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19.xml" ContentType="application/vnd.openxmlformats-officedocument.spreadsheetml.table+xml"/>
  <Override PartName="/xl/drawings/drawing17.xml" ContentType="application/vnd.openxmlformats-officedocument.drawing+xml"/>
  <Override PartName="/xl/tables/table20.xml" ContentType="application/vnd.openxmlformats-officedocument.spreadsheetml.table+xml"/>
  <Override PartName="/xl/drawings/drawing1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0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2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22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2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24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calione\Documents\GitHub\FaculdadeImpacta\Cursos\Data Analitycs\Materiais da sua aula\"/>
    </mc:Choice>
  </mc:AlternateContent>
  <bookViews>
    <workbookView xWindow="0" yWindow="0" windowWidth="23040" windowHeight="8904" tabRatio="882" firstSheet="17" activeTab="28"/>
  </bookViews>
  <sheets>
    <sheet name="CAP 06 - FUNÇÕES LÓGICAS" sheetId="73" r:id="rId1"/>
    <sheet name="SEERRO" sheetId="79" r:id="rId2"/>
    <sheet name="Atividade META" sheetId="77" r:id="rId3"/>
    <sheet name="Função Se Simples I" sheetId="74" r:id="rId4"/>
    <sheet name="Função Se Simples II" sheetId="75" r:id="rId5"/>
    <sheet name="Se Aninhado" sheetId="78" r:id="rId6"/>
    <sheet name="Conceitos Dia.da.semana" sheetId="97" r:id="rId7"/>
    <sheet name="Diadasemana e Função SE" sheetId="98" r:id="rId8"/>
    <sheet name="Função Se - Desafio I" sheetId="76" r:id="rId9"/>
    <sheet name="CAP 07 - FUNÇÕES MAT. E EST" sheetId="69" r:id="rId10"/>
    <sheet name="SOMASE E SOMASES" sheetId="70" r:id="rId11"/>
    <sheet name="MÉDIASE E MÉDIASES" sheetId="71" r:id="rId12"/>
    <sheet name="CONT.SE E CONT.SES" sheetId="72" r:id="rId13"/>
    <sheet name="Dia.da.semana" sheetId="99" r:id="rId14"/>
    <sheet name="CAP 08 - PESQUISA E REFERÊNCIA" sheetId="80" r:id="rId15"/>
    <sheet name="PROCV em Intervalo de dados" sheetId="81" r:id="rId16"/>
    <sheet name="PROCV nomeando intervalos" sheetId="82" r:id="rId17"/>
    <sheet name="PROCV em tabelas" sheetId="83" r:id="rId18"/>
    <sheet name="PROCV VERDADEIRO" sheetId="84" r:id="rId19"/>
    <sheet name="PROC-Vetorial" sheetId="85" r:id="rId20"/>
    <sheet name="PROC-Matricial" sheetId="86" r:id="rId21"/>
    <sheet name="Situação Bancária" sheetId="87" r:id="rId22"/>
    <sheet name="Caixa Registradora" sheetId="88" r:id="rId23"/>
    <sheet name="Atividade 22" sheetId="89" r:id="rId24"/>
    <sheet name="Fornecedor A" sheetId="90" r:id="rId25"/>
    <sheet name="Fornecedor B" sheetId="91" r:id="rId26"/>
    <sheet name="Fornecedor C" sheetId="92" r:id="rId27"/>
    <sheet name="PROCV COM SE" sheetId="93" r:id="rId28"/>
    <sheet name="Atividade 23" sheetId="94" r:id="rId29"/>
    <sheet name="Base Pedido" sheetId="95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mm250">[1]Analise!$A$1</definedName>
    <definedName name="a" localSheetId="23" hidden="1">{"azul",#N/A,FALSE,"geral";"verde",#N/A,FALSE,"geral";"vermelho",#N/A,FALSE,"geral"}</definedName>
    <definedName name="a" localSheetId="28" hidden="1">{"azul",#N/A,FALSE,"geral";"verde",#N/A,FALSE,"geral";"vermelho",#N/A,FALSE,"geral"}</definedName>
    <definedName name="a" localSheetId="2" hidden="1">{"azul",#N/A,FALSE,"geral";"verde",#N/A,FALSE,"geral";"vermelho",#N/A,FALSE,"geral"}</definedName>
    <definedName name="a" localSheetId="29" hidden="1">{"azul",#N/A,FALSE,"geral";"verde",#N/A,FALSE,"geral";"vermelho",#N/A,FALSE,"geral"}</definedName>
    <definedName name="a" localSheetId="22" hidden="1">{"azul",#N/A,FALSE,"geral";"verde",#N/A,FALSE,"geral";"vermelho",#N/A,FALSE,"geral"}</definedName>
    <definedName name="a" localSheetId="9" hidden="1">{"azul",#N/A,FALSE,"geral";"verde",#N/A,FALSE,"geral";"vermelho",#N/A,FALSE,"geral"}</definedName>
    <definedName name="a" localSheetId="14" hidden="1">{"azul",#N/A,FALSE,"geral";"verde",#N/A,FALSE,"geral";"vermelho",#N/A,FALSE,"geral"}</definedName>
    <definedName name="a" localSheetId="12" hidden="1">{"azul",#N/A,FALSE,"geral";"verde",#N/A,FALSE,"geral";"vermelho",#N/A,FALSE,"geral"}</definedName>
    <definedName name="a" localSheetId="24" hidden="1">{"azul",#N/A,FALSE,"geral";"verde",#N/A,FALSE,"geral";"vermelho",#N/A,FALSE,"geral"}</definedName>
    <definedName name="a" localSheetId="25" hidden="1">{"azul",#N/A,FALSE,"geral";"verde",#N/A,FALSE,"geral";"vermelho",#N/A,FALSE,"geral"}</definedName>
    <definedName name="a" localSheetId="26" hidden="1">{"azul",#N/A,FALSE,"geral";"verde",#N/A,FALSE,"geral";"vermelho",#N/A,FALSE,"geral"}</definedName>
    <definedName name="a" localSheetId="8" hidden="1">{"azul",#N/A,FALSE,"geral";"verde",#N/A,FALSE,"geral";"vermelho",#N/A,FALSE,"geral"}</definedName>
    <definedName name="a" localSheetId="3" hidden="1">{"azul",#N/A,FALSE,"geral";"verde",#N/A,FALSE,"geral";"vermelho",#N/A,FALSE,"geral"}</definedName>
    <definedName name="a" localSheetId="4" hidden="1">{"azul",#N/A,FALSE,"geral";"verde",#N/A,FALSE,"geral";"vermelho",#N/A,FALSE,"geral"}</definedName>
    <definedName name="a" localSheetId="11" hidden="1">{"azul",#N/A,FALSE,"geral";"verde",#N/A,FALSE,"geral";"vermelho",#N/A,FALSE,"geral"}</definedName>
    <definedName name="a" localSheetId="20" hidden="1">{"azul",#N/A,FALSE,"geral";"verde",#N/A,FALSE,"geral";"vermelho",#N/A,FALSE,"geral"}</definedName>
    <definedName name="a" localSheetId="27" hidden="1">{"azul",#N/A,FALSE,"geral";"verde",#N/A,FALSE,"geral";"vermelho",#N/A,FALSE,"geral"}</definedName>
    <definedName name="a" localSheetId="17" hidden="1">{"azul",#N/A,FALSE,"geral";"verde",#N/A,FALSE,"geral";"vermelho",#N/A,FALSE,"geral"}</definedName>
    <definedName name="a" localSheetId="18" hidden="1">{"azul",#N/A,FALSE,"geral";"verde",#N/A,FALSE,"geral";"vermelho",#N/A,FALSE,"geral"}</definedName>
    <definedName name="a" localSheetId="19" hidden="1">{"azul",#N/A,FALSE,"geral";"verde",#N/A,FALSE,"geral";"vermelho",#N/A,FALSE,"geral"}</definedName>
    <definedName name="a" localSheetId="5" hidden="1">{"azul",#N/A,FALSE,"geral";"verde",#N/A,FALSE,"geral";"vermelho",#N/A,FALSE,"geral"}</definedName>
    <definedName name="a" localSheetId="1" hidden="1">{"azul",#N/A,FALSE,"geral";"verde",#N/A,FALSE,"geral";"vermelho",#N/A,FALSE,"geral"}</definedName>
    <definedName name="a" localSheetId="21" hidden="1">{"azul",#N/A,FALSE,"geral";"verde",#N/A,FALSE,"geral";"vermelho",#N/A,FALSE,"geral"}</definedName>
    <definedName name="a" localSheetId="10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23" hidden="1">{"azul",#N/A,FALSE,"geral";"verde",#N/A,FALSE,"geral";"vermelho",#N/A,FALSE,"geral"}</definedName>
    <definedName name="aaa" localSheetId="28" hidden="1">{"azul",#N/A,FALSE,"geral";"verde",#N/A,FALSE,"geral";"vermelho",#N/A,FALSE,"geral"}</definedName>
    <definedName name="aaa" localSheetId="2" hidden="1">{"azul",#N/A,FALSE,"geral";"verde",#N/A,FALSE,"geral";"vermelho",#N/A,FALSE,"geral"}</definedName>
    <definedName name="aaa" localSheetId="29" hidden="1">{"azul",#N/A,FALSE,"geral";"verde",#N/A,FALSE,"geral";"vermelho",#N/A,FALSE,"geral"}</definedName>
    <definedName name="aaa" localSheetId="22" hidden="1">{"azul",#N/A,FALSE,"geral";"verde",#N/A,FALSE,"geral";"vermelho",#N/A,FALSE,"geral"}</definedName>
    <definedName name="aaa" localSheetId="9" hidden="1">{"azul",#N/A,FALSE,"geral";"verde",#N/A,FALSE,"geral";"vermelho",#N/A,FALSE,"geral"}</definedName>
    <definedName name="aaa" localSheetId="14" hidden="1">{"azul",#N/A,FALSE,"geral";"verde",#N/A,FALSE,"geral";"vermelho",#N/A,FALSE,"geral"}</definedName>
    <definedName name="aaa" localSheetId="12" hidden="1">{"azul",#N/A,FALSE,"geral";"verde",#N/A,FALSE,"geral";"vermelho",#N/A,FALSE,"geral"}</definedName>
    <definedName name="aaa" localSheetId="24" hidden="1">{"azul",#N/A,FALSE,"geral";"verde",#N/A,FALSE,"geral";"vermelho",#N/A,FALSE,"geral"}</definedName>
    <definedName name="aaa" localSheetId="25" hidden="1">{"azul",#N/A,FALSE,"geral";"verde",#N/A,FALSE,"geral";"vermelho",#N/A,FALSE,"geral"}</definedName>
    <definedName name="aaa" localSheetId="26" hidden="1">{"azul",#N/A,FALSE,"geral";"verde",#N/A,FALSE,"geral";"vermelho",#N/A,FALSE,"geral"}</definedName>
    <definedName name="aaa" localSheetId="8" hidden="1">{"azul",#N/A,FALSE,"geral";"verde",#N/A,FALSE,"geral";"vermelho",#N/A,FALSE,"geral"}</definedName>
    <definedName name="aaa" localSheetId="3" hidden="1">{"azul",#N/A,FALSE,"geral";"verde",#N/A,FALSE,"geral";"vermelho",#N/A,FALSE,"geral"}</definedName>
    <definedName name="aaa" localSheetId="4" hidden="1">{"azul",#N/A,FALSE,"geral";"verde",#N/A,FALSE,"geral";"vermelho",#N/A,FALSE,"geral"}</definedName>
    <definedName name="aaa" localSheetId="11" hidden="1">{"azul",#N/A,FALSE,"geral";"verde",#N/A,FALSE,"geral";"vermelho",#N/A,FALSE,"geral"}</definedName>
    <definedName name="aaa" localSheetId="20" hidden="1">{"azul",#N/A,FALSE,"geral";"verde",#N/A,FALSE,"geral";"vermelho",#N/A,FALSE,"geral"}</definedName>
    <definedName name="aaa" localSheetId="27" hidden="1">{"azul",#N/A,FALSE,"geral";"verde",#N/A,FALSE,"geral";"vermelho",#N/A,FALSE,"geral"}</definedName>
    <definedName name="aaa" localSheetId="17" hidden="1">{"azul",#N/A,FALSE,"geral";"verde",#N/A,FALSE,"geral";"vermelho",#N/A,FALSE,"geral"}</definedName>
    <definedName name="aaa" localSheetId="18" hidden="1">{"azul",#N/A,FALSE,"geral";"verde",#N/A,FALSE,"geral";"vermelho",#N/A,FALSE,"geral"}</definedName>
    <definedName name="aaa" localSheetId="19" hidden="1">{"azul",#N/A,FALSE,"geral";"verde",#N/A,FALSE,"geral";"vermelho",#N/A,FALSE,"geral"}</definedName>
    <definedName name="aaa" localSheetId="5" hidden="1">{"azul",#N/A,FALSE,"geral";"verde",#N/A,FALSE,"geral";"vermelho",#N/A,FALSE,"geral"}</definedName>
    <definedName name="aaa" localSheetId="1" hidden="1">{"azul",#N/A,FALSE,"geral";"verde",#N/A,FALSE,"geral";"vermelho",#N/A,FALSE,"geral"}</definedName>
    <definedName name="aaa" localSheetId="21" hidden="1">{"azul",#N/A,FALSE,"geral";"verde",#N/A,FALSE,"geral";"vermelho",#N/A,FALSE,"geral"}</definedName>
    <definedName name="aaa" localSheetId="10" hidden="1">{"azul",#N/A,FALSE,"geral";"verde",#N/A,FALSE,"geral";"vermelho",#N/A,FALSE,"geral"}</definedName>
    <definedName name="aaa" hidden="1">{"azul",#N/A,FALSE,"geral";"verde",#N/A,FALSE,"geral";"vermelho",#N/A,FALSE,"geral"}</definedName>
    <definedName name="aaaa" localSheetId="23" hidden="1">#REF!</definedName>
    <definedName name="aaaa" localSheetId="28" hidden="1">#REF!</definedName>
    <definedName name="aaaa" localSheetId="2" hidden="1">#REF!</definedName>
    <definedName name="aaaa" localSheetId="29" hidden="1">#REF!</definedName>
    <definedName name="aaaa" localSheetId="22" hidden="1">#REF!</definedName>
    <definedName name="aaaa" localSheetId="9" hidden="1">#REF!</definedName>
    <definedName name="aaaa" localSheetId="14" hidden="1">#REF!</definedName>
    <definedName name="aaaa" localSheetId="12" hidden="1">#REF!</definedName>
    <definedName name="aaaa" localSheetId="24" hidden="1">#REF!</definedName>
    <definedName name="aaaa" localSheetId="25" hidden="1">#REF!</definedName>
    <definedName name="aaaa" localSheetId="26" hidden="1">#REF!</definedName>
    <definedName name="aaaa" localSheetId="8" hidden="1">#REF!</definedName>
    <definedName name="aaaa" localSheetId="3" hidden="1">#REF!</definedName>
    <definedName name="aaaa" localSheetId="4" hidden="1">#REF!</definedName>
    <definedName name="aaaa" localSheetId="11" hidden="1">#REF!</definedName>
    <definedName name="aaaa" localSheetId="20" hidden="1">#REF!</definedName>
    <definedName name="aaaa" localSheetId="27" hidden="1">#REF!</definedName>
    <definedName name="aaaa" localSheetId="17" hidden="1">#REF!</definedName>
    <definedName name="aaaa" localSheetId="18" hidden="1">#REF!</definedName>
    <definedName name="aaaa" localSheetId="19" hidden="1">#REF!</definedName>
    <definedName name="aaaa" localSheetId="5" hidden="1">#REF!</definedName>
    <definedName name="aaaa" localSheetId="1" hidden="1">#REF!</definedName>
    <definedName name="aaaa" localSheetId="21" hidden="1">#REF!</definedName>
    <definedName name="aaaa" localSheetId="10" hidden="1">#REF!</definedName>
    <definedName name="aaaa" hidden="1">#REF!</definedName>
    <definedName name="anscount" hidden="1">1</definedName>
    <definedName name="_xlnm.Print_Area" localSheetId="9">'CAP 07 - FUNÇÕES MAT. E EST'!$A$1:$Z$56</definedName>
    <definedName name="aumento">'[2]PAGAMENTO FOLHA'!$D$12:$F$16</definedName>
    <definedName name="b" localSheetId="23" hidden="1">{"azul",#N/A,FALSE,"geral";"verde",#N/A,FALSE,"geral";"vermelho",#N/A,FALSE,"geral"}</definedName>
    <definedName name="b" localSheetId="28" hidden="1">{"azul",#N/A,FALSE,"geral";"verde",#N/A,FALSE,"geral";"vermelho",#N/A,FALSE,"geral"}</definedName>
    <definedName name="b" localSheetId="2" hidden="1">{"azul",#N/A,FALSE,"geral";"verde",#N/A,FALSE,"geral";"vermelho",#N/A,FALSE,"geral"}</definedName>
    <definedName name="b" localSheetId="29" hidden="1">{"azul",#N/A,FALSE,"geral";"verde",#N/A,FALSE,"geral";"vermelho",#N/A,FALSE,"geral"}</definedName>
    <definedName name="b" localSheetId="22" hidden="1">{"azul",#N/A,FALSE,"geral";"verde",#N/A,FALSE,"geral";"vermelho",#N/A,FALSE,"geral"}</definedName>
    <definedName name="b" localSheetId="9" hidden="1">{"azul",#N/A,FALSE,"geral";"verde",#N/A,FALSE,"geral";"vermelho",#N/A,FALSE,"geral"}</definedName>
    <definedName name="b" localSheetId="14" hidden="1">{"azul",#N/A,FALSE,"geral";"verde",#N/A,FALSE,"geral";"vermelho",#N/A,FALSE,"geral"}</definedName>
    <definedName name="b" localSheetId="12" hidden="1">{"azul",#N/A,FALSE,"geral";"verde",#N/A,FALSE,"geral";"vermelho",#N/A,FALSE,"geral"}</definedName>
    <definedName name="b" localSheetId="24" hidden="1">{"azul",#N/A,FALSE,"geral";"verde",#N/A,FALSE,"geral";"vermelho",#N/A,FALSE,"geral"}</definedName>
    <definedName name="b" localSheetId="25" hidden="1">{"azul",#N/A,FALSE,"geral";"verde",#N/A,FALSE,"geral";"vermelho",#N/A,FALSE,"geral"}</definedName>
    <definedName name="b" localSheetId="26" hidden="1">{"azul",#N/A,FALSE,"geral";"verde",#N/A,FALSE,"geral";"vermelho",#N/A,FALSE,"geral"}</definedName>
    <definedName name="b" localSheetId="8" hidden="1">{"azul",#N/A,FALSE,"geral";"verde",#N/A,FALSE,"geral";"vermelho",#N/A,FALSE,"geral"}</definedName>
    <definedName name="b" localSheetId="3" hidden="1">{"azul",#N/A,FALSE,"geral";"verde",#N/A,FALSE,"geral";"vermelho",#N/A,FALSE,"geral"}</definedName>
    <definedName name="b" localSheetId="4" hidden="1">{"azul",#N/A,FALSE,"geral";"verde",#N/A,FALSE,"geral";"vermelho",#N/A,FALSE,"geral"}</definedName>
    <definedName name="b" localSheetId="11" hidden="1">{"azul",#N/A,FALSE,"geral";"verde",#N/A,FALSE,"geral";"vermelho",#N/A,FALSE,"geral"}</definedName>
    <definedName name="b" localSheetId="20" hidden="1">{"azul",#N/A,FALSE,"geral";"verde",#N/A,FALSE,"geral";"vermelho",#N/A,FALSE,"geral"}</definedName>
    <definedName name="b" localSheetId="27" hidden="1">{"azul",#N/A,FALSE,"geral";"verde",#N/A,FALSE,"geral";"vermelho",#N/A,FALSE,"geral"}</definedName>
    <definedName name="b" localSheetId="17" hidden="1">{"azul",#N/A,FALSE,"geral";"verde",#N/A,FALSE,"geral";"vermelho",#N/A,FALSE,"geral"}</definedName>
    <definedName name="b" localSheetId="18" hidden="1">{"azul",#N/A,FALSE,"geral";"verde",#N/A,FALSE,"geral";"vermelho",#N/A,FALSE,"geral"}</definedName>
    <definedName name="b" localSheetId="19" hidden="1">{"azul",#N/A,FALSE,"geral";"verde",#N/A,FALSE,"geral";"vermelho",#N/A,FALSE,"geral"}</definedName>
    <definedName name="b" localSheetId="5" hidden="1">{"azul",#N/A,FALSE,"geral";"verde",#N/A,FALSE,"geral";"vermelho",#N/A,FALSE,"geral"}</definedName>
    <definedName name="b" localSheetId="1" hidden="1">{"azul",#N/A,FALSE,"geral";"verde",#N/A,FALSE,"geral";"vermelho",#N/A,FALSE,"geral"}</definedName>
    <definedName name="b" localSheetId="21" hidden="1">{"azul",#N/A,FALSE,"geral";"verde",#N/A,FALSE,"geral";"vermelho",#N/A,FALSE,"geral"}</definedName>
    <definedName name="b" localSheetId="10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3" hidden="1">{"azul",#N/A,FALSE,"geral";"verde",#N/A,FALSE,"geral";"vermelho",#N/A,FALSE,"geral"}</definedName>
    <definedName name="ba" localSheetId="28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localSheetId="29" hidden="1">{"azul",#N/A,FALSE,"geral";"verde",#N/A,FALSE,"geral";"vermelho",#N/A,FALSE,"geral"}</definedName>
    <definedName name="ba" localSheetId="22" hidden="1">{"azul",#N/A,FALSE,"geral";"verde",#N/A,FALSE,"geral";"vermelho",#N/A,FALSE,"geral"}</definedName>
    <definedName name="ba" localSheetId="9" hidden="1">{"azul",#N/A,FALSE,"geral";"verde",#N/A,FALSE,"geral";"vermelho",#N/A,FALSE,"geral"}</definedName>
    <definedName name="ba" localSheetId="14" hidden="1">{"azul",#N/A,FALSE,"geral";"verde",#N/A,FALSE,"geral";"vermelho",#N/A,FALSE,"geral"}</definedName>
    <definedName name="ba" localSheetId="12" hidden="1">{"azul",#N/A,FALSE,"geral";"verde",#N/A,FALSE,"geral";"vermelho",#N/A,FALSE,"geral"}</definedName>
    <definedName name="ba" localSheetId="24" hidden="1">{"azul",#N/A,FALSE,"geral";"verde",#N/A,FALSE,"geral";"vermelho",#N/A,FALSE,"geral"}</definedName>
    <definedName name="ba" localSheetId="25" hidden="1">{"azul",#N/A,FALSE,"geral";"verde",#N/A,FALSE,"geral";"vermelho",#N/A,FALSE,"geral"}</definedName>
    <definedName name="ba" localSheetId="26" hidden="1">{"azul",#N/A,FALSE,"geral";"verde",#N/A,FALSE,"geral";"vermelho",#N/A,FALSE,"geral"}</definedName>
    <definedName name="ba" localSheetId="8" hidden="1">{"azul",#N/A,FALSE,"geral";"verde",#N/A,FALSE,"geral";"vermelho",#N/A,FALSE,"geral"}</definedName>
    <definedName name="ba" localSheetId="3" hidden="1">{"azul",#N/A,FALSE,"geral";"verde",#N/A,FALSE,"geral";"vermelho",#N/A,FALSE,"geral"}</definedName>
    <definedName name="ba" localSheetId="4" hidden="1">{"azul",#N/A,FALSE,"geral";"verde",#N/A,FALSE,"geral";"vermelho",#N/A,FALSE,"geral"}</definedName>
    <definedName name="ba" localSheetId="11" hidden="1">{"azul",#N/A,FALSE,"geral";"verde",#N/A,FALSE,"geral";"vermelho",#N/A,FALSE,"geral"}</definedName>
    <definedName name="ba" localSheetId="20" hidden="1">{"azul",#N/A,FALSE,"geral";"verde",#N/A,FALSE,"geral";"vermelho",#N/A,FALSE,"geral"}</definedName>
    <definedName name="ba" localSheetId="27" hidden="1">{"azul",#N/A,FALSE,"geral";"verde",#N/A,FALSE,"geral";"vermelho",#N/A,FALSE,"geral"}</definedName>
    <definedName name="ba" localSheetId="17" hidden="1">{"azul",#N/A,FALSE,"geral";"verde",#N/A,FALSE,"geral";"vermelho",#N/A,FALSE,"geral"}</definedName>
    <definedName name="ba" localSheetId="18" hidden="1">{"azul",#N/A,FALSE,"geral";"verde",#N/A,FALSE,"geral";"vermelho",#N/A,FALSE,"geral"}</definedName>
    <definedName name="ba" localSheetId="19" hidden="1">{"azul",#N/A,FALSE,"geral";"verde",#N/A,FALSE,"geral";"vermelho",#N/A,FALSE,"geral"}</definedName>
    <definedName name="ba" localSheetId="5" hidden="1">{"azul",#N/A,FALSE,"geral";"verde",#N/A,FALSE,"geral";"vermelho",#N/A,FALSE,"geral"}</definedName>
    <definedName name="ba" localSheetId="1" hidden="1">{"azul",#N/A,FALSE,"geral";"verde",#N/A,FALSE,"geral";"vermelho",#N/A,FALSE,"geral"}</definedName>
    <definedName name="ba" localSheetId="21" hidden="1">{"azul",#N/A,FALSE,"geral";"verde",#N/A,FALSE,"geral";"vermelho",#N/A,FALSE,"geral"}</definedName>
    <definedName name="ba" localSheetId="10" hidden="1">{"azul",#N/A,FALSE,"geral";"verde",#N/A,FALSE,"geral";"vermelho",#N/A,FALSE,"geral"}</definedName>
    <definedName name="ba" hidden="1">{"azul",#N/A,FALSE,"geral";"verde",#N/A,FALSE,"geral";"vermelho",#N/A,FALSE,"geral"}</definedName>
    <definedName name="Bananas">[3]!tbl_TipoDeFruta6[Bananas]</definedName>
    <definedName name="base">'PROCV nomeando intervalos'!$B$5:$D$27</definedName>
    <definedName name="base2">'PROCV nomeando intervalos'!$B$5:$D$27</definedName>
    <definedName name="BBB" localSheetId="23" hidden="1">{"Integral",#N/A,FALSE,"Plan1"}</definedName>
    <definedName name="BBB" localSheetId="28" hidden="1">{"Integral",#N/A,FALSE,"Plan1"}</definedName>
    <definedName name="BBB" localSheetId="2" hidden="1">{"Integral",#N/A,FALSE,"Plan1"}</definedName>
    <definedName name="BBB" localSheetId="29" hidden="1">{"Integral",#N/A,FALSE,"Plan1"}</definedName>
    <definedName name="BBB" localSheetId="22" hidden="1">{"Integral",#N/A,FALSE,"Plan1"}</definedName>
    <definedName name="BBB" localSheetId="9" hidden="1">{"Integral",#N/A,FALSE,"Plan1"}</definedName>
    <definedName name="BBB" localSheetId="14" hidden="1">{"Integral",#N/A,FALSE,"Plan1"}</definedName>
    <definedName name="BBB" localSheetId="12" hidden="1">{"Integral",#N/A,FALSE,"Plan1"}</definedName>
    <definedName name="BBB" localSheetId="24" hidden="1">{"Integral",#N/A,FALSE,"Plan1"}</definedName>
    <definedName name="BBB" localSheetId="25" hidden="1">{"Integral",#N/A,FALSE,"Plan1"}</definedName>
    <definedName name="BBB" localSheetId="26" hidden="1">{"Integral",#N/A,FALSE,"Plan1"}</definedName>
    <definedName name="BBB" localSheetId="8" hidden="1">{"Integral",#N/A,FALSE,"Plan1"}</definedName>
    <definedName name="BBB" localSheetId="3" hidden="1">{"Integral",#N/A,FALSE,"Plan1"}</definedName>
    <definedName name="BBB" localSheetId="4" hidden="1">{"Integral",#N/A,FALSE,"Plan1"}</definedName>
    <definedName name="BBB" localSheetId="11" hidden="1">{"Integral",#N/A,FALSE,"Plan1"}</definedName>
    <definedName name="BBB" localSheetId="20" hidden="1">{"Integral",#N/A,FALSE,"Plan1"}</definedName>
    <definedName name="BBB" localSheetId="27" hidden="1">{"Integral",#N/A,FALSE,"Plan1"}</definedName>
    <definedName name="BBB" localSheetId="17" hidden="1">{"Integral",#N/A,FALSE,"Plan1"}</definedName>
    <definedName name="BBB" localSheetId="18" hidden="1">{"Integral",#N/A,FALSE,"Plan1"}</definedName>
    <definedName name="BBB" localSheetId="19" hidden="1">{"Integral",#N/A,FALSE,"Plan1"}</definedName>
    <definedName name="BBB" localSheetId="5" hidden="1">{"Integral",#N/A,FALSE,"Plan1"}</definedName>
    <definedName name="BBB" localSheetId="1" hidden="1">{"Integral",#N/A,FALSE,"Plan1"}</definedName>
    <definedName name="BBB" localSheetId="21" hidden="1">{"Integral",#N/A,FALSE,"Plan1"}</definedName>
    <definedName name="BBB" localSheetId="10" hidden="1">{"Integral",#N/A,FALSE,"Plan1"}</definedName>
    <definedName name="BBB" hidden="1">{"Integral",#N/A,FALSE,"Plan1"}</definedName>
    <definedName name="cargos">[2]cargos!$A$11:$C$17</definedName>
    <definedName name="Carlos" localSheetId="23">#REF!</definedName>
    <definedName name="Carlos" localSheetId="28">#REF!</definedName>
    <definedName name="Carlos" localSheetId="2">#REF!</definedName>
    <definedName name="Carlos" localSheetId="29">#REF!</definedName>
    <definedName name="Carlos" localSheetId="22">#REF!</definedName>
    <definedName name="Carlos" localSheetId="9">#REF!</definedName>
    <definedName name="Carlos" localSheetId="14">#REF!</definedName>
    <definedName name="Carlos" localSheetId="12">#REF!</definedName>
    <definedName name="Carlos" localSheetId="24">#REF!</definedName>
    <definedName name="Carlos" localSheetId="25">#REF!</definedName>
    <definedName name="Carlos" localSheetId="26">#REF!</definedName>
    <definedName name="Carlos" localSheetId="8">#REF!</definedName>
    <definedName name="Carlos" localSheetId="3">#REF!</definedName>
    <definedName name="Carlos" localSheetId="4">#REF!</definedName>
    <definedName name="Carlos" localSheetId="11">#REF!</definedName>
    <definedName name="Carlos" localSheetId="20">#REF!</definedName>
    <definedName name="Carlos" localSheetId="27">#REF!</definedName>
    <definedName name="Carlos" localSheetId="17">#REF!</definedName>
    <definedName name="Carlos" localSheetId="18">#REF!</definedName>
    <definedName name="Carlos" localSheetId="19">#REF!</definedName>
    <definedName name="Carlos" localSheetId="5">#REF!</definedName>
    <definedName name="Carlos" localSheetId="1">#REF!</definedName>
    <definedName name="Carlos" localSheetId="21">#REF!</definedName>
    <definedName name="Carlos" localSheetId="10">#REF!</definedName>
    <definedName name="Carlos">#REF!</definedName>
    <definedName name="Cidades">[4]Base_Dados!$F$5:$I$44</definedName>
    <definedName name="Citroen">#REF!</definedName>
    <definedName name="clAtrasado" localSheetId="23">#REF!</definedName>
    <definedName name="clAtrasado" localSheetId="28">#REF!</definedName>
    <definedName name="clAtrasado" localSheetId="2">#REF!</definedName>
    <definedName name="clAtrasado" localSheetId="29">#REF!</definedName>
    <definedName name="clAtrasado" localSheetId="22">#REF!</definedName>
    <definedName name="clAtrasado" localSheetId="14">#REF!</definedName>
    <definedName name="clAtrasado" localSheetId="24">#REF!</definedName>
    <definedName name="clAtrasado" localSheetId="25">#REF!</definedName>
    <definedName name="clAtrasado" localSheetId="26">#REF!</definedName>
    <definedName name="clAtrasado" localSheetId="8">#REF!</definedName>
    <definedName name="clAtrasado" localSheetId="3">#REF!</definedName>
    <definedName name="clAtrasado" localSheetId="4">#REF!</definedName>
    <definedName name="clAtrasado" localSheetId="20">#REF!</definedName>
    <definedName name="clAtrasado" localSheetId="27">#REF!</definedName>
    <definedName name="clAtrasado" localSheetId="17">#REF!</definedName>
    <definedName name="clAtrasado" localSheetId="18">#REF!</definedName>
    <definedName name="clAtrasado" localSheetId="19">#REF!</definedName>
    <definedName name="clAtrasado" localSheetId="5">#REF!</definedName>
    <definedName name="clAtrasado" localSheetId="1">#REF!</definedName>
    <definedName name="clAtrasado" localSheetId="21">#REF!</definedName>
    <definedName name="clAtrasado">#REF!</definedName>
    <definedName name="clConcluído" localSheetId="23">#REF!</definedName>
    <definedName name="clConcluído" localSheetId="28">#REF!</definedName>
    <definedName name="clConcluído" localSheetId="2">#REF!</definedName>
    <definedName name="clConcluído" localSheetId="29">#REF!</definedName>
    <definedName name="clConcluído" localSheetId="22">#REF!</definedName>
    <definedName name="clConcluído" localSheetId="14">#REF!</definedName>
    <definedName name="clConcluído" localSheetId="24">#REF!</definedName>
    <definedName name="clConcluído" localSheetId="25">#REF!</definedName>
    <definedName name="clConcluído" localSheetId="26">#REF!</definedName>
    <definedName name="clConcluído" localSheetId="8">#REF!</definedName>
    <definedName name="clConcluído" localSheetId="3">#REF!</definedName>
    <definedName name="clConcluído" localSheetId="4">#REF!</definedName>
    <definedName name="clConcluído" localSheetId="20">#REF!</definedName>
    <definedName name="clConcluído" localSheetId="27">#REF!</definedName>
    <definedName name="clConcluído" localSheetId="17">#REF!</definedName>
    <definedName name="clConcluído" localSheetId="18">#REF!</definedName>
    <definedName name="clConcluído" localSheetId="19">#REF!</definedName>
    <definedName name="clConcluído" localSheetId="5">#REF!</definedName>
    <definedName name="clConcluído" localSheetId="1">#REF!</definedName>
    <definedName name="clConcluído" localSheetId="21">#REF!</definedName>
    <definedName name="clConcluído">#REF!</definedName>
    <definedName name="clEmAndamento" localSheetId="23">#REF!</definedName>
    <definedName name="clEmAndamento" localSheetId="28">#REF!</definedName>
    <definedName name="clEmAndamento" localSheetId="2">#REF!</definedName>
    <definedName name="clEmAndamento" localSheetId="29">#REF!</definedName>
    <definedName name="clEmAndamento" localSheetId="22">#REF!</definedName>
    <definedName name="clEmAndamento" localSheetId="14">#REF!</definedName>
    <definedName name="clEmAndamento" localSheetId="24">#REF!</definedName>
    <definedName name="clEmAndamento" localSheetId="25">#REF!</definedName>
    <definedName name="clEmAndamento" localSheetId="26">#REF!</definedName>
    <definedName name="clEmAndamento" localSheetId="8">#REF!</definedName>
    <definedName name="clEmAndamento" localSheetId="3">#REF!</definedName>
    <definedName name="clEmAndamento" localSheetId="4">#REF!</definedName>
    <definedName name="clEmAndamento" localSheetId="20">#REF!</definedName>
    <definedName name="clEmAndamento" localSheetId="27">#REF!</definedName>
    <definedName name="clEmAndamento" localSheetId="17">#REF!</definedName>
    <definedName name="clEmAndamento" localSheetId="18">#REF!</definedName>
    <definedName name="clEmAndamento" localSheetId="19">#REF!</definedName>
    <definedName name="clEmAndamento" localSheetId="5">#REF!</definedName>
    <definedName name="clEmAndamento" localSheetId="1">#REF!</definedName>
    <definedName name="clEmAndamento" localSheetId="21">#REF!</definedName>
    <definedName name="clEmAndamento">#REF!</definedName>
    <definedName name="clNãoIniciado" localSheetId="23">#REF!</definedName>
    <definedName name="clNãoIniciado" localSheetId="28">#REF!</definedName>
    <definedName name="clNãoIniciado" localSheetId="2">#REF!</definedName>
    <definedName name="clNãoIniciado" localSheetId="29">#REF!</definedName>
    <definedName name="clNãoIniciado" localSheetId="22">#REF!</definedName>
    <definedName name="clNãoIniciado" localSheetId="14">#REF!</definedName>
    <definedName name="clNãoIniciado" localSheetId="24">#REF!</definedName>
    <definedName name="clNãoIniciado" localSheetId="25">#REF!</definedName>
    <definedName name="clNãoIniciado" localSheetId="26">#REF!</definedName>
    <definedName name="clNãoIniciado" localSheetId="8">#REF!</definedName>
    <definedName name="clNãoIniciado" localSheetId="3">#REF!</definedName>
    <definedName name="clNãoIniciado" localSheetId="4">#REF!</definedName>
    <definedName name="clNãoIniciado" localSheetId="20">#REF!</definedName>
    <definedName name="clNãoIniciado" localSheetId="27">#REF!</definedName>
    <definedName name="clNãoIniciado" localSheetId="17">#REF!</definedName>
    <definedName name="clNãoIniciado" localSheetId="18">#REF!</definedName>
    <definedName name="clNãoIniciado" localSheetId="19">#REF!</definedName>
    <definedName name="clNãoIniciado" localSheetId="5">#REF!</definedName>
    <definedName name="clNãoIniciado" localSheetId="1">#REF!</definedName>
    <definedName name="clNãoIniciado" localSheetId="21">#REF!</definedName>
    <definedName name="clNãoIniciado">#REF!</definedName>
    <definedName name="clPersonalizado1" localSheetId="23">#REF!</definedName>
    <definedName name="clPersonalizado1" localSheetId="28">#REF!</definedName>
    <definedName name="clPersonalizado1" localSheetId="2">#REF!</definedName>
    <definedName name="clPersonalizado1" localSheetId="29">#REF!</definedName>
    <definedName name="clPersonalizado1" localSheetId="22">#REF!</definedName>
    <definedName name="clPersonalizado1" localSheetId="14">#REF!</definedName>
    <definedName name="clPersonalizado1" localSheetId="24">#REF!</definedName>
    <definedName name="clPersonalizado1" localSheetId="25">#REF!</definedName>
    <definedName name="clPersonalizado1" localSheetId="26">#REF!</definedName>
    <definedName name="clPersonalizado1" localSheetId="8">#REF!</definedName>
    <definedName name="clPersonalizado1" localSheetId="3">#REF!</definedName>
    <definedName name="clPersonalizado1" localSheetId="4">#REF!</definedName>
    <definedName name="clPersonalizado1" localSheetId="20">#REF!</definedName>
    <definedName name="clPersonalizado1" localSheetId="27">#REF!</definedName>
    <definedName name="clPersonalizado1" localSheetId="17">#REF!</definedName>
    <definedName name="clPersonalizado1" localSheetId="18">#REF!</definedName>
    <definedName name="clPersonalizado1" localSheetId="19">#REF!</definedName>
    <definedName name="clPersonalizado1" localSheetId="5">#REF!</definedName>
    <definedName name="clPersonalizado1" localSheetId="1">#REF!</definedName>
    <definedName name="clPersonalizado1" localSheetId="21">#REF!</definedName>
    <definedName name="clPersonalizado1">#REF!</definedName>
    <definedName name="clPersonalizado2" localSheetId="23">#REF!</definedName>
    <definedName name="clPersonalizado2" localSheetId="28">#REF!</definedName>
    <definedName name="clPersonalizado2" localSheetId="2">#REF!</definedName>
    <definedName name="clPersonalizado2" localSheetId="29">#REF!</definedName>
    <definedName name="clPersonalizado2" localSheetId="22">#REF!</definedName>
    <definedName name="clPersonalizado2" localSheetId="14">#REF!</definedName>
    <definedName name="clPersonalizado2" localSheetId="24">#REF!</definedName>
    <definedName name="clPersonalizado2" localSheetId="25">#REF!</definedName>
    <definedName name="clPersonalizado2" localSheetId="26">#REF!</definedName>
    <definedName name="clPersonalizado2" localSheetId="8">#REF!</definedName>
    <definedName name="clPersonalizado2" localSheetId="3">#REF!</definedName>
    <definedName name="clPersonalizado2" localSheetId="4">#REF!</definedName>
    <definedName name="clPersonalizado2" localSheetId="20">#REF!</definedName>
    <definedName name="clPersonalizado2" localSheetId="27">#REF!</definedName>
    <definedName name="clPersonalizado2" localSheetId="17">#REF!</definedName>
    <definedName name="clPersonalizado2" localSheetId="18">#REF!</definedName>
    <definedName name="clPersonalizado2" localSheetId="19">#REF!</definedName>
    <definedName name="clPersonalizado2" localSheetId="5">#REF!</definedName>
    <definedName name="clPersonalizado2" localSheetId="1">#REF!</definedName>
    <definedName name="clPersonalizado2" localSheetId="21">#REF!</definedName>
    <definedName name="clPersonalizado2">#REF!</definedName>
    <definedName name="clPersonalizado3" localSheetId="23">#REF!</definedName>
    <definedName name="clPersonalizado3" localSheetId="28">#REF!</definedName>
    <definedName name="clPersonalizado3" localSheetId="2">#REF!</definedName>
    <definedName name="clPersonalizado3" localSheetId="29">#REF!</definedName>
    <definedName name="clPersonalizado3" localSheetId="22">#REF!</definedName>
    <definedName name="clPersonalizado3" localSheetId="14">#REF!</definedName>
    <definedName name="clPersonalizado3" localSheetId="24">#REF!</definedName>
    <definedName name="clPersonalizado3" localSheetId="25">#REF!</definedName>
    <definedName name="clPersonalizado3" localSheetId="26">#REF!</definedName>
    <definedName name="clPersonalizado3" localSheetId="8">#REF!</definedName>
    <definedName name="clPersonalizado3" localSheetId="3">#REF!</definedName>
    <definedName name="clPersonalizado3" localSheetId="4">#REF!</definedName>
    <definedName name="clPersonalizado3" localSheetId="20">#REF!</definedName>
    <definedName name="clPersonalizado3" localSheetId="27">#REF!</definedName>
    <definedName name="clPersonalizado3" localSheetId="17">#REF!</definedName>
    <definedName name="clPersonalizado3" localSheetId="18">#REF!</definedName>
    <definedName name="clPersonalizado3" localSheetId="19">#REF!</definedName>
    <definedName name="clPersonalizado3" localSheetId="5">#REF!</definedName>
    <definedName name="clPersonalizado3" localSheetId="1">#REF!</definedName>
    <definedName name="clPersonalizado3" localSheetId="21">#REF!</definedName>
    <definedName name="clPersonalizado3">#REF!</definedName>
    <definedName name="clPersonalizado4" localSheetId="23">#REF!</definedName>
    <definedName name="clPersonalizado4" localSheetId="28">#REF!</definedName>
    <definedName name="clPersonalizado4" localSheetId="2">#REF!</definedName>
    <definedName name="clPersonalizado4" localSheetId="29">#REF!</definedName>
    <definedName name="clPersonalizado4" localSheetId="22">#REF!</definedName>
    <definedName name="clPersonalizado4" localSheetId="14">#REF!</definedName>
    <definedName name="clPersonalizado4" localSheetId="24">#REF!</definedName>
    <definedName name="clPersonalizado4" localSheetId="25">#REF!</definedName>
    <definedName name="clPersonalizado4" localSheetId="26">#REF!</definedName>
    <definedName name="clPersonalizado4" localSheetId="8">#REF!</definedName>
    <definedName name="clPersonalizado4" localSheetId="3">#REF!</definedName>
    <definedName name="clPersonalizado4" localSheetId="4">#REF!</definedName>
    <definedName name="clPersonalizado4" localSheetId="20">#REF!</definedName>
    <definedName name="clPersonalizado4" localSheetId="27">#REF!</definedName>
    <definedName name="clPersonalizado4" localSheetId="17">#REF!</definedName>
    <definedName name="clPersonalizado4" localSheetId="18">#REF!</definedName>
    <definedName name="clPersonalizado4" localSheetId="19">#REF!</definedName>
    <definedName name="clPersonalizado4" localSheetId="5">#REF!</definedName>
    <definedName name="clPersonalizado4" localSheetId="1">#REF!</definedName>
    <definedName name="clPersonalizado4" localSheetId="21">#REF!</definedName>
    <definedName name="clPersonalizado4">#REF!</definedName>
    <definedName name="comissão">[2]MAGAZINE!$E$11:$G$16</definedName>
    <definedName name="Compras">[2]solicitação!$F$6:$H$23</definedName>
    <definedName name="Condominio">#REF!</definedName>
    <definedName name="conf" localSheetId="23" hidden="1">{"azul",#N/A,FALSE,"geral";"verde",#N/A,FALSE,"geral";"vermelho",#N/A,FALSE,"geral"}</definedName>
    <definedName name="conf" localSheetId="28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localSheetId="29" hidden="1">{"azul",#N/A,FALSE,"geral";"verde",#N/A,FALSE,"geral";"vermelho",#N/A,FALSE,"geral"}</definedName>
    <definedName name="conf" localSheetId="22" hidden="1">{"azul",#N/A,FALSE,"geral";"verde",#N/A,FALSE,"geral";"vermelho",#N/A,FALSE,"geral"}</definedName>
    <definedName name="conf" localSheetId="9" hidden="1">{"azul",#N/A,FALSE,"geral";"verde",#N/A,FALSE,"geral";"vermelho",#N/A,FALSE,"geral"}</definedName>
    <definedName name="conf" localSheetId="14" hidden="1">{"azul",#N/A,FALSE,"geral";"verde",#N/A,FALSE,"geral";"vermelho",#N/A,FALSE,"geral"}</definedName>
    <definedName name="conf" localSheetId="12" hidden="1">{"azul",#N/A,FALSE,"geral";"verde",#N/A,FALSE,"geral";"vermelho",#N/A,FALSE,"geral"}</definedName>
    <definedName name="conf" localSheetId="24" hidden="1">{"azul",#N/A,FALSE,"geral";"verde",#N/A,FALSE,"geral";"vermelho",#N/A,FALSE,"geral"}</definedName>
    <definedName name="conf" localSheetId="25" hidden="1">{"azul",#N/A,FALSE,"geral";"verde",#N/A,FALSE,"geral";"vermelho",#N/A,FALSE,"geral"}</definedName>
    <definedName name="conf" localSheetId="26" hidden="1">{"azul",#N/A,FALSE,"geral";"verde",#N/A,FALSE,"geral";"vermelho",#N/A,FALSE,"geral"}</definedName>
    <definedName name="conf" localSheetId="8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4" hidden="1">{"azul",#N/A,FALSE,"geral";"verde",#N/A,FALSE,"geral";"vermelho",#N/A,FALSE,"geral"}</definedName>
    <definedName name="conf" localSheetId="11" hidden="1">{"azul",#N/A,FALSE,"geral";"verde",#N/A,FALSE,"geral";"vermelho",#N/A,FALSE,"geral"}</definedName>
    <definedName name="conf" localSheetId="20" hidden="1">{"azul",#N/A,FALSE,"geral";"verde",#N/A,FALSE,"geral";"vermelho",#N/A,FALSE,"geral"}</definedName>
    <definedName name="conf" localSheetId="27" hidden="1">{"azul",#N/A,FALSE,"geral";"verde",#N/A,FALSE,"geral";"vermelho",#N/A,FALSE,"geral"}</definedName>
    <definedName name="conf" localSheetId="17" hidden="1">{"azul",#N/A,FALSE,"geral";"verde",#N/A,FALSE,"geral";"vermelho",#N/A,FALSE,"geral"}</definedName>
    <definedName name="conf" localSheetId="18" hidden="1">{"azul",#N/A,FALSE,"geral";"verde",#N/A,FALSE,"geral";"vermelho",#N/A,FALSE,"geral"}</definedName>
    <definedName name="conf" localSheetId="19" hidden="1">{"azul",#N/A,FALSE,"geral";"verde",#N/A,FALSE,"geral";"vermelho",#N/A,FALSE,"geral"}</definedName>
    <definedName name="conf" localSheetId="5" hidden="1">{"azul",#N/A,FALSE,"geral";"verde",#N/A,FALSE,"geral";"vermelho",#N/A,FALSE,"geral"}</definedName>
    <definedName name="conf" localSheetId="1" hidden="1">{"azul",#N/A,FALSE,"geral";"verde",#N/A,FALSE,"geral";"vermelho",#N/A,FALSE,"geral"}</definedName>
    <definedName name="conf" localSheetId="21" hidden="1">{"azul",#N/A,FALSE,"geral";"verde",#N/A,FALSE,"geral";"vermelho",#N/A,FALSE,"geral"}</definedName>
    <definedName name="conf" localSheetId="10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3" hidden="1">{"azul",#N/A,FALSE,"geral";"verde",#N/A,FALSE,"geral";"vermelho",#N/A,FALSE,"geral"}</definedName>
    <definedName name="conf1" localSheetId="28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localSheetId="29" hidden="1">{"azul",#N/A,FALSE,"geral";"verde",#N/A,FALSE,"geral";"vermelho",#N/A,FALSE,"geral"}</definedName>
    <definedName name="conf1" localSheetId="22" hidden="1">{"azul",#N/A,FALSE,"geral";"verde",#N/A,FALSE,"geral";"vermelho",#N/A,FALSE,"geral"}</definedName>
    <definedName name="conf1" localSheetId="9" hidden="1">{"azul",#N/A,FALSE,"geral";"verde",#N/A,FALSE,"geral";"vermelho",#N/A,FALSE,"geral"}</definedName>
    <definedName name="conf1" localSheetId="14" hidden="1">{"azul",#N/A,FALSE,"geral";"verde",#N/A,FALSE,"geral";"vermelho",#N/A,FALSE,"geral"}</definedName>
    <definedName name="conf1" localSheetId="12" hidden="1">{"azul",#N/A,FALSE,"geral";"verde",#N/A,FALSE,"geral";"vermelho",#N/A,FALSE,"geral"}</definedName>
    <definedName name="conf1" localSheetId="24" hidden="1">{"azul",#N/A,FALSE,"geral";"verde",#N/A,FALSE,"geral";"vermelho",#N/A,FALSE,"geral"}</definedName>
    <definedName name="conf1" localSheetId="25" hidden="1">{"azul",#N/A,FALSE,"geral";"verde",#N/A,FALSE,"geral";"vermelho",#N/A,FALSE,"geral"}</definedName>
    <definedName name="conf1" localSheetId="26" hidden="1">{"azul",#N/A,FALSE,"geral";"verde",#N/A,FALSE,"geral";"vermelho",#N/A,FALSE,"geral"}</definedName>
    <definedName name="conf1" localSheetId="8" hidden="1">{"azul",#N/A,FALSE,"geral";"verde",#N/A,FALSE,"geral";"vermelho",#N/A,FALSE,"geral"}</definedName>
    <definedName name="conf1" localSheetId="3" hidden="1">{"azul",#N/A,FALSE,"geral";"verde",#N/A,FALSE,"geral";"vermelho",#N/A,FALSE,"geral"}</definedName>
    <definedName name="conf1" localSheetId="4" hidden="1">{"azul",#N/A,FALSE,"geral";"verde",#N/A,FALSE,"geral";"vermelho",#N/A,FALSE,"geral"}</definedName>
    <definedName name="conf1" localSheetId="11" hidden="1">{"azul",#N/A,FALSE,"geral";"verde",#N/A,FALSE,"geral";"vermelho",#N/A,FALSE,"geral"}</definedName>
    <definedName name="conf1" localSheetId="20" hidden="1">{"azul",#N/A,FALSE,"geral";"verde",#N/A,FALSE,"geral";"vermelho",#N/A,FALSE,"geral"}</definedName>
    <definedName name="conf1" localSheetId="27" hidden="1">{"azul",#N/A,FALSE,"geral";"verde",#N/A,FALSE,"geral";"vermelho",#N/A,FALSE,"geral"}</definedName>
    <definedName name="conf1" localSheetId="17" hidden="1">{"azul",#N/A,FALSE,"geral";"verde",#N/A,FALSE,"geral";"vermelho",#N/A,FALSE,"geral"}</definedName>
    <definedName name="conf1" localSheetId="18" hidden="1">{"azul",#N/A,FALSE,"geral";"verde",#N/A,FALSE,"geral";"vermelho",#N/A,FALSE,"geral"}</definedName>
    <definedName name="conf1" localSheetId="19" hidden="1">{"azul",#N/A,FALSE,"geral";"verde",#N/A,FALSE,"geral";"vermelho",#N/A,FALSE,"geral"}</definedName>
    <definedName name="conf1" localSheetId="5" hidden="1">{"azul",#N/A,FALSE,"geral";"verde",#N/A,FALSE,"geral";"vermelho",#N/A,FALSE,"geral"}</definedName>
    <definedName name="conf1" localSheetId="1" hidden="1">{"azul",#N/A,FALSE,"geral";"verde",#N/A,FALSE,"geral";"vermelho",#N/A,FALSE,"geral"}</definedName>
    <definedName name="conf1" localSheetId="21" hidden="1">{"azul",#N/A,FALSE,"geral";"verde",#N/A,FALSE,"geral";"vermelho",#N/A,FALSE,"geral"}</definedName>
    <definedName name="conf1" localSheetId="10" hidden="1">{"azul",#N/A,FALSE,"geral";"verde",#N/A,FALSE,"geral";"vermelho",#N/A,FALSE,"geral"}</definedName>
    <definedName name="conf1" hidden="1">{"azul",#N/A,FALSE,"geral";"verde",#N/A,FALSE,"geral";"vermelho",#N/A,FALSE,"geral"}</definedName>
    <definedName name="Cotacao">'[5]Exercício Cotação de Metais'!$C$10:$G$10</definedName>
    <definedName name="Cotas">'[5]Nomes Definidos'!$I$2:$I$5</definedName>
    <definedName name="Custo">[4]Base_Dados!$E$5:$E$44</definedName>
    <definedName name="d" localSheetId="23" hidden="1">{"azul",#N/A,FALSE,"geral";"verde",#N/A,FALSE,"geral";"vermelho",#N/A,FALSE,"geral"}</definedName>
    <definedName name="d" localSheetId="28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localSheetId="29" hidden="1">{"azul",#N/A,FALSE,"geral";"verde",#N/A,FALSE,"geral";"vermelho",#N/A,FALSE,"geral"}</definedName>
    <definedName name="d" localSheetId="22" hidden="1">{"azul",#N/A,FALSE,"geral";"verde",#N/A,FALSE,"geral";"vermelho",#N/A,FALSE,"geral"}</definedName>
    <definedName name="d" localSheetId="9" hidden="1">{"azul",#N/A,FALSE,"geral";"verde",#N/A,FALSE,"geral";"vermelho",#N/A,FALSE,"geral"}</definedName>
    <definedName name="d" localSheetId="14" hidden="1">{"azul",#N/A,FALSE,"geral";"verde",#N/A,FALSE,"geral";"vermelho",#N/A,FALSE,"geral"}</definedName>
    <definedName name="d" localSheetId="12" hidden="1">{"azul",#N/A,FALSE,"geral";"verde",#N/A,FALSE,"geral";"vermelho",#N/A,FALSE,"geral"}</definedName>
    <definedName name="d" localSheetId="24" hidden="1">{"azul",#N/A,FALSE,"geral";"verde",#N/A,FALSE,"geral";"vermelho",#N/A,FALSE,"geral"}</definedName>
    <definedName name="d" localSheetId="25" hidden="1">{"azul",#N/A,FALSE,"geral";"verde",#N/A,FALSE,"geral";"vermelho",#N/A,FALSE,"geral"}</definedName>
    <definedName name="d" localSheetId="26" hidden="1">{"azul",#N/A,FALSE,"geral";"verde",#N/A,FALSE,"geral";"vermelho",#N/A,FALSE,"geral"}</definedName>
    <definedName name="d" localSheetId="8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4" hidden="1">{"azul",#N/A,FALSE,"geral";"verde",#N/A,FALSE,"geral";"vermelho",#N/A,FALSE,"geral"}</definedName>
    <definedName name="d" localSheetId="11" hidden="1">{"azul",#N/A,FALSE,"geral";"verde",#N/A,FALSE,"geral";"vermelho",#N/A,FALSE,"geral"}</definedName>
    <definedName name="d" localSheetId="20" hidden="1">{"azul",#N/A,FALSE,"geral";"verde",#N/A,FALSE,"geral";"vermelho",#N/A,FALSE,"geral"}</definedName>
    <definedName name="d" localSheetId="27" hidden="1">{"azul",#N/A,FALSE,"geral";"verde",#N/A,FALSE,"geral";"vermelho",#N/A,FALSE,"geral"}</definedName>
    <definedName name="d" localSheetId="17" hidden="1">{"azul",#N/A,FALSE,"geral";"verde",#N/A,FALSE,"geral";"vermelho",#N/A,FALSE,"geral"}</definedName>
    <definedName name="d" localSheetId="18" hidden="1">{"azul",#N/A,FALSE,"geral";"verde",#N/A,FALSE,"geral";"vermelho",#N/A,FALSE,"geral"}</definedName>
    <definedName name="d" localSheetId="19" hidden="1">{"azul",#N/A,FALSE,"geral";"verde",#N/A,FALSE,"geral";"vermelho",#N/A,FALSE,"geral"}</definedName>
    <definedName name="d" localSheetId="5" hidden="1">{"azul",#N/A,FALSE,"geral";"verde",#N/A,FALSE,"geral";"vermelho",#N/A,FALSE,"geral"}</definedName>
    <definedName name="d" localSheetId="1" hidden="1">{"azul",#N/A,FALSE,"geral";"verde",#N/A,FALSE,"geral";"vermelho",#N/A,FALSE,"geral"}</definedName>
    <definedName name="d" localSheetId="21" hidden="1">{"azul",#N/A,FALSE,"geral";"verde",#N/A,FALSE,"geral";"vermelho",#N/A,FALSE,"geral"}</definedName>
    <definedName name="d" localSheetId="10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3" hidden="1">{"azul",#N/A,FALSE,"geral";"verde",#N/A,FALSE,"geral";"vermelho",#N/A,FALSE,"geral"}</definedName>
    <definedName name="da" localSheetId="28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localSheetId="29" hidden="1">{"azul",#N/A,FALSE,"geral";"verde",#N/A,FALSE,"geral";"vermelho",#N/A,FALSE,"geral"}</definedName>
    <definedName name="da" localSheetId="22" hidden="1">{"azul",#N/A,FALSE,"geral";"verde",#N/A,FALSE,"geral";"vermelho",#N/A,FALSE,"geral"}</definedName>
    <definedName name="da" localSheetId="9" hidden="1">{"azul",#N/A,FALSE,"geral";"verde",#N/A,FALSE,"geral";"vermelho",#N/A,FALSE,"geral"}</definedName>
    <definedName name="da" localSheetId="14" hidden="1">{"azul",#N/A,FALSE,"geral";"verde",#N/A,FALSE,"geral";"vermelho",#N/A,FALSE,"geral"}</definedName>
    <definedName name="da" localSheetId="12" hidden="1">{"azul",#N/A,FALSE,"geral";"verde",#N/A,FALSE,"geral";"vermelho",#N/A,FALSE,"geral"}</definedName>
    <definedName name="da" localSheetId="24" hidden="1">{"azul",#N/A,FALSE,"geral";"verde",#N/A,FALSE,"geral";"vermelho",#N/A,FALSE,"geral"}</definedName>
    <definedName name="da" localSheetId="25" hidden="1">{"azul",#N/A,FALSE,"geral";"verde",#N/A,FALSE,"geral";"vermelho",#N/A,FALSE,"geral"}</definedName>
    <definedName name="da" localSheetId="26" hidden="1">{"azul",#N/A,FALSE,"geral";"verde",#N/A,FALSE,"geral";"vermelho",#N/A,FALSE,"geral"}</definedName>
    <definedName name="da" localSheetId="8" hidden="1">{"azul",#N/A,FALSE,"geral";"verde",#N/A,FALSE,"geral";"vermelho",#N/A,FALSE,"geral"}</definedName>
    <definedName name="da" localSheetId="3" hidden="1">{"azul",#N/A,FALSE,"geral";"verde",#N/A,FALSE,"geral";"vermelho",#N/A,FALSE,"geral"}</definedName>
    <definedName name="da" localSheetId="4" hidden="1">{"azul",#N/A,FALSE,"geral";"verde",#N/A,FALSE,"geral";"vermelho",#N/A,FALSE,"geral"}</definedName>
    <definedName name="da" localSheetId="11" hidden="1">{"azul",#N/A,FALSE,"geral";"verde",#N/A,FALSE,"geral";"vermelho",#N/A,FALSE,"geral"}</definedName>
    <definedName name="da" localSheetId="20" hidden="1">{"azul",#N/A,FALSE,"geral";"verde",#N/A,FALSE,"geral";"vermelho",#N/A,FALSE,"geral"}</definedName>
    <definedName name="da" localSheetId="27" hidden="1">{"azul",#N/A,FALSE,"geral";"verde",#N/A,FALSE,"geral";"vermelho",#N/A,FALSE,"geral"}</definedName>
    <definedName name="da" localSheetId="17" hidden="1">{"azul",#N/A,FALSE,"geral";"verde",#N/A,FALSE,"geral";"vermelho",#N/A,FALSE,"geral"}</definedName>
    <definedName name="da" localSheetId="18" hidden="1">{"azul",#N/A,FALSE,"geral";"verde",#N/A,FALSE,"geral";"vermelho",#N/A,FALSE,"geral"}</definedName>
    <definedName name="da" localSheetId="19" hidden="1">{"azul",#N/A,FALSE,"geral";"verde",#N/A,FALSE,"geral";"vermelho",#N/A,FALSE,"geral"}</definedName>
    <definedName name="da" localSheetId="5" hidden="1">{"azul",#N/A,FALSE,"geral";"verde",#N/A,FALSE,"geral";"vermelho",#N/A,FALSE,"geral"}</definedName>
    <definedName name="da" localSheetId="1" hidden="1">{"azul",#N/A,FALSE,"geral";"verde",#N/A,FALSE,"geral";"vermelho",#N/A,FALSE,"geral"}</definedName>
    <definedName name="da" localSheetId="21" hidden="1">{"azul",#N/A,FALSE,"geral";"verde",#N/A,FALSE,"geral";"vermelho",#N/A,FALSE,"geral"}</definedName>
    <definedName name="da" localSheetId="10" hidden="1">{"azul",#N/A,FALSE,"geral";"verde",#N/A,FALSE,"geral";"vermelho",#N/A,FALSE,"geral"}</definedName>
    <definedName name="da" hidden="1">{"azul",#N/A,FALSE,"geral";"verde",#N/A,FALSE,"geral";"vermelho",#N/A,FALSE,"geral"}</definedName>
    <definedName name="ddd" localSheetId="23" hidden="1">{"azul",#N/A,FALSE,"geral";"verde",#N/A,FALSE,"geral";"vermelho",#N/A,FALSE,"geral"}</definedName>
    <definedName name="ddd" localSheetId="28" hidden="1">{"azul",#N/A,FALSE,"geral";"verde",#N/A,FALSE,"geral";"vermelho",#N/A,FALSE,"geral"}</definedName>
    <definedName name="ddd" localSheetId="2" hidden="1">{"azul",#N/A,FALSE,"geral";"verde",#N/A,FALSE,"geral";"vermelho",#N/A,FALSE,"geral"}</definedName>
    <definedName name="ddd" localSheetId="29" hidden="1">{"azul",#N/A,FALSE,"geral";"verde",#N/A,FALSE,"geral";"vermelho",#N/A,FALSE,"geral"}</definedName>
    <definedName name="ddd" localSheetId="22" hidden="1">{"azul",#N/A,FALSE,"geral";"verde",#N/A,FALSE,"geral";"vermelho",#N/A,FALSE,"geral"}</definedName>
    <definedName name="ddd" localSheetId="9" hidden="1">{"azul",#N/A,FALSE,"geral";"verde",#N/A,FALSE,"geral";"vermelho",#N/A,FALSE,"geral"}</definedName>
    <definedName name="ddd" localSheetId="14" hidden="1">{"azul",#N/A,FALSE,"geral";"verde",#N/A,FALSE,"geral";"vermelho",#N/A,FALSE,"geral"}</definedName>
    <definedName name="ddd" localSheetId="12" hidden="1">{"azul",#N/A,FALSE,"geral";"verde",#N/A,FALSE,"geral";"vermelho",#N/A,FALSE,"geral"}</definedName>
    <definedName name="ddd" localSheetId="24" hidden="1">{"azul",#N/A,FALSE,"geral";"verde",#N/A,FALSE,"geral";"vermelho",#N/A,FALSE,"geral"}</definedName>
    <definedName name="ddd" localSheetId="25" hidden="1">{"azul",#N/A,FALSE,"geral";"verde",#N/A,FALSE,"geral";"vermelho",#N/A,FALSE,"geral"}</definedName>
    <definedName name="ddd" localSheetId="26" hidden="1">{"azul",#N/A,FALSE,"geral";"verde",#N/A,FALSE,"geral";"vermelho",#N/A,FALSE,"geral"}</definedName>
    <definedName name="ddd" localSheetId="8" hidden="1">{"azul",#N/A,FALSE,"geral";"verde",#N/A,FALSE,"geral";"vermelho",#N/A,FALSE,"geral"}</definedName>
    <definedName name="ddd" localSheetId="3" hidden="1">{"azul",#N/A,FALSE,"geral";"verde",#N/A,FALSE,"geral";"vermelho",#N/A,FALSE,"geral"}</definedName>
    <definedName name="ddd" localSheetId="4" hidden="1">{"azul",#N/A,FALSE,"geral";"verde",#N/A,FALSE,"geral";"vermelho",#N/A,FALSE,"geral"}</definedName>
    <definedName name="ddd" localSheetId="11" hidden="1">{"azul",#N/A,FALSE,"geral";"verde",#N/A,FALSE,"geral";"vermelho",#N/A,FALSE,"geral"}</definedName>
    <definedName name="ddd" localSheetId="20" hidden="1">{"azul",#N/A,FALSE,"geral";"verde",#N/A,FALSE,"geral";"vermelho",#N/A,FALSE,"geral"}</definedName>
    <definedName name="ddd" localSheetId="27" hidden="1">{"azul",#N/A,FALSE,"geral";"verde",#N/A,FALSE,"geral";"vermelho",#N/A,FALSE,"geral"}</definedName>
    <definedName name="ddd" localSheetId="17" hidden="1">{"azul",#N/A,FALSE,"geral";"verde",#N/A,FALSE,"geral";"vermelho",#N/A,FALSE,"geral"}</definedName>
    <definedName name="ddd" localSheetId="18" hidden="1">{"azul",#N/A,FALSE,"geral";"verde",#N/A,FALSE,"geral";"vermelho",#N/A,FALSE,"geral"}</definedName>
    <definedName name="ddd" localSheetId="19" hidden="1">{"azul",#N/A,FALSE,"geral";"verde",#N/A,FALSE,"geral";"vermelho",#N/A,FALSE,"geral"}</definedName>
    <definedName name="ddd" localSheetId="5" hidden="1">{"azul",#N/A,FALSE,"geral";"verde",#N/A,FALSE,"geral";"vermelho",#N/A,FALSE,"geral"}</definedName>
    <definedName name="ddd" localSheetId="1" hidden="1">{"azul",#N/A,FALSE,"geral";"verde",#N/A,FALSE,"geral";"vermelho",#N/A,FALSE,"geral"}</definedName>
    <definedName name="ddd" localSheetId="21" hidden="1">{"azul",#N/A,FALSE,"geral";"verde",#N/A,FALSE,"geral";"vermelho",#N/A,FALSE,"geral"}</definedName>
    <definedName name="ddd" localSheetId="10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23" hidden="1">{#N/A,"Médio",TRUE,"Plan30";"3º Trimestre Geral",#N/A,TRUE,"1º Trimestre"}</definedName>
    <definedName name="DFDFD" localSheetId="28" hidden="1">{#N/A,"Médio",TRUE,"Plan30";"3º Trimestre Geral",#N/A,TRUE,"1º Trimestre"}</definedName>
    <definedName name="DFDFD" localSheetId="2" hidden="1">{#N/A,"Médio",TRUE,"Plan30";"3º Trimestre Geral",#N/A,TRUE,"1º Trimestre"}</definedName>
    <definedName name="DFDFD" localSheetId="29" hidden="1">{#N/A,"Médio",TRUE,"Plan30";"3º Trimestre Geral",#N/A,TRUE,"1º Trimestre"}</definedName>
    <definedName name="DFDFD" localSheetId="22" hidden="1">{#N/A,"Médio",TRUE,"Plan30";"3º Trimestre Geral",#N/A,TRUE,"1º Trimestre"}</definedName>
    <definedName name="DFDFD" localSheetId="9" hidden="1">{#N/A,"Médio",TRUE,"Plan30";"3º Trimestre Geral",#N/A,TRUE,"1º Trimestre"}</definedName>
    <definedName name="DFDFD" localSheetId="14" hidden="1">{#N/A,"Médio",TRUE,"Plan30";"3º Trimestre Geral",#N/A,TRUE,"1º Trimestre"}</definedName>
    <definedName name="DFDFD" localSheetId="12" hidden="1">{#N/A,"Médio",TRUE,"Plan30";"3º Trimestre Geral",#N/A,TRUE,"1º Trimestre"}</definedName>
    <definedName name="DFDFD" localSheetId="24" hidden="1">{#N/A,"Médio",TRUE,"Plan30";"3º Trimestre Geral",#N/A,TRUE,"1º Trimestre"}</definedName>
    <definedName name="DFDFD" localSheetId="25" hidden="1">{#N/A,"Médio",TRUE,"Plan30";"3º Trimestre Geral",#N/A,TRUE,"1º Trimestre"}</definedName>
    <definedName name="DFDFD" localSheetId="26" hidden="1">{#N/A,"Médio",TRUE,"Plan30";"3º Trimestre Geral",#N/A,TRUE,"1º Trimestre"}</definedName>
    <definedName name="DFDFD" localSheetId="8" hidden="1">{#N/A,"Médio",TRUE,"Plan30";"3º Trimestre Geral",#N/A,TRUE,"1º Trimestre"}</definedName>
    <definedName name="DFDFD" localSheetId="3" hidden="1">{#N/A,"Médio",TRUE,"Plan30";"3º Trimestre Geral",#N/A,TRUE,"1º Trimestre"}</definedName>
    <definedName name="DFDFD" localSheetId="4" hidden="1">{#N/A,"Médio",TRUE,"Plan30";"3º Trimestre Geral",#N/A,TRUE,"1º Trimestre"}</definedName>
    <definedName name="DFDFD" localSheetId="11" hidden="1">{#N/A,"Médio",TRUE,"Plan30";"3º Trimestre Geral",#N/A,TRUE,"1º Trimestre"}</definedName>
    <definedName name="DFDFD" localSheetId="20" hidden="1">{#N/A,"Médio",TRUE,"Plan30";"3º Trimestre Geral",#N/A,TRUE,"1º Trimestre"}</definedName>
    <definedName name="DFDFD" localSheetId="27" hidden="1">{#N/A,"Médio",TRUE,"Plan30";"3º Trimestre Geral",#N/A,TRUE,"1º Trimestre"}</definedName>
    <definedName name="DFDFD" localSheetId="17" hidden="1">{#N/A,"Médio",TRUE,"Plan30";"3º Trimestre Geral",#N/A,TRUE,"1º Trimestre"}</definedName>
    <definedName name="DFDFD" localSheetId="18" hidden="1">{#N/A,"Médio",TRUE,"Plan30";"3º Trimestre Geral",#N/A,TRUE,"1º Trimestre"}</definedName>
    <definedName name="DFDFD" localSheetId="19" hidden="1">{#N/A,"Médio",TRUE,"Plan30";"3º Trimestre Geral",#N/A,TRUE,"1º Trimestre"}</definedName>
    <definedName name="DFDFD" localSheetId="5" hidden="1">{#N/A,"Médio",TRUE,"Plan30";"3º Trimestre Geral",#N/A,TRUE,"1º Trimestre"}</definedName>
    <definedName name="DFDFD" localSheetId="1" hidden="1">{#N/A,"Médio",TRUE,"Plan30";"3º Trimestre Geral",#N/A,TRUE,"1º Trimestre"}</definedName>
    <definedName name="DFDFD" localSheetId="21" hidden="1">{#N/A,"Médio",TRUE,"Plan30";"3º Trimestre Geral",#N/A,TRUE,"1º Trimestre"}</definedName>
    <definedName name="DFDFD" localSheetId="10" hidden="1">{#N/A,"Médio",TRUE,"Plan30";"3º Trimestre Geral",#N/A,TRUE,"1º Trimestre"}</definedName>
    <definedName name="DFDFD" hidden="1">{#N/A,"Médio",TRUE,"Plan30";"3º Trimestre Geral",#N/A,TRUE,"1º Trimestre"}</definedName>
    <definedName name="Dolar">'[5]Exercício Cotação de Metais'!$B$2:$B$7</definedName>
    <definedName name="e" localSheetId="23" hidden="1">{"azul",#N/A,FALSE,"geral";"verde",#N/A,FALSE,"geral";"vermelho",#N/A,FALSE,"geral"}</definedName>
    <definedName name="e" localSheetId="28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localSheetId="29" hidden="1">{"azul",#N/A,FALSE,"geral";"verde",#N/A,FALSE,"geral";"vermelho",#N/A,FALSE,"geral"}</definedName>
    <definedName name="e" localSheetId="22" hidden="1">{"azul",#N/A,FALSE,"geral";"verde",#N/A,FALSE,"geral";"vermelho",#N/A,FALSE,"geral"}</definedName>
    <definedName name="e" localSheetId="9" hidden="1">{"azul",#N/A,FALSE,"geral";"verde",#N/A,FALSE,"geral";"vermelho",#N/A,FALSE,"geral"}</definedName>
    <definedName name="e" localSheetId="14" hidden="1">{"azul",#N/A,FALSE,"geral";"verde",#N/A,FALSE,"geral";"vermelho",#N/A,FALSE,"geral"}</definedName>
    <definedName name="e" localSheetId="12" hidden="1">{"azul",#N/A,FALSE,"geral";"verde",#N/A,FALSE,"geral";"vermelho",#N/A,FALSE,"geral"}</definedName>
    <definedName name="e" localSheetId="24" hidden="1">{"azul",#N/A,FALSE,"geral";"verde",#N/A,FALSE,"geral";"vermelho",#N/A,FALSE,"geral"}</definedName>
    <definedName name="e" localSheetId="25" hidden="1">{"azul",#N/A,FALSE,"geral";"verde",#N/A,FALSE,"geral";"vermelho",#N/A,FALSE,"geral"}</definedName>
    <definedName name="e" localSheetId="26" hidden="1">{"azul",#N/A,FALSE,"geral";"verde",#N/A,FALSE,"geral";"vermelho",#N/A,FALSE,"geral"}</definedName>
    <definedName name="e" localSheetId="8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localSheetId="4" hidden="1">{"azul",#N/A,FALSE,"geral";"verde",#N/A,FALSE,"geral";"vermelho",#N/A,FALSE,"geral"}</definedName>
    <definedName name="e" localSheetId="11" hidden="1">{"azul",#N/A,FALSE,"geral";"verde",#N/A,FALSE,"geral";"vermelho",#N/A,FALSE,"geral"}</definedName>
    <definedName name="e" localSheetId="20" hidden="1">{"azul",#N/A,FALSE,"geral";"verde",#N/A,FALSE,"geral";"vermelho",#N/A,FALSE,"geral"}</definedName>
    <definedName name="e" localSheetId="27" hidden="1">{"azul",#N/A,FALSE,"geral";"verde",#N/A,FALSE,"geral";"vermelho",#N/A,FALSE,"geral"}</definedName>
    <definedName name="e" localSheetId="17" hidden="1">{"azul",#N/A,FALSE,"geral";"verde",#N/A,FALSE,"geral";"vermelho",#N/A,FALSE,"geral"}</definedName>
    <definedName name="e" localSheetId="18" hidden="1">{"azul",#N/A,FALSE,"geral";"verde",#N/A,FALSE,"geral";"vermelho",#N/A,FALSE,"geral"}</definedName>
    <definedName name="e" localSheetId="19" hidden="1">{"azul",#N/A,FALSE,"geral";"verde",#N/A,FALSE,"geral";"vermelho",#N/A,FALSE,"geral"}</definedName>
    <definedName name="e" localSheetId="5" hidden="1">{"azul",#N/A,FALSE,"geral";"verde",#N/A,FALSE,"geral";"vermelho",#N/A,FALSE,"geral"}</definedName>
    <definedName name="e" localSheetId="1" hidden="1">{"azul",#N/A,FALSE,"geral";"verde",#N/A,FALSE,"geral";"vermelho",#N/A,FALSE,"geral"}</definedName>
    <definedName name="e" localSheetId="21" hidden="1">{"azul",#N/A,FALSE,"geral";"verde",#N/A,FALSE,"geral";"vermelho",#N/A,FALSE,"geral"}</definedName>
    <definedName name="e" localSheetId="10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3" hidden="1">{"azul",#N/A,FALSE,"geral";"verde",#N/A,FALSE,"geral";"vermelho",#N/A,FALSE,"geral"}</definedName>
    <definedName name="ea" localSheetId="28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localSheetId="29" hidden="1">{"azul",#N/A,FALSE,"geral";"verde",#N/A,FALSE,"geral";"vermelho",#N/A,FALSE,"geral"}</definedName>
    <definedName name="ea" localSheetId="22" hidden="1">{"azul",#N/A,FALSE,"geral";"verde",#N/A,FALSE,"geral";"vermelho",#N/A,FALSE,"geral"}</definedName>
    <definedName name="ea" localSheetId="9" hidden="1">{"azul",#N/A,FALSE,"geral";"verde",#N/A,FALSE,"geral";"vermelho",#N/A,FALSE,"geral"}</definedName>
    <definedName name="ea" localSheetId="14" hidden="1">{"azul",#N/A,FALSE,"geral";"verde",#N/A,FALSE,"geral";"vermelho",#N/A,FALSE,"geral"}</definedName>
    <definedName name="ea" localSheetId="12" hidden="1">{"azul",#N/A,FALSE,"geral";"verde",#N/A,FALSE,"geral";"vermelho",#N/A,FALSE,"geral"}</definedName>
    <definedName name="ea" localSheetId="24" hidden="1">{"azul",#N/A,FALSE,"geral";"verde",#N/A,FALSE,"geral";"vermelho",#N/A,FALSE,"geral"}</definedName>
    <definedName name="ea" localSheetId="25" hidden="1">{"azul",#N/A,FALSE,"geral";"verde",#N/A,FALSE,"geral";"vermelho",#N/A,FALSE,"geral"}</definedName>
    <definedName name="ea" localSheetId="26" hidden="1">{"azul",#N/A,FALSE,"geral";"verde",#N/A,FALSE,"geral";"vermelho",#N/A,FALSE,"geral"}</definedName>
    <definedName name="ea" localSheetId="8" hidden="1">{"azul",#N/A,FALSE,"geral";"verde",#N/A,FALSE,"geral";"vermelho",#N/A,FALSE,"geral"}</definedName>
    <definedName name="ea" localSheetId="3" hidden="1">{"azul",#N/A,FALSE,"geral";"verde",#N/A,FALSE,"geral";"vermelho",#N/A,FALSE,"geral"}</definedName>
    <definedName name="ea" localSheetId="4" hidden="1">{"azul",#N/A,FALSE,"geral";"verde",#N/A,FALSE,"geral";"vermelho",#N/A,FALSE,"geral"}</definedName>
    <definedName name="ea" localSheetId="11" hidden="1">{"azul",#N/A,FALSE,"geral";"verde",#N/A,FALSE,"geral";"vermelho",#N/A,FALSE,"geral"}</definedName>
    <definedName name="ea" localSheetId="20" hidden="1">{"azul",#N/A,FALSE,"geral";"verde",#N/A,FALSE,"geral";"vermelho",#N/A,FALSE,"geral"}</definedName>
    <definedName name="ea" localSheetId="27" hidden="1">{"azul",#N/A,FALSE,"geral";"verde",#N/A,FALSE,"geral";"vermelho",#N/A,FALSE,"geral"}</definedName>
    <definedName name="ea" localSheetId="17" hidden="1">{"azul",#N/A,FALSE,"geral";"verde",#N/A,FALSE,"geral";"vermelho",#N/A,FALSE,"geral"}</definedName>
    <definedName name="ea" localSheetId="18" hidden="1">{"azul",#N/A,FALSE,"geral";"verde",#N/A,FALSE,"geral";"vermelho",#N/A,FALSE,"geral"}</definedName>
    <definedName name="ea" localSheetId="19" hidden="1">{"azul",#N/A,FALSE,"geral";"verde",#N/A,FALSE,"geral";"vermelho",#N/A,FALSE,"geral"}</definedName>
    <definedName name="ea" localSheetId="5" hidden="1">{"azul",#N/A,FALSE,"geral";"verde",#N/A,FALSE,"geral";"vermelho",#N/A,FALSE,"geral"}</definedName>
    <definedName name="ea" localSheetId="1" hidden="1">{"azul",#N/A,FALSE,"geral";"verde",#N/A,FALSE,"geral";"vermelho",#N/A,FALSE,"geral"}</definedName>
    <definedName name="ea" localSheetId="21" hidden="1">{"azul",#N/A,FALSE,"geral";"verde",#N/A,FALSE,"geral";"vermelho",#N/A,FALSE,"geral"}</definedName>
    <definedName name="ea" localSheetId="10" hidden="1">{"azul",#N/A,FALSE,"geral";"verde",#N/A,FALSE,"geral";"vermelho",#N/A,FALSE,"geral"}</definedName>
    <definedName name="ea" hidden="1">{"azul",#N/A,FALSE,"geral";"verde",#N/A,FALSE,"geral";"vermelho",#N/A,FALSE,"geral"}</definedName>
    <definedName name="Estoque">[4]Base_Dados!$J$5:$J$44</definedName>
    <definedName name="EXER" localSheetId="23" hidden="1">{"azul",#N/A,FALSE,"geral";"verde",#N/A,FALSE,"geral";"vermelho",#N/A,FALSE,"geral"}</definedName>
    <definedName name="EXER" localSheetId="28" hidden="1">{"azul",#N/A,FALSE,"geral";"verde",#N/A,FALSE,"geral";"vermelho",#N/A,FALSE,"geral"}</definedName>
    <definedName name="EXER" localSheetId="2" hidden="1">{"azul",#N/A,FALSE,"geral";"verde",#N/A,FALSE,"geral";"vermelho",#N/A,FALSE,"geral"}</definedName>
    <definedName name="EXER" localSheetId="29" hidden="1">{"azul",#N/A,FALSE,"geral";"verde",#N/A,FALSE,"geral";"vermelho",#N/A,FALSE,"geral"}</definedName>
    <definedName name="EXER" localSheetId="22" hidden="1">{"azul",#N/A,FALSE,"geral";"verde",#N/A,FALSE,"geral";"vermelho",#N/A,FALSE,"geral"}</definedName>
    <definedName name="EXER" localSheetId="9" hidden="1">{"azul",#N/A,FALSE,"geral";"verde",#N/A,FALSE,"geral";"vermelho",#N/A,FALSE,"geral"}</definedName>
    <definedName name="EXER" localSheetId="14" hidden="1">{"azul",#N/A,FALSE,"geral";"verde",#N/A,FALSE,"geral";"vermelho",#N/A,FALSE,"geral"}</definedName>
    <definedName name="EXER" localSheetId="12" hidden="1">{"azul",#N/A,FALSE,"geral";"verde",#N/A,FALSE,"geral";"vermelho",#N/A,FALSE,"geral"}</definedName>
    <definedName name="EXER" localSheetId="24" hidden="1">{"azul",#N/A,FALSE,"geral";"verde",#N/A,FALSE,"geral";"vermelho",#N/A,FALSE,"geral"}</definedName>
    <definedName name="EXER" localSheetId="25" hidden="1">{"azul",#N/A,FALSE,"geral";"verde",#N/A,FALSE,"geral";"vermelho",#N/A,FALSE,"geral"}</definedName>
    <definedName name="EXER" localSheetId="26" hidden="1">{"azul",#N/A,FALSE,"geral";"verde",#N/A,FALSE,"geral";"vermelho",#N/A,FALSE,"geral"}</definedName>
    <definedName name="EXER" localSheetId="8" hidden="1">{"azul",#N/A,FALSE,"geral";"verde",#N/A,FALSE,"geral";"vermelho",#N/A,FALSE,"geral"}</definedName>
    <definedName name="EXER" localSheetId="3" hidden="1">{"azul",#N/A,FALSE,"geral";"verde",#N/A,FALSE,"geral";"vermelho",#N/A,FALSE,"geral"}</definedName>
    <definedName name="EXER" localSheetId="4" hidden="1">{"azul",#N/A,FALSE,"geral";"verde",#N/A,FALSE,"geral";"vermelho",#N/A,FALSE,"geral"}</definedName>
    <definedName name="EXER" localSheetId="11" hidden="1">{"azul",#N/A,FALSE,"geral";"verde",#N/A,FALSE,"geral";"vermelho",#N/A,FALSE,"geral"}</definedName>
    <definedName name="EXER" localSheetId="20" hidden="1">{"azul",#N/A,FALSE,"geral";"verde",#N/A,FALSE,"geral";"vermelho",#N/A,FALSE,"geral"}</definedName>
    <definedName name="EXER" localSheetId="27" hidden="1">{"azul",#N/A,FALSE,"geral";"verde",#N/A,FALSE,"geral";"vermelho",#N/A,FALSE,"geral"}</definedName>
    <definedName name="EXER" localSheetId="17" hidden="1">{"azul",#N/A,FALSE,"geral";"verde",#N/A,FALSE,"geral";"vermelho",#N/A,FALSE,"geral"}</definedName>
    <definedName name="EXER" localSheetId="18" hidden="1">{"azul",#N/A,FALSE,"geral";"verde",#N/A,FALSE,"geral";"vermelho",#N/A,FALSE,"geral"}</definedName>
    <definedName name="EXER" localSheetId="19" hidden="1">{"azul",#N/A,FALSE,"geral";"verde",#N/A,FALSE,"geral";"vermelho",#N/A,FALSE,"geral"}</definedName>
    <definedName name="EXER" localSheetId="5" hidden="1">{"azul",#N/A,FALSE,"geral";"verde",#N/A,FALSE,"geral";"vermelho",#N/A,FALSE,"geral"}</definedName>
    <definedName name="EXER" localSheetId="1" hidden="1">{"azul",#N/A,FALSE,"geral";"verde",#N/A,FALSE,"geral";"vermelho",#N/A,FALSE,"geral"}</definedName>
    <definedName name="EXER" localSheetId="21" hidden="1">{"azul",#N/A,FALSE,"geral";"verde",#N/A,FALSE,"geral";"vermelho",#N/A,FALSE,"geral"}</definedName>
    <definedName name="EXER" localSheetId="10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23" hidden="1">{"azul",#N/A,FALSE,"geral";"verde",#N/A,FALSE,"geral";"vermelho",#N/A,FALSE,"geral"}</definedName>
    <definedName name="exercicio2" localSheetId="28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localSheetId="29" hidden="1">{"azul",#N/A,FALSE,"geral";"verde",#N/A,FALSE,"geral";"vermelho",#N/A,FALSE,"geral"}</definedName>
    <definedName name="exercicio2" localSheetId="22" hidden="1">{"azul",#N/A,FALSE,"geral";"verde",#N/A,FALSE,"geral";"vermelho",#N/A,FALSE,"geral"}</definedName>
    <definedName name="exercicio2" localSheetId="9" hidden="1">{"azul",#N/A,FALSE,"geral";"verde",#N/A,FALSE,"geral";"vermelho",#N/A,FALSE,"geral"}</definedName>
    <definedName name="exercicio2" localSheetId="14" hidden="1">{"azul",#N/A,FALSE,"geral";"verde",#N/A,FALSE,"geral";"vermelho",#N/A,FALSE,"geral"}</definedName>
    <definedName name="exercicio2" localSheetId="12" hidden="1">{"azul",#N/A,FALSE,"geral";"verde",#N/A,FALSE,"geral";"vermelho",#N/A,FALSE,"geral"}</definedName>
    <definedName name="exercicio2" localSheetId="24" hidden="1">{"azul",#N/A,FALSE,"geral";"verde",#N/A,FALSE,"geral";"vermelho",#N/A,FALSE,"geral"}</definedName>
    <definedName name="exercicio2" localSheetId="25" hidden="1">{"azul",#N/A,FALSE,"geral";"verde",#N/A,FALSE,"geral";"vermelho",#N/A,FALSE,"geral"}</definedName>
    <definedName name="exercicio2" localSheetId="26" hidden="1">{"azul",#N/A,FALSE,"geral";"verde",#N/A,FALSE,"geral";"vermelho",#N/A,FALSE,"geral"}</definedName>
    <definedName name="exercicio2" localSheetId="8" hidden="1">{"azul",#N/A,FALSE,"geral";"verde",#N/A,FALSE,"geral";"vermelho",#N/A,FALSE,"geral"}</definedName>
    <definedName name="exercicio2" localSheetId="3" hidden="1">{"azul",#N/A,FALSE,"geral";"verde",#N/A,FALSE,"geral";"vermelho",#N/A,FALSE,"geral"}</definedName>
    <definedName name="exercicio2" localSheetId="4" hidden="1">{"azul",#N/A,FALSE,"geral";"verde",#N/A,FALSE,"geral";"vermelho",#N/A,FALSE,"geral"}</definedName>
    <definedName name="exercicio2" localSheetId="11" hidden="1">{"azul",#N/A,FALSE,"geral";"verde",#N/A,FALSE,"geral";"vermelho",#N/A,FALSE,"geral"}</definedName>
    <definedName name="exercicio2" localSheetId="20" hidden="1">{"azul",#N/A,FALSE,"geral";"verde",#N/A,FALSE,"geral";"vermelho",#N/A,FALSE,"geral"}</definedName>
    <definedName name="exercicio2" localSheetId="27" hidden="1">{"azul",#N/A,FALSE,"geral";"verde",#N/A,FALSE,"geral";"vermelho",#N/A,FALSE,"geral"}</definedName>
    <definedName name="exercicio2" localSheetId="17" hidden="1">{"azul",#N/A,FALSE,"geral";"verde",#N/A,FALSE,"geral";"vermelho",#N/A,FALSE,"geral"}</definedName>
    <definedName name="exercicio2" localSheetId="18" hidden="1">{"azul",#N/A,FALSE,"geral";"verde",#N/A,FALSE,"geral";"vermelho",#N/A,FALSE,"geral"}</definedName>
    <definedName name="exercicio2" localSheetId="19" hidden="1">{"azul",#N/A,FALSE,"geral";"verde",#N/A,FALSE,"geral";"vermelho",#N/A,FALSE,"geral"}</definedName>
    <definedName name="exercicio2" localSheetId="5" hidden="1">{"azul",#N/A,FALSE,"geral";"verde",#N/A,FALSE,"geral";"vermelho",#N/A,FALSE,"geral"}</definedName>
    <definedName name="exercicio2" localSheetId="1" hidden="1">{"azul",#N/A,FALSE,"geral";"verde",#N/A,FALSE,"geral";"vermelho",#N/A,FALSE,"geral"}</definedName>
    <definedName name="exercicio2" localSheetId="21" hidden="1">{"azul",#N/A,FALSE,"geral";"verde",#N/A,FALSE,"geral";"vermelho",#N/A,FALSE,"geral"}</definedName>
    <definedName name="exercicio2" localSheetId="10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abricantes">'[6]Base de Automóveis'!#REF!</definedName>
    <definedName name="Feriados_2018">#REF!</definedName>
    <definedName name="fgsfdgsdf45" localSheetId="23" hidden="1">#REF!</definedName>
    <definedName name="fgsfdgsdf45" localSheetId="28" hidden="1">#REF!</definedName>
    <definedName name="fgsfdgsdf45" localSheetId="2" hidden="1">#REF!</definedName>
    <definedName name="fgsfdgsdf45" localSheetId="29" hidden="1">#REF!</definedName>
    <definedName name="fgsfdgsdf45" localSheetId="22" hidden="1">#REF!</definedName>
    <definedName name="fgsfdgsdf45" localSheetId="9" hidden="1">#REF!</definedName>
    <definedName name="fgsfdgsdf45" localSheetId="14" hidden="1">#REF!</definedName>
    <definedName name="fgsfdgsdf45" localSheetId="12" hidden="1">#REF!</definedName>
    <definedName name="fgsfdgsdf45" localSheetId="24" hidden="1">#REF!</definedName>
    <definedName name="fgsfdgsdf45" localSheetId="25" hidden="1">#REF!</definedName>
    <definedName name="fgsfdgsdf45" localSheetId="26" hidden="1">#REF!</definedName>
    <definedName name="fgsfdgsdf45" localSheetId="8" hidden="1">#REF!</definedName>
    <definedName name="fgsfdgsdf45" localSheetId="3" hidden="1">#REF!</definedName>
    <definedName name="fgsfdgsdf45" localSheetId="4" hidden="1">#REF!</definedName>
    <definedName name="fgsfdgsdf45" localSheetId="11" hidden="1">#REF!</definedName>
    <definedName name="fgsfdgsdf45" localSheetId="20" hidden="1">#REF!</definedName>
    <definedName name="fgsfdgsdf45" localSheetId="27" hidden="1">#REF!</definedName>
    <definedName name="fgsfdgsdf45" localSheetId="17" hidden="1">#REF!</definedName>
    <definedName name="fgsfdgsdf45" localSheetId="18" hidden="1">#REF!</definedName>
    <definedName name="fgsfdgsdf45" localSheetId="19" hidden="1">#REF!</definedName>
    <definedName name="fgsfdgsdf45" localSheetId="5" hidden="1">#REF!</definedName>
    <definedName name="fgsfdgsdf45" localSheetId="1" hidden="1">#REF!</definedName>
    <definedName name="fgsfdgsdf45" localSheetId="21" hidden="1">#REF!</definedName>
    <definedName name="fgsfdgsdf45" localSheetId="10" hidden="1">#REF!</definedName>
    <definedName name="fgsfdgsdf45" hidden="1">#REF!</definedName>
    <definedName name="Fiat">#REF!</definedName>
    <definedName name="FundoReserva">#REF!</definedName>
    <definedName name="g" localSheetId="23" hidden="1">{"normal","argentina",FALSE,"cenários e solver";#N/A,#N/A,FALSE,"banco de dados"}</definedName>
    <definedName name="g" localSheetId="28" hidden="1">{"normal","argentina",FALSE,"cenários e solver";#N/A,#N/A,FALSE,"banco de dados"}</definedName>
    <definedName name="g" localSheetId="2" hidden="1">{"normal","argentina",FALSE,"cenários e solver";#N/A,#N/A,FALSE,"banco de dados"}</definedName>
    <definedName name="g" localSheetId="29" hidden="1">{"normal","argentina",FALSE,"cenários e solver";#N/A,#N/A,FALSE,"banco de dados"}</definedName>
    <definedName name="g" localSheetId="22" hidden="1">{"normal","argentina",FALSE,"cenários e solver";#N/A,#N/A,FALSE,"banco de dados"}</definedName>
    <definedName name="g" localSheetId="9" hidden="1">{"normal","argentina",FALSE,"cenários e solver";#N/A,#N/A,FALSE,"banco de dados"}</definedName>
    <definedName name="g" localSheetId="14" hidden="1">{"normal","argentina",FALSE,"cenários e solver";#N/A,#N/A,FALSE,"banco de dados"}</definedName>
    <definedName name="g" localSheetId="12" hidden="1">{"normal","argentina",FALSE,"cenários e solver";#N/A,#N/A,FALSE,"banco de dados"}</definedName>
    <definedName name="g" localSheetId="24" hidden="1">{"normal","argentina",FALSE,"cenários e solver";#N/A,#N/A,FALSE,"banco de dados"}</definedName>
    <definedName name="g" localSheetId="25" hidden="1">{"normal","argentina",FALSE,"cenários e solver";#N/A,#N/A,FALSE,"banco de dados"}</definedName>
    <definedName name="g" localSheetId="26" hidden="1">{"normal","argentina",FALSE,"cenários e solver";#N/A,#N/A,FALSE,"banco de dados"}</definedName>
    <definedName name="g" localSheetId="8" hidden="1">{"normal","argentina",FALSE,"cenários e solver";#N/A,#N/A,FALSE,"banco de dados"}</definedName>
    <definedName name="g" localSheetId="3" hidden="1">{"normal","argentina",FALSE,"cenários e solver";#N/A,#N/A,FALSE,"banco de dados"}</definedName>
    <definedName name="g" localSheetId="4" hidden="1">{"normal","argentina",FALSE,"cenários e solver";#N/A,#N/A,FALSE,"banco de dados"}</definedName>
    <definedName name="g" localSheetId="11" hidden="1">{"normal","argentina",FALSE,"cenários e solver";#N/A,#N/A,FALSE,"banco de dados"}</definedName>
    <definedName name="g" localSheetId="20" hidden="1">{"normal","argentina",FALSE,"cenários e solver";#N/A,#N/A,FALSE,"banco de dados"}</definedName>
    <definedName name="g" localSheetId="27" hidden="1">{"normal","argentina",FALSE,"cenários e solver";#N/A,#N/A,FALSE,"banco de dados"}</definedName>
    <definedName name="g" localSheetId="17" hidden="1">{"normal","argentina",FALSE,"cenários e solver";#N/A,#N/A,FALSE,"banco de dados"}</definedName>
    <definedName name="g" localSheetId="18" hidden="1">{"normal","argentina",FALSE,"cenários e solver";#N/A,#N/A,FALSE,"banco de dados"}</definedName>
    <definedName name="g" localSheetId="19" hidden="1">{"normal","argentina",FALSE,"cenários e solver";#N/A,#N/A,FALSE,"banco de dados"}</definedName>
    <definedName name="g" localSheetId="5" hidden="1">{"normal","argentina",FALSE,"cenários e solver";#N/A,#N/A,FALSE,"banco de dados"}</definedName>
    <definedName name="g" localSheetId="1" hidden="1">{"normal","argentina",FALSE,"cenários e solver";#N/A,#N/A,FALSE,"banco de dados"}</definedName>
    <definedName name="g" localSheetId="21" hidden="1">{"normal","argentina",FALSE,"cenários e solver";#N/A,#N/A,FALSE,"banco de dados"}</definedName>
    <definedName name="g" localSheetId="10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23" hidden="1">{"azul",#N/A,FALSE,"geral";"verde",#N/A,FALSE,"geral";"vermelho",#N/A,FALSE,"geral"}</definedName>
    <definedName name="gggg" localSheetId="28" hidden="1">{"azul",#N/A,FALSE,"geral";"verde",#N/A,FALSE,"geral";"vermelho",#N/A,FALSE,"geral"}</definedName>
    <definedName name="gggg" localSheetId="2" hidden="1">{"azul",#N/A,FALSE,"geral";"verde",#N/A,FALSE,"geral";"vermelho",#N/A,FALSE,"geral"}</definedName>
    <definedName name="gggg" localSheetId="29" hidden="1">{"azul",#N/A,FALSE,"geral";"verde",#N/A,FALSE,"geral";"vermelho",#N/A,FALSE,"geral"}</definedName>
    <definedName name="gggg" localSheetId="22" hidden="1">{"azul",#N/A,FALSE,"geral";"verde",#N/A,FALSE,"geral";"vermelho",#N/A,FALSE,"geral"}</definedName>
    <definedName name="gggg" localSheetId="9" hidden="1">{"azul",#N/A,FALSE,"geral";"verde",#N/A,FALSE,"geral";"vermelho",#N/A,FALSE,"geral"}</definedName>
    <definedName name="gggg" localSheetId="14" hidden="1">{"azul",#N/A,FALSE,"geral";"verde",#N/A,FALSE,"geral";"vermelho",#N/A,FALSE,"geral"}</definedName>
    <definedName name="gggg" localSheetId="12" hidden="1">{"azul",#N/A,FALSE,"geral";"verde",#N/A,FALSE,"geral";"vermelho",#N/A,FALSE,"geral"}</definedName>
    <definedName name="gggg" localSheetId="24" hidden="1">{"azul",#N/A,FALSE,"geral";"verde",#N/A,FALSE,"geral";"vermelho",#N/A,FALSE,"geral"}</definedName>
    <definedName name="gggg" localSheetId="25" hidden="1">{"azul",#N/A,FALSE,"geral";"verde",#N/A,FALSE,"geral";"vermelho",#N/A,FALSE,"geral"}</definedName>
    <definedName name="gggg" localSheetId="26" hidden="1">{"azul",#N/A,FALSE,"geral";"verde",#N/A,FALSE,"geral";"vermelho",#N/A,FALSE,"geral"}</definedName>
    <definedName name="gggg" localSheetId="8" hidden="1">{"azul",#N/A,FALSE,"geral";"verde",#N/A,FALSE,"geral";"vermelho",#N/A,FALSE,"geral"}</definedName>
    <definedName name="gggg" localSheetId="3" hidden="1">{"azul",#N/A,FALSE,"geral";"verde",#N/A,FALSE,"geral";"vermelho",#N/A,FALSE,"geral"}</definedName>
    <definedName name="gggg" localSheetId="4" hidden="1">{"azul",#N/A,FALSE,"geral";"verde",#N/A,FALSE,"geral";"vermelho",#N/A,FALSE,"geral"}</definedName>
    <definedName name="gggg" localSheetId="11" hidden="1">{"azul",#N/A,FALSE,"geral";"verde",#N/A,FALSE,"geral";"vermelho",#N/A,FALSE,"geral"}</definedName>
    <definedName name="gggg" localSheetId="20" hidden="1">{"azul",#N/A,FALSE,"geral";"verde",#N/A,FALSE,"geral";"vermelho",#N/A,FALSE,"geral"}</definedName>
    <definedName name="gggg" localSheetId="27" hidden="1">{"azul",#N/A,FALSE,"geral";"verde",#N/A,FALSE,"geral";"vermelho",#N/A,FALSE,"geral"}</definedName>
    <definedName name="gggg" localSheetId="17" hidden="1">{"azul",#N/A,FALSE,"geral";"verde",#N/A,FALSE,"geral";"vermelho",#N/A,FALSE,"geral"}</definedName>
    <definedName name="gggg" localSheetId="18" hidden="1">{"azul",#N/A,FALSE,"geral";"verde",#N/A,FALSE,"geral";"vermelho",#N/A,FALSE,"geral"}</definedName>
    <definedName name="gggg" localSheetId="19" hidden="1">{"azul",#N/A,FALSE,"geral";"verde",#N/A,FALSE,"geral";"vermelho",#N/A,FALSE,"geral"}</definedName>
    <definedName name="gggg" localSheetId="5" hidden="1">{"azul",#N/A,FALSE,"geral";"verde",#N/A,FALSE,"geral";"vermelho",#N/A,FALSE,"geral"}</definedName>
    <definedName name="gggg" localSheetId="1" hidden="1">{"azul",#N/A,FALSE,"geral";"verde",#N/A,FALSE,"geral";"vermelho",#N/A,FALSE,"geral"}</definedName>
    <definedName name="gggg" localSheetId="21" hidden="1">{"azul",#N/A,FALSE,"geral";"verde",#N/A,FALSE,"geral";"vermelho",#N/A,FALSE,"geral"}</definedName>
    <definedName name="gggg" localSheetId="10" hidden="1">{"azul",#N/A,FALSE,"geral";"verde",#N/A,FALSE,"geral";"vermelho",#N/A,FALSE,"geral"}</definedName>
    <definedName name="gggg" hidden="1">{"azul",#N/A,FALSE,"geral";"verde",#N/A,FALSE,"geral";"vermelho",#N/A,FALSE,"geral"}</definedName>
    <definedName name="grafMes">OFFSET([7]CP7!$B$7, 0, 0, COUNT([7]CP7!$B:$B), 1)</definedName>
    <definedName name="grafReceita">OFFSET([7]CP7!$C$7, 0, 0, COUNT([7]CP7!$C:$C), 1)</definedName>
    <definedName name="grp_GuieMeChave">"shp_BraceBottom,txt_WalkMeBrace,shp_BraceLeft"</definedName>
    <definedName name="grp_GuieMeSetas">"shp_ArrowCurved,txt_WalkMeArrows,shp_ArrowStraight"</definedName>
    <definedName name="HTML_CodePage" hidden="1">1252</definedName>
    <definedName name="HTML_Control" localSheetId="23" hidden="1">{"'Plan3'!$A$1:$F$20"}</definedName>
    <definedName name="HTML_Control" localSheetId="28" hidden="1">{"'Plan3'!$A$1:$F$20"}</definedName>
    <definedName name="HTML_Control" localSheetId="2" hidden="1">{"'Plan3'!$A$1:$F$20"}</definedName>
    <definedName name="HTML_Control" localSheetId="29" hidden="1">{"'Plan3'!$A$1:$F$20"}</definedName>
    <definedName name="HTML_Control" localSheetId="22" hidden="1">{"'Plan3'!$A$1:$F$20"}</definedName>
    <definedName name="HTML_Control" localSheetId="9" hidden="1">{"'Plan3'!$A$1:$F$20"}</definedName>
    <definedName name="HTML_Control" localSheetId="14" hidden="1">{"'Plan3'!$A$1:$F$20"}</definedName>
    <definedName name="HTML_Control" localSheetId="12" hidden="1">{"'Plan3'!$A$1:$F$20"}</definedName>
    <definedName name="HTML_Control" localSheetId="24" hidden="1">{"'Plan3'!$A$1:$F$20"}</definedName>
    <definedName name="HTML_Control" localSheetId="25" hidden="1">{"'Plan3'!$A$1:$F$20"}</definedName>
    <definedName name="HTML_Control" localSheetId="26" hidden="1">{"'Plan3'!$A$1:$F$20"}</definedName>
    <definedName name="HTML_Control" localSheetId="8" hidden="1">{"'Plan3'!$A$1:$F$20"}</definedName>
    <definedName name="HTML_Control" localSheetId="3" hidden="1">{"'Plan3'!$A$1:$F$20"}</definedName>
    <definedName name="HTML_Control" localSheetId="4" hidden="1">{"'Plan3'!$A$1:$F$20"}</definedName>
    <definedName name="HTML_Control" localSheetId="11" hidden="1">{"'Plan3'!$A$1:$F$20"}</definedName>
    <definedName name="HTML_Control" localSheetId="20" hidden="1">{"'Plan3'!$A$1:$F$20"}</definedName>
    <definedName name="HTML_Control" localSheetId="27" hidden="1">{"'Plan3'!$A$1:$F$20"}</definedName>
    <definedName name="HTML_Control" localSheetId="17" hidden="1">{"'Plan3'!$A$1:$F$20"}</definedName>
    <definedName name="HTML_Control" localSheetId="18" hidden="1">{"'Plan3'!$A$1:$F$20"}</definedName>
    <definedName name="HTML_Control" localSheetId="19" hidden="1">{"'Plan3'!$A$1:$F$20"}</definedName>
    <definedName name="HTML_Control" localSheetId="5" hidden="1">{"'Plan3'!$A$1:$F$20"}</definedName>
    <definedName name="HTML_Control" localSheetId="1" hidden="1">{"'Plan3'!$A$1:$F$20"}</definedName>
    <definedName name="HTML_Control" localSheetId="21" hidden="1">{"'Plan3'!$A$1:$F$20"}</definedName>
    <definedName name="HTML_Control" localSheetId="10" hidden="1">{"'Plan3'!$A$1:$F$20"}</definedName>
    <definedName name="HTML_Control" hidden="1">{"'Plan3'!$A$1:$F$20"}</definedName>
    <definedName name="HTML_Description" hidden="1">""</definedName>
    <definedName name="HTML_Email" hidden="1">""</definedName>
    <definedName name="HTML_Header" hidden="1">"Página da Web"</definedName>
    <definedName name="HTML_LastUpdate" hidden="1">"09/07/2003"</definedName>
    <definedName name="HTML_LineAfter" hidden="1">TRUE</definedName>
    <definedName name="HTML_LineBefore" hidden="1">TRUE</definedName>
    <definedName name="HTML_Name" hidden="1">"André"</definedName>
    <definedName name="HTML_OBDlg2" hidden="1">TRUE</definedName>
    <definedName name="HTML_OBDlg4" hidden="1">TRUE</definedName>
    <definedName name="HTML_OS" hidden="1">0</definedName>
    <definedName name="HTML_PathFile" hidden="1">"C:\WINNT\Profiles\Bradesco\Desktop\Andre\MeuHTML.htm"</definedName>
    <definedName name="HTML_Title" hidden="1">"Bradesco Seguros"</definedName>
    <definedName name="Icms">'[8]Anexo 1'!$L$33:$L$35</definedName>
    <definedName name="id">'PROCV nomeando intervalos'!$I$5</definedName>
    <definedName name="Imposto_sobre_vendas">0.0825</definedName>
    <definedName name="jhlkjo" localSheetId="23" hidden="1">{"azul",#N/A,FALSE,"geral";"verde",#N/A,FALSE,"geral";"vermelho",#N/A,FALSE,"geral"}</definedName>
    <definedName name="jhlkjo" localSheetId="28" hidden="1">{"azul",#N/A,FALSE,"geral";"verde",#N/A,FALSE,"geral";"vermelho",#N/A,FALSE,"geral"}</definedName>
    <definedName name="jhlkjo" localSheetId="2" hidden="1">{"azul",#N/A,FALSE,"geral";"verde",#N/A,FALSE,"geral";"vermelho",#N/A,FALSE,"geral"}</definedName>
    <definedName name="jhlkjo" localSheetId="29" hidden="1">{"azul",#N/A,FALSE,"geral";"verde",#N/A,FALSE,"geral";"vermelho",#N/A,FALSE,"geral"}</definedName>
    <definedName name="jhlkjo" localSheetId="22" hidden="1">{"azul",#N/A,FALSE,"geral";"verde",#N/A,FALSE,"geral";"vermelho",#N/A,FALSE,"geral"}</definedName>
    <definedName name="jhlkjo" localSheetId="9" hidden="1">{"azul",#N/A,FALSE,"geral";"verde",#N/A,FALSE,"geral";"vermelho",#N/A,FALSE,"geral"}</definedName>
    <definedName name="jhlkjo" localSheetId="14" hidden="1">{"azul",#N/A,FALSE,"geral";"verde",#N/A,FALSE,"geral";"vermelho",#N/A,FALSE,"geral"}</definedName>
    <definedName name="jhlkjo" localSheetId="12" hidden="1">{"azul",#N/A,FALSE,"geral";"verde",#N/A,FALSE,"geral";"vermelho",#N/A,FALSE,"geral"}</definedName>
    <definedName name="jhlkjo" localSheetId="24" hidden="1">{"azul",#N/A,FALSE,"geral";"verde",#N/A,FALSE,"geral";"vermelho",#N/A,FALSE,"geral"}</definedName>
    <definedName name="jhlkjo" localSheetId="25" hidden="1">{"azul",#N/A,FALSE,"geral";"verde",#N/A,FALSE,"geral";"vermelho",#N/A,FALSE,"geral"}</definedName>
    <definedName name="jhlkjo" localSheetId="26" hidden="1">{"azul",#N/A,FALSE,"geral";"verde",#N/A,FALSE,"geral";"vermelho",#N/A,FALSE,"geral"}</definedName>
    <definedName name="jhlkjo" localSheetId="8" hidden="1">{"azul",#N/A,FALSE,"geral";"verde",#N/A,FALSE,"geral";"vermelho",#N/A,FALSE,"geral"}</definedName>
    <definedName name="jhlkjo" localSheetId="3" hidden="1">{"azul",#N/A,FALSE,"geral";"verde",#N/A,FALSE,"geral";"vermelho",#N/A,FALSE,"geral"}</definedName>
    <definedName name="jhlkjo" localSheetId="4" hidden="1">{"azul",#N/A,FALSE,"geral";"verde",#N/A,FALSE,"geral";"vermelho",#N/A,FALSE,"geral"}</definedName>
    <definedName name="jhlkjo" localSheetId="11" hidden="1">{"azul",#N/A,FALSE,"geral";"verde",#N/A,FALSE,"geral";"vermelho",#N/A,FALSE,"geral"}</definedName>
    <definedName name="jhlkjo" localSheetId="20" hidden="1">{"azul",#N/A,FALSE,"geral";"verde",#N/A,FALSE,"geral";"vermelho",#N/A,FALSE,"geral"}</definedName>
    <definedName name="jhlkjo" localSheetId="27" hidden="1">{"azul",#N/A,FALSE,"geral";"verde",#N/A,FALSE,"geral";"vermelho",#N/A,FALSE,"geral"}</definedName>
    <definedName name="jhlkjo" localSheetId="17" hidden="1">{"azul",#N/A,FALSE,"geral";"verde",#N/A,FALSE,"geral";"vermelho",#N/A,FALSE,"geral"}</definedName>
    <definedName name="jhlkjo" localSheetId="18" hidden="1">{"azul",#N/A,FALSE,"geral";"verde",#N/A,FALSE,"geral";"vermelho",#N/A,FALSE,"geral"}</definedName>
    <definedName name="jhlkjo" localSheetId="19" hidden="1">{"azul",#N/A,FALSE,"geral";"verde",#N/A,FALSE,"geral";"vermelho",#N/A,FALSE,"geral"}</definedName>
    <definedName name="jhlkjo" localSheetId="5" hidden="1">{"azul",#N/A,FALSE,"geral";"verde",#N/A,FALSE,"geral";"vermelho",#N/A,FALSE,"geral"}</definedName>
    <definedName name="jhlkjo" localSheetId="1" hidden="1">{"azul",#N/A,FALSE,"geral";"verde",#N/A,FALSE,"geral";"vermelho",#N/A,FALSE,"geral"}</definedName>
    <definedName name="jhlkjo" localSheetId="21" hidden="1">{"azul",#N/A,FALSE,"geral";"verde",#N/A,FALSE,"geral";"vermelho",#N/A,FALSE,"geral"}</definedName>
    <definedName name="jhlkjo" localSheetId="10" hidden="1">{"azul",#N/A,FALSE,"geral";"verde",#N/A,FALSE,"geral";"vermelho",#N/A,FALSE,"geral"}</definedName>
    <definedName name="jhlkjo" hidden="1">{"azul",#N/A,FALSE,"geral";"verde",#N/A,FALSE,"geral";"vermelho",#N/A,FALSE,"geral"}</definedName>
    <definedName name="Laranjas">[3]!tbl_TipoDeFruta4[Laranjas]</definedName>
    <definedName name="limcount" hidden="1">1</definedName>
    <definedName name="Limões">[3]!tbl_TipoDeFruta5[Limões]</definedName>
    <definedName name="LOCAL_MYSQL_DATE_FORMAT" localSheetId="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st_Fruta">[3]!tbl_Fruta[Fruta]</definedName>
    <definedName name="lst_TipoDeFruta">[3]!tbl_TipoDeFruta[Maçãs]</definedName>
    <definedName name="Maçãs">[3]!tbl_TipoDeFruta[Maçãs]</definedName>
    <definedName name="meses1">[6]!Tabela137[[#Headers],[Jan]:[Mar]]</definedName>
    <definedName name="Modelos">[4]Base_Dados!$B$5:$B$44</definedName>
    <definedName name="nomes" localSheetId="9">[6]!Tabela137[Cidade]</definedName>
    <definedName name="nomes" localSheetId="12">[6]!Tabela137[Cidade]</definedName>
    <definedName name="nomes" localSheetId="11">[6]!Tabela137[Cidade]</definedName>
    <definedName name="nomes" localSheetId="10">[6]!Tabela137[Cidade]</definedName>
    <definedName name="Nomes">[9]!tblPessoas[NOME]</definedName>
    <definedName name="pagamento" localSheetId="9">[10]Pesquisa!#REF!</definedName>
    <definedName name="pagamento" localSheetId="12">[10]Pesquisa!#REF!</definedName>
    <definedName name="pagamento" localSheetId="8">[10]Pesquisa!#REF!</definedName>
    <definedName name="pagamento" localSheetId="3">[10]Pesquisa!#REF!</definedName>
    <definedName name="pagamento" localSheetId="4">[10]Pesquisa!#REF!</definedName>
    <definedName name="pagamento" localSheetId="11">[10]Pesquisa!#REF!</definedName>
    <definedName name="pagamento" localSheetId="10">[10]Pesquisa!#REF!</definedName>
    <definedName name="pagamento">[10]Pesquisa!#REF!</definedName>
    <definedName name="PN">[11]!tblInventário[SKU/NÚMERO DO PRODUTO]</definedName>
    <definedName name="PN_Descrição">[11]!tblInventário[DESCRIÇÃO]</definedName>
    <definedName name="PT_LinhaFinal" localSheetId="23">COUNTA('[11]Relatório de vendas'!$G:$G)+PT_LinhaInicial-3</definedName>
    <definedName name="PT_LinhaFinal" localSheetId="28">COUNTA('[11]Relatório de vendas'!$G:$G)+PT_LinhaInicial-3</definedName>
    <definedName name="PT_LinhaFinal" localSheetId="2">COUNTA('[11]Relatório de vendas'!$G:$G)+PT_LinhaInicial-3</definedName>
    <definedName name="PT_LinhaFinal" localSheetId="29">COUNTA('[11]Relatório de vendas'!$G:$G)+PT_LinhaInicial-3</definedName>
    <definedName name="PT_LinhaFinal" localSheetId="22">COUNTA('[11]Relatório de vendas'!$G:$G)+PT_LinhaInicial-3</definedName>
    <definedName name="PT_LinhaFinal" localSheetId="9">COUNTA('[11]Relatório de vendas'!$G:$G)+PT_LinhaInicial-3</definedName>
    <definedName name="PT_LinhaFinal" localSheetId="14">COUNTA('[11]Relatório de vendas'!$G:$G)+PT_LinhaInicial-3</definedName>
    <definedName name="PT_LinhaFinal" localSheetId="12">COUNTA('[11]Relatório de vendas'!$G:$G)+PT_LinhaInicial-3</definedName>
    <definedName name="PT_LinhaFinal" localSheetId="24">COUNTA('[11]Relatório de vendas'!$G:$G)+PT_LinhaInicial-3</definedName>
    <definedName name="PT_LinhaFinal" localSheetId="25">COUNTA('[11]Relatório de vendas'!$G:$G)+PT_LinhaInicial-3</definedName>
    <definedName name="PT_LinhaFinal" localSheetId="26">COUNTA('[11]Relatório de vendas'!$G:$G)+PT_LinhaInicial-3</definedName>
    <definedName name="PT_LinhaFinal" localSheetId="8">COUNTA('[11]Relatório de vendas'!$G:$G)+PT_LinhaInicial-3</definedName>
    <definedName name="PT_LinhaFinal" localSheetId="3">COUNTA('[11]Relatório de vendas'!$G:$G)+PT_LinhaInicial-3</definedName>
    <definedName name="PT_LinhaFinal" localSheetId="4">COUNTA('[11]Relatório de vendas'!$G:$G)+PT_LinhaInicial-3</definedName>
    <definedName name="PT_LinhaFinal" localSheetId="11">COUNTA('[11]Relatório de vendas'!$G:$G)+PT_LinhaInicial-3</definedName>
    <definedName name="PT_LinhaFinal" localSheetId="20">COUNTA('[11]Relatório de vendas'!$G:$G)+PT_LinhaInicial-3</definedName>
    <definedName name="PT_LinhaFinal" localSheetId="27">COUNTA('[11]Relatório de vendas'!$G:$G)+PT_LinhaInicial-3</definedName>
    <definedName name="PT_LinhaFinal" localSheetId="15">COUNTA('[11]Relatório de vendas'!$G:$G)+PT_LinhaInicial-3</definedName>
    <definedName name="PT_LinhaFinal" localSheetId="17">COUNTA('[11]Relatório de vendas'!$G:$G)+PT_LinhaInicial-3</definedName>
    <definedName name="PT_LinhaFinal" localSheetId="16">COUNTA('[11]Relatório de vendas'!$G:$G)+PT_LinhaInicial-3</definedName>
    <definedName name="PT_LinhaFinal" localSheetId="18">COUNTA('[11]Relatório de vendas'!$G:$G)+PT_LinhaInicial-3</definedName>
    <definedName name="PT_LinhaFinal" localSheetId="19">COUNTA('[11]Relatório de vendas'!$G:$G)+PT_LinhaInicial-3</definedName>
    <definedName name="PT_LinhaFinal" localSheetId="5">COUNTA('[11]Relatório de vendas'!$G:$G)+PT_LinhaInicial-3</definedName>
    <definedName name="PT_LinhaFinal" localSheetId="1">COUNTA('[11]Relatório de vendas'!$G:$G)+PT_LinhaInicial-3</definedName>
    <definedName name="PT_LinhaFinal" localSheetId="21">COUNTA('[11]Relatório de vendas'!$G:$G)+PT_LinhaInicial-3</definedName>
    <definedName name="PT_LinhaFinal" localSheetId="10">COUNTA('[11]Relatório de vendas'!$G:$G)+PT_LinhaInicial-3</definedName>
    <definedName name="PT_LinhaFinal">COUNTA('[11]Relatório de vendas'!$G:$G)+PT_LinhaInicial-3</definedName>
    <definedName name="PT_LinhaInicial">ROW(INDEX('[11]Relatório de vendas'!$G:$G,MATCH("*",'[11]Relatório de vendas'!$G:$G,0),1))+1</definedName>
    <definedName name="qaa" localSheetId="23" hidden="1">número</definedName>
    <definedName name="qaa" localSheetId="28" hidden="1">número</definedName>
    <definedName name="qaa" localSheetId="2" hidden="1">número</definedName>
    <definedName name="qaa" localSheetId="29" hidden="1">número</definedName>
    <definedName name="qaa" localSheetId="22" hidden="1">número</definedName>
    <definedName name="qaa" localSheetId="9" hidden="1">número</definedName>
    <definedName name="qaa" localSheetId="14" hidden="1">número</definedName>
    <definedName name="qaa" localSheetId="12" hidden="1">número</definedName>
    <definedName name="qaa" localSheetId="24" hidden="1">número</definedName>
    <definedName name="qaa" localSheetId="25" hidden="1">número</definedName>
    <definedName name="qaa" localSheetId="26" hidden="1">número</definedName>
    <definedName name="qaa" localSheetId="8" hidden="1">número</definedName>
    <definedName name="qaa" localSheetId="3" hidden="1">número</definedName>
    <definedName name="qaa" localSheetId="4" hidden="1">número</definedName>
    <definedName name="qaa" localSheetId="11" hidden="1">número</definedName>
    <definedName name="qaa" localSheetId="20" hidden="1">número</definedName>
    <definedName name="qaa" localSheetId="27" hidden="1">número</definedName>
    <definedName name="qaa" localSheetId="17" hidden="1">número</definedName>
    <definedName name="qaa" localSheetId="18" hidden="1">número</definedName>
    <definedName name="qaa" localSheetId="19" hidden="1">número</definedName>
    <definedName name="qaa" localSheetId="5" hidden="1">número</definedName>
    <definedName name="qaa" localSheetId="1" hidden="1">número</definedName>
    <definedName name="qaa" localSheetId="21" hidden="1">número</definedName>
    <definedName name="qaa" localSheetId="10" hidden="1">número</definedName>
    <definedName name="qaa" hidden="1">número</definedName>
    <definedName name="Qtde">#REF!</definedName>
    <definedName name="Remessa">1.25</definedName>
    <definedName name="Resumo" localSheetId="23" hidden="1">{"azul",#N/A,FALSE,"geral";"verde",#N/A,FALSE,"geral";"vermelho",#N/A,FALSE,"geral"}</definedName>
    <definedName name="Resumo" localSheetId="28" hidden="1">{"azul",#N/A,FALSE,"geral";"verde",#N/A,FALSE,"geral";"vermelho",#N/A,FALSE,"geral"}</definedName>
    <definedName name="Resumo" localSheetId="2" hidden="1">{"azul",#N/A,FALSE,"geral";"verde",#N/A,FALSE,"geral";"vermelho",#N/A,FALSE,"geral"}</definedName>
    <definedName name="Resumo" localSheetId="29" hidden="1">{"azul",#N/A,FALSE,"geral";"verde",#N/A,FALSE,"geral";"vermelho",#N/A,FALSE,"geral"}</definedName>
    <definedName name="Resumo" localSheetId="22" hidden="1">{"azul",#N/A,FALSE,"geral";"verde",#N/A,FALSE,"geral";"vermelho",#N/A,FALSE,"geral"}</definedName>
    <definedName name="Resumo" localSheetId="9" hidden="1">{"azul",#N/A,FALSE,"geral";"verde",#N/A,FALSE,"geral";"vermelho",#N/A,FALSE,"geral"}</definedName>
    <definedName name="Resumo" localSheetId="14" hidden="1">{"azul",#N/A,FALSE,"geral";"verde",#N/A,FALSE,"geral";"vermelho",#N/A,FALSE,"geral"}</definedName>
    <definedName name="Resumo" localSheetId="12" hidden="1">{"azul",#N/A,FALSE,"geral";"verde",#N/A,FALSE,"geral";"vermelho",#N/A,FALSE,"geral"}</definedName>
    <definedName name="Resumo" localSheetId="24" hidden="1">{"azul",#N/A,FALSE,"geral";"verde",#N/A,FALSE,"geral";"vermelho",#N/A,FALSE,"geral"}</definedName>
    <definedName name="Resumo" localSheetId="25" hidden="1">{"azul",#N/A,FALSE,"geral";"verde",#N/A,FALSE,"geral";"vermelho",#N/A,FALSE,"geral"}</definedName>
    <definedName name="Resumo" localSheetId="26" hidden="1">{"azul",#N/A,FALSE,"geral";"verde",#N/A,FALSE,"geral";"vermelho",#N/A,FALSE,"geral"}</definedName>
    <definedName name="Resumo" localSheetId="8" hidden="1">{"azul",#N/A,FALSE,"geral";"verde",#N/A,FALSE,"geral";"vermelho",#N/A,FALSE,"geral"}</definedName>
    <definedName name="Resumo" localSheetId="3" hidden="1">{"azul",#N/A,FALSE,"geral";"verde",#N/A,FALSE,"geral";"vermelho",#N/A,FALSE,"geral"}</definedName>
    <definedName name="Resumo" localSheetId="4" hidden="1">{"azul",#N/A,FALSE,"geral";"verde",#N/A,FALSE,"geral";"vermelho",#N/A,FALSE,"geral"}</definedName>
    <definedName name="Resumo" localSheetId="11" hidden="1">{"azul",#N/A,FALSE,"geral";"verde",#N/A,FALSE,"geral";"vermelho",#N/A,FALSE,"geral"}</definedName>
    <definedName name="Resumo" localSheetId="20" hidden="1">{"azul",#N/A,FALSE,"geral";"verde",#N/A,FALSE,"geral";"vermelho",#N/A,FALSE,"geral"}</definedName>
    <definedName name="Resumo" localSheetId="27" hidden="1">{"azul",#N/A,FALSE,"geral";"verde",#N/A,FALSE,"geral";"vermelho",#N/A,FALSE,"geral"}</definedName>
    <definedName name="Resumo" localSheetId="17" hidden="1">{"azul",#N/A,FALSE,"geral";"verde",#N/A,FALSE,"geral";"vermelho",#N/A,FALSE,"geral"}</definedName>
    <definedName name="Resumo" localSheetId="18" hidden="1">{"azul",#N/A,FALSE,"geral";"verde",#N/A,FALSE,"geral";"vermelho",#N/A,FALSE,"geral"}</definedName>
    <definedName name="Resumo" localSheetId="19" hidden="1">{"azul",#N/A,FALSE,"geral";"verde",#N/A,FALSE,"geral";"vermelho",#N/A,FALSE,"geral"}</definedName>
    <definedName name="Resumo" localSheetId="5" hidden="1">{"azul",#N/A,FALSE,"geral";"verde",#N/A,FALSE,"geral";"vermelho",#N/A,FALSE,"geral"}</definedName>
    <definedName name="Resumo" localSheetId="1" hidden="1">{"azul",#N/A,FALSE,"geral";"verde",#N/A,FALSE,"geral";"vermelho",#N/A,FALSE,"geral"}</definedName>
    <definedName name="Resumo" localSheetId="21" hidden="1">{"azul",#N/A,FALSE,"geral";"verde",#N/A,FALSE,"geral";"vermelho",#N/A,FALSE,"geral"}</definedName>
    <definedName name="Resumo" localSheetId="10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3" hidden="1">{"azul",#N/A,FALSE,"geral";"verde",#N/A,FALSE,"geral";"vermelho",#N/A,FALSE,"geral"}</definedName>
    <definedName name="resumoa" localSheetId="28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localSheetId="29" hidden="1">{"azul",#N/A,FALSE,"geral";"verde",#N/A,FALSE,"geral";"vermelho",#N/A,FALSE,"geral"}</definedName>
    <definedName name="resumoa" localSheetId="22" hidden="1">{"azul",#N/A,FALSE,"geral";"verde",#N/A,FALSE,"geral";"vermelho",#N/A,FALSE,"geral"}</definedName>
    <definedName name="resumoa" localSheetId="9" hidden="1">{"azul",#N/A,FALSE,"geral";"verde",#N/A,FALSE,"geral";"vermelho",#N/A,FALSE,"geral"}</definedName>
    <definedName name="resumoa" localSheetId="14" hidden="1">{"azul",#N/A,FALSE,"geral";"verde",#N/A,FALSE,"geral";"vermelho",#N/A,FALSE,"geral"}</definedName>
    <definedName name="resumoa" localSheetId="12" hidden="1">{"azul",#N/A,FALSE,"geral";"verde",#N/A,FALSE,"geral";"vermelho",#N/A,FALSE,"geral"}</definedName>
    <definedName name="resumoa" localSheetId="24" hidden="1">{"azul",#N/A,FALSE,"geral";"verde",#N/A,FALSE,"geral";"vermelho",#N/A,FALSE,"geral"}</definedName>
    <definedName name="resumoa" localSheetId="25" hidden="1">{"azul",#N/A,FALSE,"geral";"verde",#N/A,FALSE,"geral";"vermelho",#N/A,FALSE,"geral"}</definedName>
    <definedName name="resumoa" localSheetId="26" hidden="1">{"azul",#N/A,FALSE,"geral";"verde",#N/A,FALSE,"geral";"vermelho",#N/A,FALSE,"geral"}</definedName>
    <definedName name="resumoa" localSheetId="8" hidden="1">{"azul",#N/A,FALSE,"geral";"verde",#N/A,FALSE,"geral";"vermelho",#N/A,FALSE,"geral"}</definedName>
    <definedName name="resumoa" localSheetId="3" hidden="1">{"azul",#N/A,FALSE,"geral";"verde",#N/A,FALSE,"geral";"vermelho",#N/A,FALSE,"geral"}</definedName>
    <definedName name="resumoa" localSheetId="4" hidden="1">{"azul",#N/A,FALSE,"geral";"verde",#N/A,FALSE,"geral";"vermelho",#N/A,FALSE,"geral"}</definedName>
    <definedName name="resumoa" localSheetId="11" hidden="1">{"azul",#N/A,FALSE,"geral";"verde",#N/A,FALSE,"geral";"vermelho",#N/A,FALSE,"geral"}</definedName>
    <definedName name="resumoa" localSheetId="20" hidden="1">{"azul",#N/A,FALSE,"geral";"verde",#N/A,FALSE,"geral";"vermelho",#N/A,FALSE,"geral"}</definedName>
    <definedName name="resumoa" localSheetId="27" hidden="1">{"azul",#N/A,FALSE,"geral";"verde",#N/A,FALSE,"geral";"vermelho",#N/A,FALSE,"geral"}</definedName>
    <definedName name="resumoa" localSheetId="17" hidden="1">{"azul",#N/A,FALSE,"geral";"verde",#N/A,FALSE,"geral";"vermelho",#N/A,FALSE,"geral"}</definedName>
    <definedName name="resumoa" localSheetId="18" hidden="1">{"azul",#N/A,FALSE,"geral";"verde",#N/A,FALSE,"geral";"vermelho",#N/A,FALSE,"geral"}</definedName>
    <definedName name="resumoa" localSheetId="19" hidden="1">{"azul",#N/A,FALSE,"geral";"verde",#N/A,FALSE,"geral";"vermelho",#N/A,FALSE,"geral"}</definedName>
    <definedName name="resumoa" localSheetId="5" hidden="1">{"azul",#N/A,FALSE,"geral";"verde",#N/A,FALSE,"geral";"vermelho",#N/A,FALSE,"geral"}</definedName>
    <definedName name="resumoa" localSheetId="1" hidden="1">{"azul",#N/A,FALSE,"geral";"verde",#N/A,FALSE,"geral";"vermelho",#N/A,FALSE,"geral"}</definedName>
    <definedName name="resumoa" localSheetId="21" hidden="1">{"azul",#N/A,FALSE,"geral";"verde",#N/A,FALSE,"geral";"vermelho",#N/A,FALSE,"geral"}</definedName>
    <definedName name="resumoa" localSheetId="10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sa" localSheetId="23" hidden="1">#REF!</definedName>
    <definedName name="sadfsa" localSheetId="28" hidden="1">#REF!</definedName>
    <definedName name="sadfsa" localSheetId="2" hidden="1">#REF!</definedName>
    <definedName name="sadfsa" localSheetId="29" hidden="1">#REF!</definedName>
    <definedName name="sadfsa" localSheetId="22" hidden="1">#REF!</definedName>
    <definedName name="sadfsa" localSheetId="9" hidden="1">#REF!</definedName>
    <definedName name="sadfsa" localSheetId="14" hidden="1">#REF!</definedName>
    <definedName name="sadfsa" localSheetId="12" hidden="1">#REF!</definedName>
    <definedName name="sadfsa" localSheetId="24" hidden="1">#REF!</definedName>
    <definedName name="sadfsa" localSheetId="25" hidden="1">#REF!</definedName>
    <definedName name="sadfsa" localSheetId="26" hidden="1">#REF!</definedName>
    <definedName name="sadfsa" localSheetId="8" hidden="1">#REF!</definedName>
    <definedName name="sadfsa" localSheetId="3" hidden="1">#REF!</definedName>
    <definedName name="sadfsa" localSheetId="4" hidden="1">#REF!</definedName>
    <definedName name="sadfsa" localSheetId="11" hidden="1">#REF!</definedName>
    <definedName name="sadfsa" localSheetId="20" hidden="1">#REF!</definedName>
    <definedName name="sadfsa" localSheetId="27" hidden="1">#REF!</definedName>
    <definedName name="sadfsa" localSheetId="17" hidden="1">#REF!</definedName>
    <definedName name="sadfsa" localSheetId="18" hidden="1">#REF!</definedName>
    <definedName name="sadfsa" localSheetId="19" hidden="1">#REF!</definedName>
    <definedName name="sadfsa" localSheetId="5" hidden="1">#REF!</definedName>
    <definedName name="sadfsa" localSheetId="1" hidden="1">#REF!</definedName>
    <definedName name="sadfsa" localSheetId="21" hidden="1">#REF!</definedName>
    <definedName name="sadfsa" localSheetId="10" hidden="1">#REF!</definedName>
    <definedName name="sadfsa" hidden="1">#REF!</definedName>
    <definedName name="safdsf" localSheetId="23" hidden="1">#REF!</definedName>
    <definedName name="safdsf" localSheetId="28" hidden="1">#REF!</definedName>
    <definedName name="safdsf" localSheetId="2" hidden="1">#REF!</definedName>
    <definedName name="safdsf" localSheetId="29" hidden="1">#REF!</definedName>
    <definedName name="safdsf" localSheetId="22" hidden="1">#REF!</definedName>
    <definedName name="safdsf" localSheetId="9" hidden="1">#REF!</definedName>
    <definedName name="safdsf" localSheetId="14" hidden="1">#REF!</definedName>
    <definedName name="safdsf" localSheetId="12" hidden="1">#REF!</definedName>
    <definedName name="safdsf" localSheetId="24" hidden="1">#REF!</definedName>
    <definedName name="safdsf" localSheetId="25" hidden="1">#REF!</definedName>
    <definedName name="safdsf" localSheetId="26" hidden="1">#REF!</definedName>
    <definedName name="safdsf" localSheetId="8" hidden="1">#REF!</definedName>
    <definedName name="safdsf" localSheetId="3" hidden="1">#REF!</definedName>
    <definedName name="safdsf" localSheetId="4" hidden="1">#REF!</definedName>
    <definedName name="safdsf" localSheetId="11" hidden="1">#REF!</definedName>
    <definedName name="safdsf" localSheetId="20" hidden="1">#REF!</definedName>
    <definedName name="safdsf" localSheetId="27" hidden="1">#REF!</definedName>
    <definedName name="safdsf" localSheetId="17" hidden="1">#REF!</definedName>
    <definedName name="safdsf" localSheetId="18" hidden="1">#REF!</definedName>
    <definedName name="safdsf" localSheetId="19" hidden="1">#REF!</definedName>
    <definedName name="safdsf" localSheetId="5" hidden="1">#REF!</definedName>
    <definedName name="safdsf" localSheetId="1" hidden="1">#REF!</definedName>
    <definedName name="safdsf" localSheetId="21" hidden="1">#REF!</definedName>
    <definedName name="safdsf" localSheetId="10" hidden="1">#REF!</definedName>
    <definedName name="safdsf" hidden="1">#REF!</definedName>
    <definedName name="sdafasfsadf" localSheetId="23" hidden="1">{"azul",#N/A,FALSE,"geral";"verde",#N/A,FALSE,"geral";"vermelho",#N/A,FALSE,"geral"}</definedName>
    <definedName name="sdafasfsadf" localSheetId="28" hidden="1">{"azul",#N/A,FALSE,"geral";"verde",#N/A,FALSE,"geral";"vermelho",#N/A,FALSE,"geral"}</definedName>
    <definedName name="sdafasfsadf" localSheetId="2" hidden="1">{"azul",#N/A,FALSE,"geral";"verde",#N/A,FALSE,"geral";"vermelho",#N/A,FALSE,"geral"}</definedName>
    <definedName name="sdafasfsadf" localSheetId="29" hidden="1">{"azul",#N/A,FALSE,"geral";"verde",#N/A,FALSE,"geral";"vermelho",#N/A,FALSE,"geral"}</definedName>
    <definedName name="sdafasfsadf" localSheetId="22" hidden="1">{"azul",#N/A,FALSE,"geral";"verde",#N/A,FALSE,"geral";"vermelho",#N/A,FALSE,"geral"}</definedName>
    <definedName name="sdafasfsadf" localSheetId="9" hidden="1">{"azul",#N/A,FALSE,"geral";"verde",#N/A,FALSE,"geral";"vermelho",#N/A,FALSE,"geral"}</definedName>
    <definedName name="sdafasfsadf" localSheetId="14" hidden="1">{"azul",#N/A,FALSE,"geral";"verde",#N/A,FALSE,"geral";"vermelho",#N/A,FALSE,"geral"}</definedName>
    <definedName name="sdafasfsadf" localSheetId="12" hidden="1">{"azul",#N/A,FALSE,"geral";"verde",#N/A,FALSE,"geral";"vermelho",#N/A,FALSE,"geral"}</definedName>
    <definedName name="sdafasfsadf" localSheetId="24" hidden="1">{"azul",#N/A,FALSE,"geral";"verde",#N/A,FALSE,"geral";"vermelho",#N/A,FALSE,"geral"}</definedName>
    <definedName name="sdafasfsadf" localSheetId="25" hidden="1">{"azul",#N/A,FALSE,"geral";"verde",#N/A,FALSE,"geral";"vermelho",#N/A,FALSE,"geral"}</definedName>
    <definedName name="sdafasfsadf" localSheetId="26" hidden="1">{"azul",#N/A,FALSE,"geral";"verde",#N/A,FALSE,"geral";"vermelho",#N/A,FALSE,"geral"}</definedName>
    <definedName name="sdafasfsadf" localSheetId="8" hidden="1">{"azul",#N/A,FALSE,"geral";"verde",#N/A,FALSE,"geral";"vermelho",#N/A,FALSE,"geral"}</definedName>
    <definedName name="sdafasfsadf" localSheetId="3" hidden="1">{"azul",#N/A,FALSE,"geral";"verde",#N/A,FALSE,"geral";"vermelho",#N/A,FALSE,"geral"}</definedName>
    <definedName name="sdafasfsadf" localSheetId="4" hidden="1">{"azul",#N/A,FALSE,"geral";"verde",#N/A,FALSE,"geral";"vermelho",#N/A,FALSE,"geral"}</definedName>
    <definedName name="sdafasfsadf" localSheetId="11" hidden="1">{"azul",#N/A,FALSE,"geral";"verde",#N/A,FALSE,"geral";"vermelho",#N/A,FALSE,"geral"}</definedName>
    <definedName name="sdafasfsadf" localSheetId="20" hidden="1">{"azul",#N/A,FALSE,"geral";"verde",#N/A,FALSE,"geral";"vermelho",#N/A,FALSE,"geral"}</definedName>
    <definedName name="sdafasfsadf" localSheetId="27" hidden="1">{"azul",#N/A,FALSE,"geral";"verde",#N/A,FALSE,"geral";"vermelho",#N/A,FALSE,"geral"}</definedName>
    <definedName name="sdafasfsadf" localSheetId="17" hidden="1">{"azul",#N/A,FALSE,"geral";"verde",#N/A,FALSE,"geral";"vermelho",#N/A,FALSE,"geral"}</definedName>
    <definedName name="sdafasfsadf" localSheetId="18" hidden="1">{"azul",#N/A,FALSE,"geral";"verde",#N/A,FALSE,"geral";"vermelho",#N/A,FALSE,"geral"}</definedName>
    <definedName name="sdafasfsadf" localSheetId="19" hidden="1">{"azul",#N/A,FALSE,"geral";"verde",#N/A,FALSE,"geral";"vermelho",#N/A,FALSE,"geral"}</definedName>
    <definedName name="sdafasfsadf" localSheetId="5" hidden="1">{"azul",#N/A,FALSE,"geral";"verde",#N/A,FALSE,"geral";"vermelho",#N/A,FALSE,"geral"}</definedName>
    <definedName name="sdafasfsadf" localSheetId="1" hidden="1">{"azul",#N/A,FALSE,"geral";"verde",#N/A,FALSE,"geral";"vermelho",#N/A,FALSE,"geral"}</definedName>
    <definedName name="sdafasfsadf" localSheetId="21" hidden="1">{"azul",#N/A,FALSE,"geral";"verde",#N/A,FALSE,"geral";"vermelho",#N/A,FALSE,"geral"}</definedName>
    <definedName name="sdafasfsadf" localSheetId="10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23" hidden="1">{"azul",#N/A,FALSE,"geral";"verde",#N/A,FALSE,"geral";"vermelho",#N/A,FALSE,"geral"}</definedName>
    <definedName name="sdddd" localSheetId="28" hidden="1">{"azul",#N/A,FALSE,"geral";"verde",#N/A,FALSE,"geral";"vermelho",#N/A,FALSE,"geral"}</definedName>
    <definedName name="sdddd" localSheetId="2" hidden="1">{"azul",#N/A,FALSE,"geral";"verde",#N/A,FALSE,"geral";"vermelho",#N/A,FALSE,"geral"}</definedName>
    <definedName name="sdddd" localSheetId="29" hidden="1">{"azul",#N/A,FALSE,"geral";"verde",#N/A,FALSE,"geral";"vermelho",#N/A,FALSE,"geral"}</definedName>
    <definedName name="sdddd" localSheetId="22" hidden="1">{"azul",#N/A,FALSE,"geral";"verde",#N/A,FALSE,"geral";"vermelho",#N/A,FALSE,"geral"}</definedName>
    <definedName name="sdddd" localSheetId="9" hidden="1">{"azul",#N/A,FALSE,"geral";"verde",#N/A,FALSE,"geral";"vermelho",#N/A,FALSE,"geral"}</definedName>
    <definedName name="sdddd" localSheetId="14" hidden="1">{"azul",#N/A,FALSE,"geral";"verde",#N/A,FALSE,"geral";"vermelho",#N/A,FALSE,"geral"}</definedName>
    <definedName name="sdddd" localSheetId="12" hidden="1">{"azul",#N/A,FALSE,"geral";"verde",#N/A,FALSE,"geral";"vermelho",#N/A,FALSE,"geral"}</definedName>
    <definedName name="sdddd" localSheetId="24" hidden="1">{"azul",#N/A,FALSE,"geral";"verde",#N/A,FALSE,"geral";"vermelho",#N/A,FALSE,"geral"}</definedName>
    <definedName name="sdddd" localSheetId="25" hidden="1">{"azul",#N/A,FALSE,"geral";"verde",#N/A,FALSE,"geral";"vermelho",#N/A,FALSE,"geral"}</definedName>
    <definedName name="sdddd" localSheetId="26" hidden="1">{"azul",#N/A,FALSE,"geral";"verde",#N/A,FALSE,"geral";"vermelho",#N/A,FALSE,"geral"}</definedName>
    <definedName name="sdddd" localSheetId="8" hidden="1">{"azul",#N/A,FALSE,"geral";"verde",#N/A,FALSE,"geral";"vermelho",#N/A,FALSE,"geral"}</definedName>
    <definedName name="sdddd" localSheetId="3" hidden="1">{"azul",#N/A,FALSE,"geral";"verde",#N/A,FALSE,"geral";"vermelho",#N/A,FALSE,"geral"}</definedName>
    <definedName name="sdddd" localSheetId="4" hidden="1">{"azul",#N/A,FALSE,"geral";"verde",#N/A,FALSE,"geral";"vermelho",#N/A,FALSE,"geral"}</definedName>
    <definedName name="sdddd" localSheetId="11" hidden="1">{"azul",#N/A,FALSE,"geral";"verde",#N/A,FALSE,"geral";"vermelho",#N/A,FALSE,"geral"}</definedName>
    <definedName name="sdddd" localSheetId="20" hidden="1">{"azul",#N/A,FALSE,"geral";"verde",#N/A,FALSE,"geral";"vermelho",#N/A,FALSE,"geral"}</definedName>
    <definedName name="sdddd" localSheetId="27" hidden="1">{"azul",#N/A,FALSE,"geral";"verde",#N/A,FALSE,"geral";"vermelho",#N/A,FALSE,"geral"}</definedName>
    <definedName name="sdddd" localSheetId="17" hidden="1">{"azul",#N/A,FALSE,"geral";"verde",#N/A,FALSE,"geral";"vermelho",#N/A,FALSE,"geral"}</definedName>
    <definedName name="sdddd" localSheetId="18" hidden="1">{"azul",#N/A,FALSE,"geral";"verde",#N/A,FALSE,"geral";"vermelho",#N/A,FALSE,"geral"}</definedName>
    <definedName name="sdddd" localSheetId="19" hidden="1">{"azul",#N/A,FALSE,"geral";"verde",#N/A,FALSE,"geral";"vermelho",#N/A,FALSE,"geral"}</definedName>
    <definedName name="sdddd" localSheetId="5" hidden="1">{"azul",#N/A,FALSE,"geral";"verde",#N/A,FALSE,"geral";"vermelho",#N/A,FALSE,"geral"}</definedName>
    <definedName name="sdddd" localSheetId="1" hidden="1">{"azul",#N/A,FALSE,"geral";"verde",#N/A,FALSE,"geral";"vermelho",#N/A,FALSE,"geral"}</definedName>
    <definedName name="sdddd" localSheetId="21" hidden="1">{"azul",#N/A,FALSE,"geral";"verde",#N/A,FALSE,"geral";"vermelho",#N/A,FALSE,"geral"}</definedName>
    <definedName name="sdddd" localSheetId="10" hidden="1">{"azul",#N/A,FALSE,"geral";"verde",#N/A,FALSE,"geral";"vermelho",#N/A,FALSE,"geral"}</definedName>
    <definedName name="sdddd" hidden="1">{"azul",#N/A,FALSE,"geral";"verde",#N/A,FALSE,"geral";"vermelho",#N/A,FALSE,"geral"}</definedName>
    <definedName name="SemanaTerminando" localSheetId="23">#REF!</definedName>
    <definedName name="SemanaTerminando" localSheetId="28">#REF!</definedName>
    <definedName name="SemanaTerminando" localSheetId="2">#REF!</definedName>
    <definedName name="SemanaTerminando" localSheetId="29">#REF!</definedName>
    <definedName name="SemanaTerminando" localSheetId="22">#REF!</definedName>
    <definedName name="SemanaTerminando" localSheetId="14">#REF!</definedName>
    <definedName name="SemanaTerminando" localSheetId="24">#REF!</definedName>
    <definedName name="SemanaTerminando" localSheetId="25">#REF!</definedName>
    <definedName name="SemanaTerminando" localSheetId="26">#REF!</definedName>
    <definedName name="SemanaTerminando" localSheetId="8">#REF!</definedName>
    <definedName name="SemanaTerminando" localSheetId="3">#REF!</definedName>
    <definedName name="SemanaTerminando" localSheetId="4">#REF!</definedName>
    <definedName name="SemanaTerminando" localSheetId="20">#REF!</definedName>
    <definedName name="SemanaTerminando" localSheetId="27">#REF!</definedName>
    <definedName name="SemanaTerminando" localSheetId="17">#REF!</definedName>
    <definedName name="SemanaTerminando" localSheetId="18">#REF!</definedName>
    <definedName name="SemanaTerminando" localSheetId="19">#REF!</definedName>
    <definedName name="SemanaTerminando" localSheetId="5">#REF!</definedName>
    <definedName name="SemanaTerminando" localSheetId="1">#REF!</definedName>
    <definedName name="SemanaTerminando" localSheetId="21">#REF!</definedName>
    <definedName name="SemanaTerminando">#REF!</definedName>
    <definedName name="sencount" hidden="1">1</definedName>
    <definedName name="solver_lhs0" localSheetId="23" hidden="1">#REF!</definedName>
    <definedName name="solver_lhs0" localSheetId="28" hidden="1">#REF!</definedName>
    <definedName name="solver_lhs0" localSheetId="2" hidden="1">#REF!</definedName>
    <definedName name="solver_lhs0" localSheetId="29" hidden="1">#REF!</definedName>
    <definedName name="solver_lhs0" localSheetId="22" hidden="1">#REF!</definedName>
    <definedName name="solver_lhs0" localSheetId="9" hidden="1">#REF!</definedName>
    <definedName name="solver_lhs0" localSheetId="14" hidden="1">#REF!</definedName>
    <definedName name="solver_lhs0" localSheetId="12" hidden="1">#REF!</definedName>
    <definedName name="solver_lhs0" localSheetId="24" hidden="1">#REF!</definedName>
    <definedName name="solver_lhs0" localSheetId="25" hidden="1">#REF!</definedName>
    <definedName name="solver_lhs0" localSheetId="26" hidden="1">#REF!</definedName>
    <definedName name="solver_lhs0" localSheetId="8" hidden="1">#REF!</definedName>
    <definedName name="solver_lhs0" localSheetId="3" hidden="1">#REF!</definedName>
    <definedName name="solver_lhs0" localSheetId="4" hidden="1">#REF!</definedName>
    <definedName name="solver_lhs0" localSheetId="11" hidden="1">#REF!</definedName>
    <definedName name="solver_lhs0" localSheetId="20" hidden="1">#REF!</definedName>
    <definedName name="solver_lhs0" localSheetId="27" hidden="1">#REF!</definedName>
    <definedName name="solver_lhs0" localSheetId="17" hidden="1">#REF!</definedName>
    <definedName name="solver_lhs0" localSheetId="18" hidden="1">#REF!</definedName>
    <definedName name="solver_lhs0" localSheetId="19" hidden="1">#REF!</definedName>
    <definedName name="solver_lhs0" localSheetId="5" hidden="1">#REF!</definedName>
    <definedName name="solver_lhs0" localSheetId="1" hidden="1">#REF!</definedName>
    <definedName name="solver_lhs0" localSheetId="21" hidden="1">#REF!</definedName>
    <definedName name="solver_lhs0" localSheetId="10" hidden="1">#REF!</definedName>
    <definedName name="solver_lhs0" hidden="1">#REF!</definedName>
    <definedName name="solver_lhs10" localSheetId="23" hidden="1">#REF!</definedName>
    <definedName name="solver_lhs10" localSheetId="28" hidden="1">#REF!</definedName>
    <definedName name="solver_lhs10" localSheetId="2" hidden="1">#REF!</definedName>
    <definedName name="solver_lhs10" localSheetId="29" hidden="1">#REF!</definedName>
    <definedName name="solver_lhs10" localSheetId="22" hidden="1">#REF!</definedName>
    <definedName name="solver_lhs10" localSheetId="9" hidden="1">#REF!</definedName>
    <definedName name="solver_lhs10" localSheetId="14" hidden="1">#REF!</definedName>
    <definedName name="solver_lhs10" localSheetId="12" hidden="1">#REF!</definedName>
    <definedName name="solver_lhs10" localSheetId="24" hidden="1">#REF!</definedName>
    <definedName name="solver_lhs10" localSheetId="25" hidden="1">#REF!</definedName>
    <definedName name="solver_lhs10" localSheetId="26" hidden="1">#REF!</definedName>
    <definedName name="solver_lhs10" localSheetId="8" hidden="1">#REF!</definedName>
    <definedName name="solver_lhs10" localSheetId="3" hidden="1">#REF!</definedName>
    <definedName name="solver_lhs10" localSheetId="4" hidden="1">#REF!</definedName>
    <definedName name="solver_lhs10" localSheetId="11" hidden="1">#REF!</definedName>
    <definedName name="solver_lhs10" localSheetId="20" hidden="1">#REF!</definedName>
    <definedName name="solver_lhs10" localSheetId="27" hidden="1">#REF!</definedName>
    <definedName name="solver_lhs10" localSheetId="17" hidden="1">#REF!</definedName>
    <definedName name="solver_lhs10" localSheetId="18" hidden="1">#REF!</definedName>
    <definedName name="solver_lhs10" localSheetId="19" hidden="1">#REF!</definedName>
    <definedName name="solver_lhs10" localSheetId="5" hidden="1">#REF!</definedName>
    <definedName name="solver_lhs10" localSheetId="1" hidden="1">#REF!</definedName>
    <definedName name="solver_lhs10" localSheetId="21" hidden="1">#REF!</definedName>
    <definedName name="solver_lhs10" localSheetId="10" hidden="1">#REF!</definedName>
    <definedName name="solver_lhs10" hidden="1">#REF!</definedName>
    <definedName name="solver_lhs11" localSheetId="23" hidden="1">#REF!</definedName>
    <definedName name="solver_lhs11" localSheetId="28" hidden="1">#REF!</definedName>
    <definedName name="solver_lhs11" localSheetId="2" hidden="1">#REF!</definedName>
    <definedName name="solver_lhs11" localSheetId="29" hidden="1">#REF!</definedName>
    <definedName name="solver_lhs11" localSheetId="22" hidden="1">#REF!</definedName>
    <definedName name="solver_lhs11" localSheetId="9" hidden="1">#REF!</definedName>
    <definedName name="solver_lhs11" localSheetId="14" hidden="1">#REF!</definedName>
    <definedName name="solver_lhs11" localSheetId="12" hidden="1">#REF!</definedName>
    <definedName name="solver_lhs11" localSheetId="24" hidden="1">#REF!</definedName>
    <definedName name="solver_lhs11" localSheetId="25" hidden="1">#REF!</definedName>
    <definedName name="solver_lhs11" localSheetId="26" hidden="1">#REF!</definedName>
    <definedName name="solver_lhs11" localSheetId="8" hidden="1">#REF!</definedName>
    <definedName name="solver_lhs11" localSheetId="3" hidden="1">#REF!</definedName>
    <definedName name="solver_lhs11" localSheetId="4" hidden="1">#REF!</definedName>
    <definedName name="solver_lhs11" localSheetId="11" hidden="1">#REF!</definedName>
    <definedName name="solver_lhs11" localSheetId="20" hidden="1">#REF!</definedName>
    <definedName name="solver_lhs11" localSheetId="27" hidden="1">#REF!</definedName>
    <definedName name="solver_lhs11" localSheetId="17" hidden="1">#REF!</definedName>
    <definedName name="solver_lhs11" localSheetId="18" hidden="1">#REF!</definedName>
    <definedName name="solver_lhs11" localSheetId="19" hidden="1">#REF!</definedName>
    <definedName name="solver_lhs11" localSheetId="5" hidden="1">#REF!</definedName>
    <definedName name="solver_lhs11" localSheetId="1" hidden="1">#REF!</definedName>
    <definedName name="solver_lhs11" localSheetId="21" hidden="1">#REF!</definedName>
    <definedName name="solver_lhs11" localSheetId="10" hidden="1">#REF!</definedName>
    <definedName name="solver_lhs11" hidden="1">#REF!</definedName>
    <definedName name="solver_lhs12" localSheetId="23" hidden="1">#REF!</definedName>
    <definedName name="solver_lhs12" localSheetId="28" hidden="1">#REF!</definedName>
    <definedName name="solver_lhs12" localSheetId="2" hidden="1">#REF!</definedName>
    <definedName name="solver_lhs12" localSheetId="29" hidden="1">#REF!</definedName>
    <definedName name="solver_lhs12" localSheetId="22" hidden="1">#REF!</definedName>
    <definedName name="solver_lhs12" localSheetId="9" hidden="1">#REF!</definedName>
    <definedName name="solver_lhs12" localSheetId="14" hidden="1">#REF!</definedName>
    <definedName name="solver_lhs12" localSheetId="12" hidden="1">#REF!</definedName>
    <definedName name="solver_lhs12" localSheetId="24" hidden="1">#REF!</definedName>
    <definedName name="solver_lhs12" localSheetId="25" hidden="1">#REF!</definedName>
    <definedName name="solver_lhs12" localSheetId="26" hidden="1">#REF!</definedName>
    <definedName name="solver_lhs12" localSheetId="8" hidden="1">#REF!</definedName>
    <definedName name="solver_lhs12" localSheetId="3" hidden="1">#REF!</definedName>
    <definedName name="solver_lhs12" localSheetId="4" hidden="1">#REF!</definedName>
    <definedName name="solver_lhs12" localSheetId="11" hidden="1">#REF!</definedName>
    <definedName name="solver_lhs12" localSheetId="20" hidden="1">#REF!</definedName>
    <definedName name="solver_lhs12" localSheetId="27" hidden="1">#REF!</definedName>
    <definedName name="solver_lhs12" localSheetId="17" hidden="1">#REF!</definedName>
    <definedName name="solver_lhs12" localSheetId="18" hidden="1">#REF!</definedName>
    <definedName name="solver_lhs12" localSheetId="19" hidden="1">#REF!</definedName>
    <definedName name="solver_lhs12" localSheetId="5" hidden="1">#REF!</definedName>
    <definedName name="solver_lhs12" localSheetId="1" hidden="1">#REF!</definedName>
    <definedName name="solver_lhs12" localSheetId="21" hidden="1">#REF!</definedName>
    <definedName name="solver_lhs12" localSheetId="10" hidden="1">#REF!</definedName>
    <definedName name="solver_lhs12" hidden="1">#REF!</definedName>
    <definedName name="solver_lhs7" localSheetId="23" hidden="1">#REF!</definedName>
    <definedName name="solver_lhs7" localSheetId="28" hidden="1">#REF!</definedName>
    <definedName name="solver_lhs7" localSheetId="2" hidden="1">#REF!</definedName>
    <definedName name="solver_lhs7" localSheetId="29" hidden="1">#REF!</definedName>
    <definedName name="solver_lhs7" localSheetId="22" hidden="1">#REF!</definedName>
    <definedName name="solver_lhs7" localSheetId="9" hidden="1">#REF!</definedName>
    <definedName name="solver_lhs7" localSheetId="14" hidden="1">#REF!</definedName>
    <definedName name="solver_lhs7" localSheetId="12" hidden="1">#REF!</definedName>
    <definedName name="solver_lhs7" localSheetId="24" hidden="1">#REF!</definedName>
    <definedName name="solver_lhs7" localSheetId="25" hidden="1">#REF!</definedName>
    <definedName name="solver_lhs7" localSheetId="26" hidden="1">#REF!</definedName>
    <definedName name="solver_lhs7" localSheetId="8" hidden="1">#REF!</definedName>
    <definedName name="solver_lhs7" localSheetId="3" hidden="1">#REF!</definedName>
    <definedName name="solver_lhs7" localSheetId="4" hidden="1">#REF!</definedName>
    <definedName name="solver_lhs7" localSheetId="11" hidden="1">#REF!</definedName>
    <definedName name="solver_lhs7" localSheetId="20" hidden="1">#REF!</definedName>
    <definedName name="solver_lhs7" localSheetId="27" hidden="1">#REF!</definedName>
    <definedName name="solver_lhs7" localSheetId="17" hidden="1">#REF!</definedName>
    <definedName name="solver_lhs7" localSheetId="18" hidden="1">#REF!</definedName>
    <definedName name="solver_lhs7" localSheetId="19" hidden="1">#REF!</definedName>
    <definedName name="solver_lhs7" localSheetId="5" hidden="1">#REF!</definedName>
    <definedName name="solver_lhs7" localSheetId="1" hidden="1">#REF!</definedName>
    <definedName name="solver_lhs7" localSheetId="21" hidden="1">#REF!</definedName>
    <definedName name="solver_lhs7" localSheetId="10" hidden="1">#REF!</definedName>
    <definedName name="solver_lhs7" hidden="1">#REF!</definedName>
    <definedName name="solver_lhs8" localSheetId="23" hidden="1">#REF!</definedName>
    <definedName name="solver_lhs8" localSheetId="28" hidden="1">#REF!</definedName>
    <definedName name="solver_lhs8" localSheetId="2" hidden="1">#REF!</definedName>
    <definedName name="solver_lhs8" localSheetId="29" hidden="1">#REF!</definedName>
    <definedName name="solver_lhs8" localSheetId="22" hidden="1">#REF!</definedName>
    <definedName name="solver_lhs8" localSheetId="9" hidden="1">#REF!</definedName>
    <definedName name="solver_lhs8" localSheetId="14" hidden="1">#REF!</definedName>
    <definedName name="solver_lhs8" localSheetId="12" hidden="1">#REF!</definedName>
    <definedName name="solver_lhs8" localSheetId="24" hidden="1">#REF!</definedName>
    <definedName name="solver_lhs8" localSheetId="25" hidden="1">#REF!</definedName>
    <definedName name="solver_lhs8" localSheetId="26" hidden="1">#REF!</definedName>
    <definedName name="solver_lhs8" localSheetId="8" hidden="1">#REF!</definedName>
    <definedName name="solver_lhs8" localSheetId="3" hidden="1">#REF!</definedName>
    <definedName name="solver_lhs8" localSheetId="4" hidden="1">#REF!</definedName>
    <definedName name="solver_lhs8" localSheetId="11" hidden="1">#REF!</definedName>
    <definedName name="solver_lhs8" localSheetId="20" hidden="1">#REF!</definedName>
    <definedName name="solver_lhs8" localSheetId="27" hidden="1">#REF!</definedName>
    <definedName name="solver_lhs8" localSheetId="17" hidden="1">#REF!</definedName>
    <definedName name="solver_lhs8" localSheetId="18" hidden="1">#REF!</definedName>
    <definedName name="solver_lhs8" localSheetId="19" hidden="1">#REF!</definedName>
    <definedName name="solver_lhs8" localSheetId="5" hidden="1">#REF!</definedName>
    <definedName name="solver_lhs8" localSheetId="1" hidden="1">#REF!</definedName>
    <definedName name="solver_lhs8" localSheetId="21" hidden="1">#REF!</definedName>
    <definedName name="solver_lhs8" localSheetId="10" hidden="1">#REF!</definedName>
    <definedName name="solver_lhs8" hidden="1">#REF!</definedName>
    <definedName name="solver_lhs9" localSheetId="23" hidden="1">#REF!</definedName>
    <definedName name="solver_lhs9" localSheetId="28" hidden="1">#REF!</definedName>
    <definedName name="solver_lhs9" localSheetId="2" hidden="1">#REF!</definedName>
    <definedName name="solver_lhs9" localSheetId="29" hidden="1">#REF!</definedName>
    <definedName name="solver_lhs9" localSheetId="22" hidden="1">#REF!</definedName>
    <definedName name="solver_lhs9" localSheetId="9" hidden="1">#REF!</definedName>
    <definedName name="solver_lhs9" localSheetId="14" hidden="1">#REF!</definedName>
    <definedName name="solver_lhs9" localSheetId="12" hidden="1">#REF!</definedName>
    <definedName name="solver_lhs9" localSheetId="24" hidden="1">#REF!</definedName>
    <definedName name="solver_lhs9" localSheetId="25" hidden="1">#REF!</definedName>
    <definedName name="solver_lhs9" localSheetId="26" hidden="1">#REF!</definedName>
    <definedName name="solver_lhs9" localSheetId="8" hidden="1">#REF!</definedName>
    <definedName name="solver_lhs9" localSheetId="3" hidden="1">#REF!</definedName>
    <definedName name="solver_lhs9" localSheetId="4" hidden="1">#REF!</definedName>
    <definedName name="solver_lhs9" localSheetId="11" hidden="1">#REF!</definedName>
    <definedName name="solver_lhs9" localSheetId="20" hidden="1">#REF!</definedName>
    <definedName name="solver_lhs9" localSheetId="27" hidden="1">#REF!</definedName>
    <definedName name="solver_lhs9" localSheetId="17" hidden="1">#REF!</definedName>
    <definedName name="solver_lhs9" localSheetId="18" hidden="1">#REF!</definedName>
    <definedName name="solver_lhs9" localSheetId="19" hidden="1">#REF!</definedName>
    <definedName name="solver_lhs9" localSheetId="5" hidden="1">#REF!</definedName>
    <definedName name="solver_lhs9" localSheetId="1" hidden="1">#REF!</definedName>
    <definedName name="solver_lhs9" localSheetId="21" hidden="1">#REF!</definedName>
    <definedName name="solver_lhs9" localSheetId="10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3" hidden="1">#REF!</definedName>
    <definedName name="solver_rhs10" localSheetId="28" hidden="1">#REF!</definedName>
    <definedName name="solver_rhs10" localSheetId="2" hidden="1">#REF!</definedName>
    <definedName name="solver_rhs10" localSheetId="29" hidden="1">#REF!</definedName>
    <definedName name="solver_rhs10" localSheetId="22" hidden="1">#REF!</definedName>
    <definedName name="solver_rhs10" localSheetId="9" hidden="1">#REF!</definedName>
    <definedName name="solver_rhs10" localSheetId="14" hidden="1">#REF!</definedName>
    <definedName name="solver_rhs10" localSheetId="12" hidden="1">#REF!</definedName>
    <definedName name="solver_rhs10" localSheetId="24" hidden="1">#REF!</definedName>
    <definedName name="solver_rhs10" localSheetId="25" hidden="1">#REF!</definedName>
    <definedName name="solver_rhs10" localSheetId="26" hidden="1">#REF!</definedName>
    <definedName name="solver_rhs10" localSheetId="8" hidden="1">#REF!</definedName>
    <definedName name="solver_rhs10" localSheetId="3" hidden="1">#REF!</definedName>
    <definedName name="solver_rhs10" localSheetId="4" hidden="1">#REF!</definedName>
    <definedName name="solver_rhs10" localSheetId="11" hidden="1">#REF!</definedName>
    <definedName name="solver_rhs10" localSheetId="20" hidden="1">#REF!</definedName>
    <definedName name="solver_rhs10" localSheetId="27" hidden="1">#REF!</definedName>
    <definedName name="solver_rhs10" localSheetId="17" hidden="1">#REF!</definedName>
    <definedName name="solver_rhs10" localSheetId="18" hidden="1">#REF!</definedName>
    <definedName name="solver_rhs10" localSheetId="19" hidden="1">#REF!</definedName>
    <definedName name="solver_rhs10" localSheetId="5" hidden="1">#REF!</definedName>
    <definedName name="solver_rhs10" localSheetId="1" hidden="1">#REF!</definedName>
    <definedName name="solver_rhs10" localSheetId="21" hidden="1">#REF!</definedName>
    <definedName name="solver_rhs10" localSheetId="10" hidden="1">#REF!</definedName>
    <definedName name="solver_rhs10" hidden="1">#REF!</definedName>
    <definedName name="solver_rhs11" localSheetId="23" hidden="1">número</definedName>
    <definedName name="solver_rhs11" localSheetId="28" hidden="1">número</definedName>
    <definedName name="solver_rhs11" localSheetId="2" hidden="1">número</definedName>
    <definedName name="solver_rhs11" localSheetId="29" hidden="1">número</definedName>
    <definedName name="solver_rhs11" localSheetId="22" hidden="1">número</definedName>
    <definedName name="solver_rhs11" localSheetId="9" hidden="1">número</definedName>
    <definedName name="solver_rhs11" localSheetId="14" hidden="1">número</definedName>
    <definedName name="solver_rhs11" localSheetId="12" hidden="1">número</definedName>
    <definedName name="solver_rhs11" localSheetId="24" hidden="1">número</definedName>
    <definedName name="solver_rhs11" localSheetId="25" hidden="1">número</definedName>
    <definedName name="solver_rhs11" localSheetId="26" hidden="1">número</definedName>
    <definedName name="solver_rhs11" localSheetId="8" hidden="1">número</definedName>
    <definedName name="solver_rhs11" localSheetId="3" hidden="1">número</definedName>
    <definedName name="solver_rhs11" localSheetId="4" hidden="1">número</definedName>
    <definedName name="solver_rhs11" localSheetId="11" hidden="1">número</definedName>
    <definedName name="solver_rhs11" localSheetId="20" hidden="1">número</definedName>
    <definedName name="solver_rhs11" localSheetId="27" hidden="1">número</definedName>
    <definedName name="solver_rhs11" localSheetId="17" hidden="1">número</definedName>
    <definedName name="solver_rhs11" localSheetId="18" hidden="1">número</definedName>
    <definedName name="solver_rhs11" localSheetId="19" hidden="1">número</definedName>
    <definedName name="solver_rhs11" localSheetId="5" hidden="1">número</definedName>
    <definedName name="solver_rhs11" localSheetId="1" hidden="1">número</definedName>
    <definedName name="solver_rhs11" localSheetId="21" hidden="1">número</definedName>
    <definedName name="solver_rhs11" localSheetId="10" hidden="1">número</definedName>
    <definedName name="solver_rhs11" hidden="1">número</definedName>
    <definedName name="solver_rhs12" localSheetId="23" hidden="1">número</definedName>
    <definedName name="solver_rhs12" localSheetId="28" hidden="1">número</definedName>
    <definedName name="solver_rhs12" localSheetId="2" hidden="1">número</definedName>
    <definedName name="solver_rhs12" localSheetId="29" hidden="1">número</definedName>
    <definedName name="solver_rhs12" localSheetId="22" hidden="1">número</definedName>
    <definedName name="solver_rhs12" localSheetId="9" hidden="1">número</definedName>
    <definedName name="solver_rhs12" localSheetId="14" hidden="1">número</definedName>
    <definedName name="solver_rhs12" localSheetId="12" hidden="1">número</definedName>
    <definedName name="solver_rhs12" localSheetId="24" hidden="1">número</definedName>
    <definedName name="solver_rhs12" localSheetId="25" hidden="1">número</definedName>
    <definedName name="solver_rhs12" localSheetId="26" hidden="1">número</definedName>
    <definedName name="solver_rhs12" localSheetId="8" hidden="1">número</definedName>
    <definedName name="solver_rhs12" localSheetId="3" hidden="1">número</definedName>
    <definedName name="solver_rhs12" localSheetId="4" hidden="1">número</definedName>
    <definedName name="solver_rhs12" localSheetId="11" hidden="1">número</definedName>
    <definedName name="solver_rhs12" localSheetId="20" hidden="1">número</definedName>
    <definedName name="solver_rhs12" localSheetId="27" hidden="1">número</definedName>
    <definedName name="solver_rhs12" localSheetId="17" hidden="1">número</definedName>
    <definedName name="solver_rhs12" localSheetId="18" hidden="1">número</definedName>
    <definedName name="solver_rhs12" localSheetId="19" hidden="1">número</definedName>
    <definedName name="solver_rhs12" localSheetId="5" hidden="1">número</definedName>
    <definedName name="solver_rhs12" localSheetId="1" hidden="1">número</definedName>
    <definedName name="solver_rhs12" localSheetId="21" hidden="1">número</definedName>
    <definedName name="solver_rhs12" localSheetId="10" hidden="1">número</definedName>
    <definedName name="solver_rhs12" hidden="1">número</definedName>
    <definedName name="solver_rhs7" localSheetId="23" hidden="1">#REF!</definedName>
    <definedName name="solver_rhs7" localSheetId="28" hidden="1">#REF!</definedName>
    <definedName name="solver_rhs7" localSheetId="2" hidden="1">#REF!</definedName>
    <definedName name="solver_rhs7" localSheetId="29" hidden="1">#REF!</definedName>
    <definedName name="solver_rhs7" localSheetId="22" hidden="1">#REF!</definedName>
    <definedName name="solver_rhs7" localSheetId="9" hidden="1">#REF!</definedName>
    <definedName name="solver_rhs7" localSheetId="14" hidden="1">#REF!</definedName>
    <definedName name="solver_rhs7" localSheetId="12" hidden="1">#REF!</definedName>
    <definedName name="solver_rhs7" localSheetId="24" hidden="1">#REF!</definedName>
    <definedName name="solver_rhs7" localSheetId="25" hidden="1">#REF!</definedName>
    <definedName name="solver_rhs7" localSheetId="26" hidden="1">#REF!</definedName>
    <definedName name="solver_rhs7" localSheetId="8" hidden="1">#REF!</definedName>
    <definedName name="solver_rhs7" localSheetId="3" hidden="1">#REF!</definedName>
    <definedName name="solver_rhs7" localSheetId="4" hidden="1">#REF!</definedName>
    <definedName name="solver_rhs7" localSheetId="11" hidden="1">#REF!</definedName>
    <definedName name="solver_rhs7" localSheetId="20" hidden="1">#REF!</definedName>
    <definedName name="solver_rhs7" localSheetId="27" hidden="1">#REF!</definedName>
    <definedName name="solver_rhs7" localSheetId="17" hidden="1">#REF!</definedName>
    <definedName name="solver_rhs7" localSheetId="18" hidden="1">#REF!</definedName>
    <definedName name="solver_rhs7" localSheetId="19" hidden="1">#REF!</definedName>
    <definedName name="solver_rhs7" localSheetId="5" hidden="1">#REF!</definedName>
    <definedName name="solver_rhs7" localSheetId="1" hidden="1">#REF!</definedName>
    <definedName name="solver_rhs7" localSheetId="21" hidden="1">#REF!</definedName>
    <definedName name="solver_rhs7" localSheetId="10" hidden="1">#REF!</definedName>
    <definedName name="solver_rhs7" hidden="1">#REF!</definedName>
    <definedName name="solver_rhs8" localSheetId="23" hidden="1">#REF!</definedName>
    <definedName name="solver_rhs8" localSheetId="28" hidden="1">#REF!</definedName>
    <definedName name="solver_rhs8" localSheetId="2" hidden="1">#REF!</definedName>
    <definedName name="solver_rhs8" localSheetId="29" hidden="1">#REF!</definedName>
    <definedName name="solver_rhs8" localSheetId="22" hidden="1">#REF!</definedName>
    <definedName name="solver_rhs8" localSheetId="9" hidden="1">#REF!</definedName>
    <definedName name="solver_rhs8" localSheetId="14" hidden="1">#REF!</definedName>
    <definedName name="solver_rhs8" localSheetId="12" hidden="1">#REF!</definedName>
    <definedName name="solver_rhs8" localSheetId="24" hidden="1">#REF!</definedName>
    <definedName name="solver_rhs8" localSheetId="25" hidden="1">#REF!</definedName>
    <definedName name="solver_rhs8" localSheetId="26" hidden="1">#REF!</definedName>
    <definedName name="solver_rhs8" localSheetId="8" hidden="1">#REF!</definedName>
    <definedName name="solver_rhs8" localSheetId="3" hidden="1">#REF!</definedName>
    <definedName name="solver_rhs8" localSheetId="4" hidden="1">#REF!</definedName>
    <definedName name="solver_rhs8" localSheetId="11" hidden="1">#REF!</definedName>
    <definedName name="solver_rhs8" localSheetId="20" hidden="1">#REF!</definedName>
    <definedName name="solver_rhs8" localSheetId="27" hidden="1">#REF!</definedName>
    <definedName name="solver_rhs8" localSheetId="17" hidden="1">#REF!</definedName>
    <definedName name="solver_rhs8" localSheetId="18" hidden="1">#REF!</definedName>
    <definedName name="solver_rhs8" localSheetId="19" hidden="1">#REF!</definedName>
    <definedName name="solver_rhs8" localSheetId="5" hidden="1">#REF!</definedName>
    <definedName name="solver_rhs8" localSheetId="1" hidden="1">#REF!</definedName>
    <definedName name="solver_rhs8" localSheetId="21" hidden="1">#REF!</definedName>
    <definedName name="solver_rhs8" localSheetId="10" hidden="1">#REF!</definedName>
    <definedName name="solver_rhs8" hidden="1">#REF!</definedName>
    <definedName name="solver_rhs9" localSheetId="23" hidden="1">#REF!</definedName>
    <definedName name="solver_rhs9" localSheetId="28" hidden="1">#REF!</definedName>
    <definedName name="solver_rhs9" localSheetId="2" hidden="1">#REF!</definedName>
    <definedName name="solver_rhs9" localSheetId="29" hidden="1">#REF!</definedName>
    <definedName name="solver_rhs9" localSheetId="22" hidden="1">#REF!</definedName>
    <definedName name="solver_rhs9" localSheetId="9" hidden="1">#REF!</definedName>
    <definedName name="solver_rhs9" localSheetId="14" hidden="1">#REF!</definedName>
    <definedName name="solver_rhs9" localSheetId="12" hidden="1">#REF!</definedName>
    <definedName name="solver_rhs9" localSheetId="24" hidden="1">#REF!</definedName>
    <definedName name="solver_rhs9" localSheetId="25" hidden="1">#REF!</definedName>
    <definedName name="solver_rhs9" localSheetId="26" hidden="1">#REF!</definedName>
    <definedName name="solver_rhs9" localSheetId="8" hidden="1">#REF!</definedName>
    <definedName name="solver_rhs9" localSheetId="3" hidden="1">#REF!</definedName>
    <definedName name="solver_rhs9" localSheetId="4" hidden="1">#REF!</definedName>
    <definedName name="solver_rhs9" localSheetId="11" hidden="1">#REF!</definedName>
    <definedName name="solver_rhs9" localSheetId="20" hidden="1">#REF!</definedName>
    <definedName name="solver_rhs9" localSheetId="27" hidden="1">#REF!</definedName>
    <definedName name="solver_rhs9" localSheetId="17" hidden="1">#REF!</definedName>
    <definedName name="solver_rhs9" localSheetId="18" hidden="1">#REF!</definedName>
    <definedName name="solver_rhs9" localSheetId="19" hidden="1">#REF!</definedName>
    <definedName name="solver_rhs9" localSheetId="5" hidden="1">#REF!</definedName>
    <definedName name="solver_rhs9" localSheetId="1" hidden="1">#REF!</definedName>
    <definedName name="solver_rhs9" localSheetId="21" hidden="1">#REF!</definedName>
    <definedName name="solver_rhs9" localSheetId="10" hidden="1">#REF!</definedName>
    <definedName name="solver_rhs9" hidden="1">#REF!</definedName>
    <definedName name="solver_tmp" hidden="1">0</definedName>
    <definedName name="SubTotal">'[5]Nomes Definidos'!$B$9</definedName>
    <definedName name="SubValores">#REF!</definedName>
    <definedName name="Tabela_INSS" localSheetId="23">#REF!</definedName>
    <definedName name="Tabela_INSS" localSheetId="28">#REF!</definedName>
    <definedName name="Tabela_INSS" localSheetId="2">#REF!</definedName>
    <definedName name="Tabela_INSS" localSheetId="29">#REF!</definedName>
    <definedName name="Tabela_INSS" localSheetId="22">#REF!</definedName>
    <definedName name="Tabela_INSS" localSheetId="9">#REF!</definedName>
    <definedName name="Tabela_INSS" localSheetId="14">#REF!</definedName>
    <definedName name="Tabela_INSS" localSheetId="12">#REF!</definedName>
    <definedName name="Tabela_INSS" localSheetId="24">#REF!</definedName>
    <definedName name="Tabela_INSS" localSheetId="25">#REF!</definedName>
    <definedName name="Tabela_INSS" localSheetId="26">#REF!</definedName>
    <definedName name="Tabela_INSS" localSheetId="8">#REF!</definedName>
    <definedName name="Tabela_INSS" localSheetId="3">#REF!</definedName>
    <definedName name="Tabela_INSS" localSheetId="4">#REF!</definedName>
    <definedName name="Tabela_INSS" localSheetId="11">#REF!</definedName>
    <definedName name="Tabela_INSS" localSheetId="20">#REF!</definedName>
    <definedName name="Tabela_INSS" localSheetId="27">#REF!</definedName>
    <definedName name="Tabela_INSS" localSheetId="17">#REF!</definedName>
    <definedName name="Tabela_INSS" localSheetId="18">#REF!</definedName>
    <definedName name="Tabela_INSS" localSheetId="19">#REF!</definedName>
    <definedName name="Tabela_INSS" localSheetId="5">#REF!</definedName>
    <definedName name="Tabela_INSS" localSheetId="1">#REF!</definedName>
    <definedName name="Tabela_INSS" localSheetId="21">#REF!</definedName>
    <definedName name="Tabela_INSS" localSheetId="10">#REF!</definedName>
    <definedName name="Tabela_INSS">#REF!</definedName>
    <definedName name="TaxadeQuilometragem" localSheetId="23">#REF!</definedName>
    <definedName name="TaxadeQuilometragem" localSheetId="28">#REF!</definedName>
    <definedName name="TaxadeQuilometragem" localSheetId="2">#REF!</definedName>
    <definedName name="TaxadeQuilometragem" localSheetId="29">#REF!</definedName>
    <definedName name="TaxadeQuilometragem" localSheetId="22">#REF!</definedName>
    <definedName name="TaxadeQuilometragem" localSheetId="14">#REF!</definedName>
    <definedName name="TaxadeQuilometragem" localSheetId="24">#REF!</definedName>
    <definedName name="TaxadeQuilometragem" localSheetId="25">#REF!</definedName>
    <definedName name="TaxadeQuilometragem" localSheetId="26">#REF!</definedName>
    <definedName name="TaxadeQuilometragem" localSheetId="8">#REF!</definedName>
    <definedName name="TaxadeQuilometragem" localSheetId="3">#REF!</definedName>
    <definedName name="TaxadeQuilometragem" localSheetId="4">#REF!</definedName>
    <definedName name="TaxadeQuilometragem" localSheetId="20">#REF!</definedName>
    <definedName name="TaxadeQuilometragem" localSheetId="27">#REF!</definedName>
    <definedName name="TaxadeQuilometragem" localSheetId="17">#REF!</definedName>
    <definedName name="TaxadeQuilometragem" localSheetId="18">#REF!</definedName>
    <definedName name="TaxadeQuilometragem" localSheetId="19">#REF!</definedName>
    <definedName name="TaxadeQuilometragem" localSheetId="5">#REF!</definedName>
    <definedName name="TaxadeQuilometragem" localSheetId="1">#REF!</definedName>
    <definedName name="TaxadeQuilometragem" localSheetId="21">#REF!</definedName>
    <definedName name="TaxadeQuilometragem">#REF!</definedName>
    <definedName name="Tbl_Marketing" localSheetId="23">#REF!</definedName>
    <definedName name="Tbl_Marketing" localSheetId="28">#REF!</definedName>
    <definedName name="Tbl_Marketing" localSheetId="2">#REF!</definedName>
    <definedName name="Tbl_Marketing" localSheetId="29">#REF!</definedName>
    <definedName name="Tbl_Marketing" localSheetId="22">#REF!</definedName>
    <definedName name="Tbl_Marketing" localSheetId="14">#REF!</definedName>
    <definedName name="Tbl_Marketing" localSheetId="24">#REF!</definedName>
    <definedName name="Tbl_Marketing" localSheetId="25">#REF!</definedName>
    <definedName name="Tbl_Marketing" localSheetId="26">#REF!</definedName>
    <definedName name="Tbl_Marketing" localSheetId="8">#REF!</definedName>
    <definedName name="Tbl_Marketing" localSheetId="3">#REF!</definedName>
    <definedName name="Tbl_Marketing" localSheetId="4">#REF!</definedName>
    <definedName name="Tbl_Marketing" localSheetId="20">#REF!</definedName>
    <definedName name="Tbl_Marketing" localSheetId="27">#REF!</definedName>
    <definedName name="Tbl_Marketing" localSheetId="17">#REF!</definedName>
    <definedName name="Tbl_Marketing" localSheetId="18">#REF!</definedName>
    <definedName name="Tbl_Marketing" localSheetId="19">#REF!</definedName>
    <definedName name="Tbl_Marketing" localSheetId="5">#REF!</definedName>
    <definedName name="Tbl_Marketing" localSheetId="1">#REF!</definedName>
    <definedName name="Tbl_Marketing" localSheetId="21">#REF!</definedName>
    <definedName name="Tbl_Marketing">#REF!</definedName>
    <definedName name="Tbl_Mkt" localSheetId="23">#REF!</definedName>
    <definedName name="Tbl_Mkt" localSheetId="28">#REF!</definedName>
    <definedName name="Tbl_Mkt" localSheetId="2">#REF!</definedName>
    <definedName name="Tbl_Mkt" localSheetId="29">#REF!</definedName>
    <definedName name="Tbl_Mkt" localSheetId="22">#REF!</definedName>
    <definedName name="Tbl_Mkt" localSheetId="14">#REF!</definedName>
    <definedName name="Tbl_Mkt" localSheetId="24">#REF!</definedName>
    <definedName name="Tbl_Mkt" localSheetId="25">#REF!</definedName>
    <definedName name="Tbl_Mkt" localSheetId="26">#REF!</definedName>
    <definedName name="Tbl_Mkt" localSheetId="8">#REF!</definedName>
    <definedName name="Tbl_Mkt" localSheetId="3">#REF!</definedName>
    <definedName name="Tbl_Mkt" localSheetId="4">#REF!</definedName>
    <definedName name="Tbl_Mkt" localSheetId="20">#REF!</definedName>
    <definedName name="Tbl_Mkt" localSheetId="27">#REF!</definedName>
    <definedName name="Tbl_Mkt" localSheetId="17">#REF!</definedName>
    <definedName name="Tbl_Mkt" localSheetId="18">#REF!</definedName>
    <definedName name="Tbl_Mkt" localSheetId="19">#REF!</definedName>
    <definedName name="Tbl_Mkt" localSheetId="5">#REF!</definedName>
    <definedName name="Tbl_Mkt" localSheetId="1">#REF!</definedName>
    <definedName name="Tbl_Mkt" localSheetId="21">#REF!</definedName>
    <definedName name="Tbl_Mkt">#REF!</definedName>
    <definedName name="Tbl_Somases">#REF!</definedName>
    <definedName name="tcomissão">[2]Comissão!$E$11:$G$16</definedName>
    <definedName name="teste" localSheetId="23" hidden="1">{"normal","argentina",FALSE,"cenários e solver";#N/A,#N/A,FALSE,"banco de dados"}</definedName>
    <definedName name="teste" localSheetId="28" hidden="1">{"normal","argentina",FALSE,"cenários e solver";#N/A,#N/A,FALSE,"banco de dados"}</definedName>
    <definedName name="teste" localSheetId="2" hidden="1">{"normal","argentina",FALSE,"cenários e solver";#N/A,#N/A,FALSE,"banco de dados"}</definedName>
    <definedName name="teste" localSheetId="29" hidden="1">{"normal","argentina",FALSE,"cenários e solver";#N/A,#N/A,FALSE,"banco de dados"}</definedName>
    <definedName name="teste" localSheetId="22" hidden="1">{"normal","argentina",FALSE,"cenários e solver";#N/A,#N/A,FALSE,"banco de dados"}</definedName>
    <definedName name="teste" localSheetId="9" hidden="1">{"normal","argentina",FALSE,"cenários e solver";#N/A,#N/A,FALSE,"banco de dados"}</definedName>
    <definedName name="teste" localSheetId="14" hidden="1">{"normal","argentina",FALSE,"cenários e solver";#N/A,#N/A,FALSE,"banco de dados"}</definedName>
    <definedName name="teste" localSheetId="12" hidden="1">{"normal","argentina",FALSE,"cenários e solver";#N/A,#N/A,FALSE,"banco de dados"}</definedName>
    <definedName name="teste" localSheetId="24" hidden="1">{"normal","argentina",FALSE,"cenários e solver";#N/A,#N/A,FALSE,"banco de dados"}</definedName>
    <definedName name="teste" localSheetId="25" hidden="1">{"normal","argentina",FALSE,"cenários e solver";#N/A,#N/A,FALSE,"banco de dados"}</definedName>
    <definedName name="teste" localSheetId="26" hidden="1">{"normal","argentina",FALSE,"cenários e solver";#N/A,#N/A,FALSE,"banco de dados"}</definedName>
    <definedName name="teste" localSheetId="8" hidden="1">{"normal","argentina",FALSE,"cenários e solver";#N/A,#N/A,FALSE,"banco de dados"}</definedName>
    <definedName name="teste" localSheetId="3" hidden="1">{"normal","argentina",FALSE,"cenários e solver";#N/A,#N/A,FALSE,"banco de dados"}</definedName>
    <definedName name="teste" localSheetId="4" hidden="1">{"normal","argentina",FALSE,"cenários e solver";#N/A,#N/A,FALSE,"banco de dados"}</definedName>
    <definedName name="teste" localSheetId="11" hidden="1">{"normal","argentina",FALSE,"cenários e solver";#N/A,#N/A,FALSE,"banco de dados"}</definedName>
    <definedName name="teste" localSheetId="20" hidden="1">{"normal","argentina",FALSE,"cenários e solver";#N/A,#N/A,FALSE,"banco de dados"}</definedName>
    <definedName name="teste" localSheetId="27" hidden="1">{"normal","argentina",FALSE,"cenários e solver";#N/A,#N/A,FALSE,"banco de dados"}</definedName>
    <definedName name="teste" localSheetId="17" hidden="1">{"normal","argentina",FALSE,"cenários e solver";#N/A,#N/A,FALSE,"banco de dados"}</definedName>
    <definedName name="teste" localSheetId="18" hidden="1">{"normal","argentina",FALSE,"cenários e solver";#N/A,#N/A,FALSE,"banco de dados"}</definedName>
    <definedName name="teste" localSheetId="19" hidden="1">{"normal","argentina",FALSE,"cenários e solver";#N/A,#N/A,FALSE,"banco de dados"}</definedName>
    <definedName name="teste" localSheetId="5" hidden="1">{"normal","argentina",FALSE,"cenários e solver";#N/A,#N/A,FALSE,"banco de dados"}</definedName>
    <definedName name="teste" localSheetId="1" hidden="1">{"normal","argentina",FALSE,"cenários e solver";#N/A,#N/A,FALSE,"banco de dados"}</definedName>
    <definedName name="teste" localSheetId="21" hidden="1">{"normal","argentina",FALSE,"cenários e solver";#N/A,#N/A,FALSE,"banco de dados"}</definedName>
    <definedName name="teste" localSheetId="10" hidden="1">{"normal","argentina",FALSE,"cenários e solver";#N/A,#N/A,FALSE,"banco de dados"}</definedName>
    <definedName name="teste" hidden="1">{"normal","argentina",FALSE,"cenários e solver";#N/A,#N/A,FALSE,"banco de dados"}</definedName>
    <definedName name="testes3" localSheetId="23" hidden="1">{"normal","argentina",FALSE,"cenários e solver";#N/A,#N/A,FALSE,"banco de dados"}</definedName>
    <definedName name="testes3" localSheetId="28" hidden="1">{"normal","argentina",FALSE,"cenários e solver";#N/A,#N/A,FALSE,"banco de dados"}</definedName>
    <definedName name="testes3" localSheetId="2" hidden="1">{"normal","argentina",FALSE,"cenários e solver";#N/A,#N/A,FALSE,"banco de dados"}</definedName>
    <definedName name="testes3" localSheetId="29" hidden="1">{"normal","argentina",FALSE,"cenários e solver";#N/A,#N/A,FALSE,"banco de dados"}</definedName>
    <definedName name="testes3" localSheetId="22" hidden="1">{"normal","argentina",FALSE,"cenários e solver";#N/A,#N/A,FALSE,"banco de dados"}</definedName>
    <definedName name="testes3" localSheetId="9" hidden="1">{"normal","argentina",FALSE,"cenários e solver";#N/A,#N/A,FALSE,"banco de dados"}</definedName>
    <definedName name="testes3" localSheetId="14" hidden="1">{"normal","argentina",FALSE,"cenários e solver";#N/A,#N/A,FALSE,"banco de dados"}</definedName>
    <definedName name="testes3" localSheetId="12" hidden="1">{"normal","argentina",FALSE,"cenários e solver";#N/A,#N/A,FALSE,"banco de dados"}</definedName>
    <definedName name="testes3" localSheetId="24" hidden="1">{"normal","argentina",FALSE,"cenários e solver";#N/A,#N/A,FALSE,"banco de dados"}</definedName>
    <definedName name="testes3" localSheetId="25" hidden="1">{"normal","argentina",FALSE,"cenários e solver";#N/A,#N/A,FALSE,"banco de dados"}</definedName>
    <definedName name="testes3" localSheetId="26" hidden="1">{"normal","argentina",FALSE,"cenários e solver";#N/A,#N/A,FALSE,"banco de dados"}</definedName>
    <definedName name="testes3" localSheetId="8" hidden="1">{"normal","argentina",FALSE,"cenários e solver";#N/A,#N/A,FALSE,"banco de dados"}</definedName>
    <definedName name="testes3" localSheetId="3" hidden="1">{"normal","argentina",FALSE,"cenários e solver";#N/A,#N/A,FALSE,"banco de dados"}</definedName>
    <definedName name="testes3" localSheetId="4" hidden="1">{"normal","argentina",FALSE,"cenários e solver";#N/A,#N/A,FALSE,"banco de dados"}</definedName>
    <definedName name="testes3" localSheetId="11" hidden="1">{"normal","argentina",FALSE,"cenários e solver";#N/A,#N/A,FALSE,"banco de dados"}</definedName>
    <definedName name="testes3" localSheetId="20" hidden="1">{"normal","argentina",FALSE,"cenários e solver";#N/A,#N/A,FALSE,"banco de dados"}</definedName>
    <definedName name="testes3" localSheetId="27" hidden="1">{"normal","argentina",FALSE,"cenários e solver";#N/A,#N/A,FALSE,"banco de dados"}</definedName>
    <definedName name="testes3" localSheetId="17" hidden="1">{"normal","argentina",FALSE,"cenários e solver";#N/A,#N/A,FALSE,"banco de dados"}</definedName>
    <definedName name="testes3" localSheetId="18" hidden="1">{"normal","argentina",FALSE,"cenários e solver";#N/A,#N/A,FALSE,"banco de dados"}</definedName>
    <definedName name="testes3" localSheetId="19" hidden="1">{"normal","argentina",FALSE,"cenários e solver";#N/A,#N/A,FALSE,"banco de dados"}</definedName>
    <definedName name="testes3" localSheetId="5" hidden="1">{"normal","argentina",FALSE,"cenários e solver";#N/A,#N/A,FALSE,"banco de dados"}</definedName>
    <definedName name="testes3" localSheetId="1" hidden="1">{"normal","argentina",FALSE,"cenários e solver";#N/A,#N/A,FALSE,"banco de dados"}</definedName>
    <definedName name="testes3" localSheetId="21" hidden="1">{"normal","argentina",FALSE,"cenários e solver";#N/A,#N/A,FALSE,"banco de dados"}</definedName>
    <definedName name="testes3" localSheetId="10" hidden="1">{"normal","argentina",FALSE,"cenários e solver";#N/A,#N/A,FALSE,"banco de dados"}</definedName>
    <definedName name="testes3" hidden="1">{"normal","argentina",FALSE,"cenários e solver";#N/A,#N/A,FALSE,"banco de dados"}</definedName>
    <definedName name="TotalGeral">#REF!</definedName>
    <definedName name="txtPersonalizado1" localSheetId="23">#REF!</definedName>
    <definedName name="txtPersonalizado1" localSheetId="28">#REF!</definedName>
    <definedName name="txtPersonalizado1" localSheetId="2">#REF!</definedName>
    <definedName name="txtPersonalizado1" localSheetId="29">#REF!</definedName>
    <definedName name="txtPersonalizado1" localSheetId="22">#REF!</definedName>
    <definedName name="txtPersonalizado1" localSheetId="14">#REF!</definedName>
    <definedName name="txtPersonalizado1" localSheetId="24">#REF!</definedName>
    <definedName name="txtPersonalizado1" localSheetId="25">#REF!</definedName>
    <definedName name="txtPersonalizado1" localSheetId="26">#REF!</definedName>
    <definedName name="txtPersonalizado1" localSheetId="8">#REF!</definedName>
    <definedName name="txtPersonalizado1" localSheetId="3">#REF!</definedName>
    <definedName name="txtPersonalizado1" localSheetId="4">#REF!</definedName>
    <definedName name="txtPersonalizado1" localSheetId="20">#REF!</definedName>
    <definedName name="txtPersonalizado1" localSheetId="27">#REF!</definedName>
    <definedName name="txtPersonalizado1" localSheetId="17">#REF!</definedName>
    <definedName name="txtPersonalizado1" localSheetId="18">#REF!</definedName>
    <definedName name="txtPersonalizado1" localSheetId="19">#REF!</definedName>
    <definedName name="txtPersonalizado1" localSheetId="5">#REF!</definedName>
    <definedName name="txtPersonalizado1" localSheetId="1">#REF!</definedName>
    <definedName name="txtPersonalizado1" localSheetId="21">#REF!</definedName>
    <definedName name="txtPersonalizado1">#REF!</definedName>
    <definedName name="txtPersonalizado2" localSheetId="23">#REF!</definedName>
    <definedName name="txtPersonalizado2" localSheetId="28">#REF!</definedName>
    <definedName name="txtPersonalizado2" localSheetId="2">#REF!</definedName>
    <definedName name="txtPersonalizado2" localSheetId="29">#REF!</definedName>
    <definedName name="txtPersonalizado2" localSheetId="22">#REF!</definedName>
    <definedName name="txtPersonalizado2" localSheetId="14">#REF!</definedName>
    <definedName name="txtPersonalizado2" localSheetId="24">#REF!</definedName>
    <definedName name="txtPersonalizado2" localSheetId="25">#REF!</definedName>
    <definedName name="txtPersonalizado2" localSheetId="26">#REF!</definedName>
    <definedName name="txtPersonalizado2" localSheetId="8">#REF!</definedName>
    <definedName name="txtPersonalizado2" localSheetId="3">#REF!</definedName>
    <definedName name="txtPersonalizado2" localSheetId="4">#REF!</definedName>
    <definedName name="txtPersonalizado2" localSheetId="20">#REF!</definedName>
    <definedName name="txtPersonalizado2" localSheetId="27">#REF!</definedName>
    <definedName name="txtPersonalizado2" localSheetId="17">#REF!</definedName>
    <definedName name="txtPersonalizado2" localSheetId="18">#REF!</definedName>
    <definedName name="txtPersonalizado2" localSheetId="19">#REF!</definedName>
    <definedName name="txtPersonalizado2" localSheetId="5">#REF!</definedName>
    <definedName name="txtPersonalizado2" localSheetId="1">#REF!</definedName>
    <definedName name="txtPersonalizado2" localSheetId="21">#REF!</definedName>
    <definedName name="txtPersonalizado2">#REF!</definedName>
    <definedName name="txtPersonalizado3" localSheetId="23">#REF!</definedName>
    <definedName name="txtPersonalizado3" localSheetId="28">#REF!</definedName>
    <definedName name="txtPersonalizado3" localSheetId="2">#REF!</definedName>
    <definedName name="txtPersonalizado3" localSheetId="29">#REF!</definedName>
    <definedName name="txtPersonalizado3" localSheetId="22">#REF!</definedName>
    <definedName name="txtPersonalizado3" localSheetId="14">#REF!</definedName>
    <definedName name="txtPersonalizado3" localSheetId="24">#REF!</definedName>
    <definedName name="txtPersonalizado3" localSheetId="25">#REF!</definedName>
    <definedName name="txtPersonalizado3" localSheetId="26">#REF!</definedName>
    <definedName name="txtPersonalizado3" localSheetId="8">#REF!</definedName>
    <definedName name="txtPersonalizado3" localSheetId="3">#REF!</definedName>
    <definedName name="txtPersonalizado3" localSheetId="4">#REF!</definedName>
    <definedName name="txtPersonalizado3" localSheetId="20">#REF!</definedName>
    <definedName name="txtPersonalizado3" localSheetId="27">#REF!</definedName>
    <definedName name="txtPersonalizado3" localSheetId="17">#REF!</definedName>
    <definedName name="txtPersonalizado3" localSheetId="18">#REF!</definedName>
    <definedName name="txtPersonalizado3" localSheetId="19">#REF!</definedName>
    <definedName name="txtPersonalizado3" localSheetId="5">#REF!</definedName>
    <definedName name="txtPersonalizado3" localSheetId="1">#REF!</definedName>
    <definedName name="txtPersonalizado3" localSheetId="21">#REF!</definedName>
    <definedName name="txtPersonalizado3">#REF!</definedName>
    <definedName name="txtPersonalizado4" localSheetId="23">#REF!</definedName>
    <definedName name="txtPersonalizado4" localSheetId="28">#REF!</definedName>
    <definedName name="txtPersonalizado4" localSheetId="2">#REF!</definedName>
    <definedName name="txtPersonalizado4" localSheetId="29">#REF!</definedName>
    <definedName name="txtPersonalizado4" localSheetId="22">#REF!</definedName>
    <definedName name="txtPersonalizado4" localSheetId="14">#REF!</definedName>
    <definedName name="txtPersonalizado4" localSheetId="24">#REF!</definedName>
    <definedName name="txtPersonalizado4" localSheetId="25">#REF!</definedName>
    <definedName name="txtPersonalizado4" localSheetId="26">#REF!</definedName>
    <definedName name="txtPersonalizado4" localSheetId="8">#REF!</definedName>
    <definedName name="txtPersonalizado4" localSheetId="3">#REF!</definedName>
    <definedName name="txtPersonalizado4" localSheetId="4">#REF!</definedName>
    <definedName name="txtPersonalizado4" localSheetId="20">#REF!</definedName>
    <definedName name="txtPersonalizado4" localSheetId="27">#REF!</definedName>
    <definedName name="txtPersonalizado4" localSheetId="17">#REF!</definedName>
    <definedName name="txtPersonalizado4" localSheetId="18">#REF!</definedName>
    <definedName name="txtPersonalizado4" localSheetId="19">#REF!</definedName>
    <definedName name="txtPersonalizado4" localSheetId="5">#REF!</definedName>
    <definedName name="txtPersonalizado4" localSheetId="1">#REF!</definedName>
    <definedName name="txtPersonalizado4" localSheetId="21">#REF!</definedName>
    <definedName name="txtPersonalizado4">#REF!</definedName>
    <definedName name="v" localSheetId="23" hidden="1">{"normal","argentina",FALSE,"cenários e solver";#N/A,#N/A,FALSE,"banco de dados"}</definedName>
    <definedName name="v" localSheetId="28" hidden="1">{"normal","argentina",FALSE,"cenários e solver";#N/A,#N/A,FALSE,"banco de dados"}</definedName>
    <definedName name="v" localSheetId="2" hidden="1">{"normal","argentina",FALSE,"cenários e solver";#N/A,#N/A,FALSE,"banco de dados"}</definedName>
    <definedName name="v" localSheetId="29" hidden="1">{"normal","argentina",FALSE,"cenários e solver";#N/A,#N/A,FALSE,"banco de dados"}</definedName>
    <definedName name="v" localSheetId="22" hidden="1">{"normal","argentina",FALSE,"cenários e solver";#N/A,#N/A,FALSE,"banco de dados"}</definedName>
    <definedName name="v" localSheetId="9" hidden="1">{"normal","argentina",FALSE,"cenários e solver";#N/A,#N/A,FALSE,"banco de dados"}</definedName>
    <definedName name="v" localSheetId="14" hidden="1">{"normal","argentina",FALSE,"cenários e solver";#N/A,#N/A,FALSE,"banco de dados"}</definedName>
    <definedName name="v" localSheetId="12" hidden="1">{"normal","argentina",FALSE,"cenários e solver";#N/A,#N/A,FALSE,"banco de dados"}</definedName>
    <definedName name="v" localSheetId="24" hidden="1">{"normal","argentina",FALSE,"cenários e solver";#N/A,#N/A,FALSE,"banco de dados"}</definedName>
    <definedName name="v" localSheetId="25" hidden="1">{"normal","argentina",FALSE,"cenários e solver";#N/A,#N/A,FALSE,"banco de dados"}</definedName>
    <definedName name="v" localSheetId="26" hidden="1">{"normal","argentina",FALSE,"cenários e solver";#N/A,#N/A,FALSE,"banco de dados"}</definedName>
    <definedName name="v" localSheetId="8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4" hidden="1">{"normal","argentina",FALSE,"cenários e solver";#N/A,#N/A,FALSE,"banco de dados"}</definedName>
    <definedName name="v" localSheetId="11" hidden="1">{"normal","argentina",FALSE,"cenários e solver";#N/A,#N/A,FALSE,"banco de dados"}</definedName>
    <definedName name="v" localSheetId="20" hidden="1">{"normal","argentina",FALSE,"cenários e solver";#N/A,#N/A,FALSE,"banco de dados"}</definedName>
    <definedName name="v" localSheetId="27" hidden="1">{"normal","argentina",FALSE,"cenários e solver";#N/A,#N/A,FALSE,"banco de dados"}</definedName>
    <definedName name="v" localSheetId="17" hidden="1">{"normal","argentina",FALSE,"cenários e solver";#N/A,#N/A,FALSE,"banco de dados"}</definedName>
    <definedName name="v" localSheetId="18" hidden="1">{"normal","argentina",FALSE,"cenários e solver";#N/A,#N/A,FALSE,"banco de dados"}</definedName>
    <definedName name="v" localSheetId="19" hidden="1">{"normal","argentina",FALSE,"cenários e solver";#N/A,#N/A,FALSE,"banco de dados"}</definedName>
    <definedName name="v" localSheetId="5" hidden="1">{"normal","argentina",FALSE,"cenários e solver";#N/A,#N/A,FALSE,"banco de dados"}</definedName>
    <definedName name="v" localSheetId="1" hidden="1">{"normal","argentina",FALSE,"cenários e solver";#N/A,#N/A,FALSE,"banco de dados"}</definedName>
    <definedName name="v" localSheetId="21" hidden="1">{"normal","argentina",FALSE,"cenários e solver";#N/A,#N/A,FALSE,"banco de dados"}</definedName>
    <definedName name="v" localSheetId="10" hidden="1">{"normal","argentina",FALSE,"cenários e solver";#N/A,#N/A,FALSE,"banco de dados"}</definedName>
    <definedName name="v" hidden="1">{"normal","argentina",FALSE,"cenários e solver";#N/A,#N/A,FALSE,"banco de dados"}</definedName>
    <definedName name="Valor">'[5]Nomes Definidos'!$B$2:$B$8</definedName>
    <definedName name="Valores">#REF!</definedName>
    <definedName name="vandasa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3" hidden="1">{#N/A,"Médio",TRUE,"Plan30";"3º Trimestre Geral",#N/A,TRUE,"1º Trimestre"}</definedName>
    <definedName name="wrn.Alfa." localSheetId="28" hidden="1">{#N/A,"Médio",TRUE,"Plan30";"3º Trimestre Geral",#N/A,TRUE,"1º Trimestre"}</definedName>
    <definedName name="wrn.Alfa." localSheetId="2" hidden="1">{#N/A,"Médio",TRUE,"Plan30";"3º Trimestre Geral",#N/A,TRUE,"1º Trimestre"}</definedName>
    <definedName name="wrn.Alfa." localSheetId="29" hidden="1">{#N/A,"Médio",TRUE,"Plan30";"3º Trimestre Geral",#N/A,TRUE,"1º Trimestre"}</definedName>
    <definedName name="wrn.Alfa." localSheetId="22" hidden="1">{#N/A,"Médio",TRUE,"Plan30";"3º Trimestre Geral",#N/A,TRUE,"1º Trimestre"}</definedName>
    <definedName name="wrn.Alfa." localSheetId="9" hidden="1">{#N/A,"Médio",TRUE,"Plan30";"3º Trimestre Geral",#N/A,TRUE,"1º Trimestre"}</definedName>
    <definedName name="wrn.Alfa." localSheetId="14" hidden="1">{#N/A,"Médio",TRUE,"Plan30";"3º Trimestre Geral",#N/A,TRUE,"1º Trimestre"}</definedName>
    <definedName name="wrn.Alfa." localSheetId="12" hidden="1">{#N/A,"Médio",TRUE,"Plan30";"3º Trimestre Geral",#N/A,TRUE,"1º Trimestre"}</definedName>
    <definedName name="wrn.Alfa." localSheetId="24" hidden="1">{#N/A,"Médio",TRUE,"Plan30";"3º Trimestre Geral",#N/A,TRUE,"1º Trimestre"}</definedName>
    <definedName name="wrn.Alfa." localSheetId="25" hidden="1">{#N/A,"Médio",TRUE,"Plan30";"3º Trimestre Geral",#N/A,TRUE,"1º Trimestre"}</definedName>
    <definedName name="wrn.Alfa." localSheetId="26" hidden="1">{#N/A,"Médio",TRUE,"Plan30";"3º Trimestre Geral",#N/A,TRUE,"1º Trimestre"}</definedName>
    <definedName name="wrn.Alfa." localSheetId="8" hidden="1">{#N/A,"Médio",TRUE,"Plan30";"3º Trimestre Geral",#N/A,TRUE,"1º Trimestre"}</definedName>
    <definedName name="wrn.Alfa." localSheetId="3" hidden="1">{#N/A,"Médio",TRUE,"Plan30";"3º Trimestre Geral",#N/A,TRUE,"1º Trimestre"}</definedName>
    <definedName name="wrn.Alfa." localSheetId="4" hidden="1">{#N/A,"Médio",TRUE,"Plan30";"3º Trimestre Geral",#N/A,TRUE,"1º Trimestre"}</definedName>
    <definedName name="wrn.Alfa." localSheetId="11" hidden="1">{#N/A,"Médio",TRUE,"Plan30";"3º Trimestre Geral",#N/A,TRUE,"1º Trimestre"}</definedName>
    <definedName name="wrn.Alfa." localSheetId="20" hidden="1">{#N/A,"Médio",TRUE,"Plan30";"3º Trimestre Geral",#N/A,TRUE,"1º Trimestre"}</definedName>
    <definedName name="wrn.Alfa." localSheetId="27" hidden="1">{#N/A,"Médio",TRUE,"Plan30";"3º Trimestre Geral",#N/A,TRUE,"1º Trimestre"}</definedName>
    <definedName name="wrn.Alfa." localSheetId="17" hidden="1">{#N/A,"Médio",TRUE,"Plan30";"3º Trimestre Geral",#N/A,TRUE,"1º Trimestre"}</definedName>
    <definedName name="wrn.Alfa." localSheetId="18" hidden="1">{#N/A,"Médio",TRUE,"Plan30";"3º Trimestre Geral",#N/A,TRUE,"1º Trimestre"}</definedName>
    <definedName name="wrn.Alfa." localSheetId="19" hidden="1">{#N/A,"Médio",TRUE,"Plan30";"3º Trimestre Geral",#N/A,TRUE,"1º Trimestre"}</definedName>
    <definedName name="wrn.Alfa." localSheetId="5" hidden="1">{#N/A,"Médio",TRUE,"Plan30";"3º Trimestre Geral",#N/A,TRUE,"1º Trimestre"}</definedName>
    <definedName name="wrn.Alfa." localSheetId="1" hidden="1">{#N/A,"Médio",TRUE,"Plan30";"3º Trimestre Geral",#N/A,TRUE,"1º Trimestre"}</definedName>
    <definedName name="wrn.Alfa." localSheetId="21" hidden="1">{#N/A,"Médio",TRUE,"Plan30";"3º Trimestre Geral",#N/A,TRUE,"1º Trimestre"}</definedName>
    <definedName name="wrn.Alfa." localSheetId="10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23" hidden="1">{"azul",#N/A,FALSE,"geral";"verde",#N/A,FALSE,"geral";"vermelho",#N/A,FALSE,"geral"}</definedName>
    <definedName name="wrn.aula." localSheetId="28" hidden="1">{"azul",#N/A,FALSE,"geral";"verde",#N/A,FALSE,"geral";"vermelho",#N/A,FALSE,"geral"}</definedName>
    <definedName name="wrn.aula." localSheetId="2" hidden="1">{"azul",#N/A,FALSE,"geral";"verde",#N/A,FALSE,"geral";"vermelho",#N/A,FALSE,"geral"}</definedName>
    <definedName name="wrn.aula." localSheetId="29" hidden="1">{"azul",#N/A,FALSE,"geral";"verde",#N/A,FALSE,"geral";"vermelho",#N/A,FALSE,"geral"}</definedName>
    <definedName name="wrn.aula." localSheetId="22" hidden="1">{"azul",#N/A,FALSE,"geral";"verde",#N/A,FALSE,"geral";"vermelho",#N/A,FALSE,"geral"}</definedName>
    <definedName name="wrn.aula." localSheetId="9" hidden="1">{"azul",#N/A,FALSE,"geral";"verde",#N/A,FALSE,"geral";"vermelho",#N/A,FALSE,"geral"}</definedName>
    <definedName name="wrn.aula." localSheetId="14" hidden="1">{"azul",#N/A,FALSE,"geral";"verde",#N/A,FALSE,"geral";"vermelho",#N/A,FALSE,"geral"}</definedName>
    <definedName name="wrn.aula." localSheetId="12" hidden="1">{"azul",#N/A,FALSE,"geral";"verde",#N/A,FALSE,"geral";"vermelho",#N/A,FALSE,"geral"}</definedName>
    <definedName name="wrn.aula." localSheetId="24" hidden="1">{"azul",#N/A,FALSE,"geral";"verde",#N/A,FALSE,"geral";"vermelho",#N/A,FALSE,"geral"}</definedName>
    <definedName name="wrn.aula." localSheetId="25" hidden="1">{"azul",#N/A,FALSE,"geral";"verde",#N/A,FALSE,"geral";"vermelho",#N/A,FALSE,"geral"}</definedName>
    <definedName name="wrn.aula." localSheetId="26" hidden="1">{"azul",#N/A,FALSE,"geral";"verde",#N/A,FALSE,"geral";"vermelho",#N/A,FALSE,"geral"}</definedName>
    <definedName name="wrn.aula." localSheetId="8" hidden="1">{"azul",#N/A,FALSE,"geral";"verde",#N/A,FALSE,"geral";"vermelho",#N/A,FALSE,"geral"}</definedName>
    <definedName name="wrn.aula." localSheetId="3" hidden="1">{"azul",#N/A,FALSE,"geral";"verde",#N/A,FALSE,"geral";"vermelho",#N/A,FALSE,"geral"}</definedName>
    <definedName name="wrn.aula." localSheetId="4" hidden="1">{"azul",#N/A,FALSE,"geral";"verde",#N/A,FALSE,"geral";"vermelho",#N/A,FALSE,"geral"}</definedName>
    <definedName name="wrn.aula." localSheetId="11" hidden="1">{"azul",#N/A,FALSE,"geral";"verde",#N/A,FALSE,"geral";"vermelho",#N/A,FALSE,"geral"}</definedName>
    <definedName name="wrn.aula." localSheetId="20" hidden="1">{"azul",#N/A,FALSE,"geral";"verde",#N/A,FALSE,"geral";"vermelho",#N/A,FALSE,"geral"}</definedName>
    <definedName name="wrn.aula." localSheetId="27" hidden="1">{"azul",#N/A,FALSE,"geral";"verde",#N/A,FALSE,"geral";"vermelho",#N/A,FALSE,"geral"}</definedName>
    <definedName name="wrn.aula." localSheetId="17" hidden="1">{"azul",#N/A,FALSE,"geral";"verde",#N/A,FALSE,"geral";"vermelho",#N/A,FALSE,"geral"}</definedName>
    <definedName name="wrn.aula." localSheetId="18" hidden="1">{"azul",#N/A,FALSE,"geral";"verde",#N/A,FALSE,"geral";"vermelho",#N/A,FALSE,"geral"}</definedName>
    <definedName name="wrn.aula." localSheetId="19" hidden="1">{"azul",#N/A,FALSE,"geral";"verde",#N/A,FALSE,"geral";"vermelho",#N/A,FALSE,"geral"}</definedName>
    <definedName name="wrn.aula." localSheetId="5" hidden="1">{"azul",#N/A,FALSE,"geral";"verde",#N/A,FALSE,"geral";"vermelho",#N/A,FALSE,"geral"}</definedName>
    <definedName name="wrn.aula." localSheetId="1" hidden="1">{"azul",#N/A,FALSE,"geral";"verde",#N/A,FALSE,"geral";"vermelho",#N/A,FALSE,"geral"}</definedName>
    <definedName name="wrn.aula." localSheetId="21" hidden="1">{"azul",#N/A,FALSE,"geral";"verde",#N/A,FALSE,"geral";"vermelho",#N/A,FALSE,"geral"}</definedName>
    <definedName name="wrn.aula." localSheetId="1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3" hidden="1">{"azul",#N/A,FALSE,"geral";"verde",#N/A,FALSE,"geral";"vermelho",#N/A,FALSE,"geral"}</definedName>
    <definedName name="wrn.aulaa" localSheetId="28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localSheetId="29" hidden="1">{"azul",#N/A,FALSE,"geral";"verde",#N/A,FALSE,"geral";"vermelho",#N/A,FALSE,"geral"}</definedName>
    <definedName name="wrn.aulaa" localSheetId="22" hidden="1">{"azul",#N/A,FALSE,"geral";"verde",#N/A,FALSE,"geral";"vermelho",#N/A,FALSE,"geral"}</definedName>
    <definedName name="wrn.aulaa" localSheetId="9" hidden="1">{"azul",#N/A,FALSE,"geral";"verde",#N/A,FALSE,"geral";"vermelho",#N/A,FALSE,"geral"}</definedName>
    <definedName name="wrn.aulaa" localSheetId="14" hidden="1">{"azul",#N/A,FALSE,"geral";"verde",#N/A,FALSE,"geral";"vermelho",#N/A,FALSE,"geral"}</definedName>
    <definedName name="wrn.aulaa" localSheetId="12" hidden="1">{"azul",#N/A,FALSE,"geral";"verde",#N/A,FALSE,"geral";"vermelho",#N/A,FALSE,"geral"}</definedName>
    <definedName name="wrn.aulaa" localSheetId="24" hidden="1">{"azul",#N/A,FALSE,"geral";"verde",#N/A,FALSE,"geral";"vermelho",#N/A,FALSE,"geral"}</definedName>
    <definedName name="wrn.aulaa" localSheetId="25" hidden="1">{"azul",#N/A,FALSE,"geral";"verde",#N/A,FALSE,"geral";"vermelho",#N/A,FALSE,"geral"}</definedName>
    <definedName name="wrn.aulaa" localSheetId="26" hidden="1">{"azul",#N/A,FALSE,"geral";"verde",#N/A,FALSE,"geral";"vermelho",#N/A,FALSE,"geral"}</definedName>
    <definedName name="wrn.aulaa" localSheetId="8" hidden="1">{"azul",#N/A,FALSE,"geral";"verde",#N/A,FALSE,"geral";"vermelho",#N/A,FALSE,"geral"}</definedName>
    <definedName name="wrn.aulaa" localSheetId="3" hidden="1">{"azul",#N/A,FALSE,"geral";"verde",#N/A,FALSE,"geral";"vermelho",#N/A,FALSE,"geral"}</definedName>
    <definedName name="wrn.aulaa" localSheetId="4" hidden="1">{"azul",#N/A,FALSE,"geral";"verde",#N/A,FALSE,"geral";"vermelho",#N/A,FALSE,"geral"}</definedName>
    <definedName name="wrn.aulaa" localSheetId="11" hidden="1">{"azul",#N/A,FALSE,"geral";"verde",#N/A,FALSE,"geral";"vermelho",#N/A,FALSE,"geral"}</definedName>
    <definedName name="wrn.aulaa" localSheetId="20" hidden="1">{"azul",#N/A,FALSE,"geral";"verde",#N/A,FALSE,"geral";"vermelho",#N/A,FALSE,"geral"}</definedName>
    <definedName name="wrn.aulaa" localSheetId="27" hidden="1">{"azul",#N/A,FALSE,"geral";"verde",#N/A,FALSE,"geral";"vermelho",#N/A,FALSE,"geral"}</definedName>
    <definedName name="wrn.aulaa" localSheetId="17" hidden="1">{"azul",#N/A,FALSE,"geral";"verde",#N/A,FALSE,"geral";"vermelho",#N/A,FALSE,"geral"}</definedName>
    <definedName name="wrn.aulaa" localSheetId="18" hidden="1">{"azul",#N/A,FALSE,"geral";"verde",#N/A,FALSE,"geral";"vermelho",#N/A,FALSE,"geral"}</definedName>
    <definedName name="wrn.aulaa" localSheetId="19" hidden="1">{"azul",#N/A,FALSE,"geral";"verde",#N/A,FALSE,"geral";"vermelho",#N/A,FALSE,"geral"}</definedName>
    <definedName name="wrn.aulaa" localSheetId="5" hidden="1">{"azul",#N/A,FALSE,"geral";"verde",#N/A,FALSE,"geral";"vermelho",#N/A,FALSE,"geral"}</definedName>
    <definedName name="wrn.aulaa" localSheetId="1" hidden="1">{"azul",#N/A,FALSE,"geral";"verde",#N/A,FALSE,"geral";"vermelho",#N/A,FALSE,"geral"}</definedName>
    <definedName name="wrn.aulaa" localSheetId="21" hidden="1">{"azul",#N/A,FALSE,"geral";"verde",#N/A,FALSE,"geral";"vermelho",#N/A,FALSE,"geral"}</definedName>
    <definedName name="wrn.aulaa" localSheetId="10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23" hidden="1">{#N/A,"Bom",FALSE,"Cenario 34"}</definedName>
    <definedName name="wrn.Bom." localSheetId="28" hidden="1">{#N/A,"Bom",FALSE,"Cenario 34"}</definedName>
    <definedName name="wrn.Bom." localSheetId="2" hidden="1">{#N/A,"Bom",FALSE,"Cenario 34"}</definedName>
    <definedName name="wrn.Bom." localSheetId="29" hidden="1">{#N/A,"Bom",FALSE,"Cenario 34"}</definedName>
    <definedName name="wrn.Bom." localSheetId="22" hidden="1">{#N/A,"Bom",FALSE,"Cenario 34"}</definedName>
    <definedName name="wrn.Bom." localSheetId="9" hidden="1">{#N/A,"Bom",FALSE,"Cenario 34"}</definedName>
    <definedName name="wrn.Bom." localSheetId="14" hidden="1">{#N/A,"Bom",FALSE,"Cenario 34"}</definedName>
    <definedName name="wrn.Bom." localSheetId="12" hidden="1">{#N/A,"Bom",FALSE,"Cenario 34"}</definedName>
    <definedName name="wrn.Bom." localSheetId="24" hidden="1">{#N/A,"Bom",FALSE,"Cenario 34"}</definedName>
    <definedName name="wrn.Bom." localSheetId="25" hidden="1">{#N/A,"Bom",FALSE,"Cenario 34"}</definedName>
    <definedName name="wrn.Bom." localSheetId="26" hidden="1">{#N/A,"Bom",FALSE,"Cenario 34"}</definedName>
    <definedName name="wrn.Bom." localSheetId="8" hidden="1">{#N/A,"Bom",FALSE,"Cenario 34"}</definedName>
    <definedName name="wrn.Bom." localSheetId="3" hidden="1">{#N/A,"Bom",FALSE,"Cenario 34"}</definedName>
    <definedName name="wrn.Bom." localSheetId="4" hidden="1">{#N/A,"Bom",FALSE,"Cenario 34"}</definedName>
    <definedName name="wrn.Bom." localSheetId="11" hidden="1">{#N/A,"Bom",FALSE,"Cenario 34"}</definedName>
    <definedName name="wrn.Bom." localSheetId="20" hidden="1">{#N/A,"Bom",FALSE,"Cenario 34"}</definedName>
    <definedName name="wrn.Bom." localSheetId="27" hidden="1">{#N/A,"Bom",FALSE,"Cenario 34"}</definedName>
    <definedName name="wrn.Bom." localSheetId="17" hidden="1">{#N/A,"Bom",FALSE,"Cenario 34"}</definedName>
    <definedName name="wrn.Bom." localSheetId="18" hidden="1">{#N/A,"Bom",FALSE,"Cenario 34"}</definedName>
    <definedName name="wrn.Bom." localSheetId="19" hidden="1">{#N/A,"Bom",FALSE,"Cenario 34"}</definedName>
    <definedName name="wrn.Bom." localSheetId="5" hidden="1">{#N/A,"Bom",FALSE,"Cenario 34"}</definedName>
    <definedName name="wrn.Bom." localSheetId="1" hidden="1">{#N/A,"Bom",FALSE,"Cenario 34"}</definedName>
    <definedName name="wrn.Bom." localSheetId="21" hidden="1">{#N/A,"Bom",FALSE,"Cenario 34"}</definedName>
    <definedName name="wrn.Bom." localSheetId="10" hidden="1">{#N/A,"Bom",FALSE,"Cenario 34"}</definedName>
    <definedName name="wrn.Bom." hidden="1">{#N/A,"Bom",FALSE,"Cenario 34"}</definedName>
    <definedName name="wrn.Colar._.Especial." localSheetId="23" hidden="1">{#N/A,#N/A,FALSE,"Colar especial 11"}</definedName>
    <definedName name="wrn.Colar._.Especial." localSheetId="28" hidden="1">{#N/A,#N/A,FALSE,"Colar especial 11"}</definedName>
    <definedName name="wrn.Colar._.Especial." localSheetId="2" hidden="1">{#N/A,#N/A,FALSE,"Colar especial 11"}</definedName>
    <definedName name="wrn.Colar._.Especial." localSheetId="29" hidden="1">{#N/A,#N/A,FALSE,"Colar especial 11"}</definedName>
    <definedName name="wrn.Colar._.Especial." localSheetId="22" hidden="1">{#N/A,#N/A,FALSE,"Colar especial 11"}</definedName>
    <definedName name="wrn.Colar._.Especial." localSheetId="9" hidden="1">{#N/A,#N/A,FALSE,"Colar especial 11"}</definedName>
    <definedName name="wrn.Colar._.Especial." localSheetId="14" hidden="1">{#N/A,#N/A,FALSE,"Colar especial 11"}</definedName>
    <definedName name="wrn.Colar._.Especial." localSheetId="12" hidden="1">{#N/A,#N/A,FALSE,"Colar especial 11"}</definedName>
    <definedName name="wrn.Colar._.Especial." localSheetId="24" hidden="1">{#N/A,#N/A,FALSE,"Colar especial 11"}</definedName>
    <definedName name="wrn.Colar._.Especial." localSheetId="25" hidden="1">{#N/A,#N/A,FALSE,"Colar especial 11"}</definedName>
    <definedName name="wrn.Colar._.Especial." localSheetId="26" hidden="1">{#N/A,#N/A,FALSE,"Colar especial 11"}</definedName>
    <definedName name="wrn.Colar._.Especial." localSheetId="8" hidden="1">{#N/A,#N/A,FALSE,"Colar especial 11"}</definedName>
    <definedName name="wrn.Colar._.Especial." localSheetId="3" hidden="1">{#N/A,#N/A,FALSE,"Colar especial 11"}</definedName>
    <definedName name="wrn.Colar._.Especial." localSheetId="4" hidden="1">{#N/A,#N/A,FALSE,"Colar especial 11"}</definedName>
    <definedName name="wrn.Colar._.Especial." localSheetId="11" hidden="1">{#N/A,#N/A,FALSE,"Colar especial 11"}</definedName>
    <definedName name="wrn.Colar._.Especial." localSheetId="20" hidden="1">{#N/A,#N/A,FALSE,"Colar especial 11"}</definedName>
    <definedName name="wrn.Colar._.Especial." localSheetId="27" hidden="1">{#N/A,#N/A,FALSE,"Colar especial 11"}</definedName>
    <definedName name="wrn.Colar._.Especial." localSheetId="17" hidden="1">{#N/A,#N/A,FALSE,"Colar especial 11"}</definedName>
    <definedName name="wrn.Colar._.Especial." localSheetId="18" hidden="1">{#N/A,#N/A,FALSE,"Colar especial 11"}</definedName>
    <definedName name="wrn.Colar._.Especial." localSheetId="19" hidden="1">{#N/A,#N/A,FALSE,"Colar especial 11"}</definedName>
    <definedName name="wrn.Colar._.Especial." localSheetId="5" hidden="1">{#N/A,#N/A,FALSE,"Colar especial 11"}</definedName>
    <definedName name="wrn.Colar._.Especial." localSheetId="1" hidden="1">{#N/A,#N/A,FALSE,"Colar especial 11"}</definedName>
    <definedName name="wrn.Colar._.Especial." localSheetId="21" hidden="1">{#N/A,#N/A,FALSE,"Colar especial 11"}</definedName>
    <definedName name="wrn.Colar._.Especial." localSheetId="10" hidden="1">{#N/A,#N/A,FALSE,"Colar especial 11"}</definedName>
    <definedName name="wrn.Colar._.Especial." hidden="1">{#N/A,#N/A,FALSE,"Colar especial 11"}</definedName>
    <definedName name="wrn.fluxo._.de._.caixa." localSheetId="23" hidden="1">{"normal","argentina",FALSE,"cenários e solver";#N/A,#N/A,FALSE,"banco de dados"}</definedName>
    <definedName name="wrn.fluxo._.de._.caixa." localSheetId="28" hidden="1">{"normal","argentina",FALSE,"cenários e solver";#N/A,#N/A,FALSE,"banco de dados"}</definedName>
    <definedName name="wrn.fluxo._.de._.caixa." localSheetId="2" hidden="1">{"normal","argentina",FALSE,"cenários e solver";#N/A,#N/A,FALSE,"banco de dados"}</definedName>
    <definedName name="wrn.fluxo._.de._.caixa." localSheetId="29" hidden="1">{"normal","argentina",FALSE,"cenários e solver";#N/A,#N/A,FALSE,"banco de dados"}</definedName>
    <definedName name="wrn.fluxo._.de._.caixa." localSheetId="22" hidden="1">{"normal","argentina",FALSE,"cenários e solver";#N/A,#N/A,FALSE,"banco de dados"}</definedName>
    <definedName name="wrn.fluxo._.de._.caixa." localSheetId="9" hidden="1">{"normal","argentina",FALSE,"cenários e solver";#N/A,#N/A,FALSE,"banco de dados"}</definedName>
    <definedName name="wrn.fluxo._.de._.caixa." localSheetId="14" hidden="1">{"normal","argentina",FALSE,"cenários e solver";#N/A,#N/A,FALSE,"banco de dados"}</definedName>
    <definedName name="wrn.fluxo._.de._.caixa." localSheetId="12" hidden="1">{"normal","argentina",FALSE,"cenários e solver";#N/A,#N/A,FALSE,"banco de dados"}</definedName>
    <definedName name="wrn.fluxo._.de._.caixa." localSheetId="24" hidden="1">{"normal","argentina",FALSE,"cenários e solver";#N/A,#N/A,FALSE,"banco de dados"}</definedName>
    <definedName name="wrn.fluxo._.de._.caixa." localSheetId="25" hidden="1">{"normal","argentina",FALSE,"cenários e solver";#N/A,#N/A,FALSE,"banco de dados"}</definedName>
    <definedName name="wrn.fluxo._.de._.caixa." localSheetId="26" hidden="1">{"normal","argentina",FALSE,"cenários e solver";#N/A,#N/A,FALSE,"banco de dados"}</definedName>
    <definedName name="wrn.fluxo._.de._.caixa." localSheetId="8" hidden="1">{"normal","argentina",FALSE,"cenários e solver";#N/A,#N/A,FALSE,"banco de dados"}</definedName>
    <definedName name="wrn.fluxo._.de._.caixa." localSheetId="3" hidden="1">{"normal","argentina",FALSE,"cenários e solver";#N/A,#N/A,FALSE,"banco de dados"}</definedName>
    <definedName name="wrn.fluxo._.de._.caixa." localSheetId="4" hidden="1">{"normal","argentina",FALSE,"cenários e solver";#N/A,#N/A,FALSE,"banco de dados"}</definedName>
    <definedName name="wrn.fluxo._.de._.caixa." localSheetId="11" hidden="1">{"normal","argentina",FALSE,"cenários e solver";#N/A,#N/A,FALSE,"banco de dados"}</definedName>
    <definedName name="wrn.fluxo._.de._.caixa." localSheetId="20" hidden="1">{"normal","argentina",FALSE,"cenários e solver";#N/A,#N/A,FALSE,"banco de dados"}</definedName>
    <definedName name="wrn.fluxo._.de._.caixa." localSheetId="27" hidden="1">{"normal","argentina",FALSE,"cenários e solver";#N/A,#N/A,FALSE,"banco de dados"}</definedName>
    <definedName name="wrn.fluxo._.de._.caixa." localSheetId="17" hidden="1">{"normal","argentina",FALSE,"cenários e solver";#N/A,#N/A,FALSE,"banco de dados"}</definedName>
    <definedName name="wrn.fluxo._.de._.caixa." localSheetId="18" hidden="1">{"normal","argentina",FALSE,"cenários e solver";#N/A,#N/A,FALSE,"banco de dados"}</definedName>
    <definedName name="wrn.fluxo._.de._.caixa." localSheetId="19" hidden="1">{"normal","argentina",FALSE,"cenários e solver";#N/A,#N/A,FALSE,"banco de dados"}</definedName>
    <definedName name="wrn.fluxo._.de._.caixa." localSheetId="5" hidden="1">{"normal","argentina",FALSE,"cenários e solver";#N/A,#N/A,FALSE,"banco de dados"}</definedName>
    <definedName name="wrn.fluxo._.de._.caixa." localSheetId="1" hidden="1">{"normal","argentina",FALSE,"cenários e solver";#N/A,#N/A,FALSE,"banco de dados"}</definedName>
    <definedName name="wrn.fluxo._.de._.caixa." localSheetId="21" hidden="1">{"normal","argentina",FALSE,"cenários e solver";#N/A,#N/A,FALSE,"banco de dados"}</definedName>
    <definedName name="wrn.fluxo._.de._.caixa." localSheetId="10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3" hidden="1">{"Integral",#N/A,FALSE,"Plan1"}</definedName>
    <definedName name="wrn.Mensal." localSheetId="28" hidden="1">{"Integral",#N/A,FALSE,"Plan1"}</definedName>
    <definedName name="wrn.Mensal." localSheetId="2" hidden="1">{"Integral",#N/A,FALSE,"Plan1"}</definedName>
    <definedName name="wrn.Mensal." localSheetId="29" hidden="1">{"Integral",#N/A,FALSE,"Plan1"}</definedName>
    <definedName name="wrn.Mensal." localSheetId="22" hidden="1">{"Integral",#N/A,FALSE,"Plan1"}</definedName>
    <definedName name="wrn.Mensal." localSheetId="9" hidden="1">{"Integral",#N/A,FALSE,"Plan1"}</definedName>
    <definedName name="wrn.Mensal." localSheetId="14" hidden="1">{"Integral",#N/A,FALSE,"Plan1"}</definedName>
    <definedName name="wrn.Mensal." localSheetId="12" hidden="1">{"Integral",#N/A,FALSE,"Plan1"}</definedName>
    <definedName name="wrn.Mensal." localSheetId="24" hidden="1">{"Integral",#N/A,FALSE,"Plan1"}</definedName>
    <definedName name="wrn.Mensal." localSheetId="25" hidden="1">{"Integral",#N/A,FALSE,"Plan1"}</definedName>
    <definedName name="wrn.Mensal." localSheetId="26" hidden="1">{"Integral",#N/A,FALSE,"Plan1"}</definedName>
    <definedName name="wrn.Mensal." localSheetId="8" hidden="1">{"Integral",#N/A,FALSE,"Plan1"}</definedName>
    <definedName name="wrn.Mensal." localSheetId="3" hidden="1">{"Integral",#N/A,FALSE,"Plan1"}</definedName>
    <definedName name="wrn.Mensal." localSheetId="4" hidden="1">{"Integral",#N/A,FALSE,"Plan1"}</definedName>
    <definedName name="wrn.Mensal." localSheetId="11" hidden="1">{"Integral",#N/A,FALSE,"Plan1"}</definedName>
    <definedName name="wrn.Mensal." localSheetId="20" hidden="1">{"Integral",#N/A,FALSE,"Plan1"}</definedName>
    <definedName name="wrn.Mensal." localSheetId="27" hidden="1">{"Integral",#N/A,FALSE,"Plan1"}</definedName>
    <definedName name="wrn.Mensal." localSheetId="17" hidden="1">{"Integral",#N/A,FALSE,"Plan1"}</definedName>
    <definedName name="wrn.Mensal." localSheetId="18" hidden="1">{"Integral",#N/A,FALSE,"Plan1"}</definedName>
    <definedName name="wrn.Mensal." localSheetId="19" hidden="1">{"Integral",#N/A,FALSE,"Plan1"}</definedName>
    <definedName name="wrn.Mensal." localSheetId="5" hidden="1">{"Integral",#N/A,FALSE,"Plan1"}</definedName>
    <definedName name="wrn.Mensal." localSheetId="1" hidden="1">{"Integral",#N/A,FALSE,"Plan1"}</definedName>
    <definedName name="wrn.Mensal." localSheetId="21" hidden="1">{"Integral",#N/A,FALSE,"Plan1"}</definedName>
    <definedName name="wrn.Mensal." localSheetId="10" hidden="1">{"Integral",#N/A,FALSE,"Plan1"}</definedName>
    <definedName name="wrn.Mensal." hidden="1">{"Integral",#N/A,FALSE,"Plan1"}</definedName>
    <definedName name="wrn.Minas._.Gerais." localSheetId="23" hidden="1">{"Minas Gerais",#N/A,FALSE,"Exibição 41"}</definedName>
    <definedName name="wrn.Minas._.Gerais." localSheetId="28" hidden="1">{"Minas Gerais",#N/A,FALSE,"Exibição 41"}</definedName>
    <definedName name="wrn.Minas._.Gerais." localSheetId="2" hidden="1">{"Minas Gerais",#N/A,FALSE,"Exibição 41"}</definedName>
    <definedName name="wrn.Minas._.Gerais." localSheetId="29" hidden="1">{"Minas Gerais",#N/A,FALSE,"Exibição 41"}</definedName>
    <definedName name="wrn.Minas._.Gerais." localSheetId="22" hidden="1">{"Minas Gerais",#N/A,FALSE,"Exibição 41"}</definedName>
    <definedName name="wrn.Minas._.Gerais." localSheetId="9" hidden="1">{"Minas Gerais",#N/A,FALSE,"Exibição 41"}</definedName>
    <definedName name="wrn.Minas._.Gerais." localSheetId="14" hidden="1">{"Minas Gerais",#N/A,FALSE,"Exibição 41"}</definedName>
    <definedName name="wrn.Minas._.Gerais." localSheetId="12" hidden="1">{"Minas Gerais",#N/A,FALSE,"Exibição 41"}</definedName>
    <definedName name="wrn.Minas._.Gerais." localSheetId="24" hidden="1">{"Minas Gerais",#N/A,FALSE,"Exibição 41"}</definedName>
    <definedName name="wrn.Minas._.Gerais." localSheetId="25" hidden="1">{"Minas Gerais",#N/A,FALSE,"Exibição 41"}</definedName>
    <definedName name="wrn.Minas._.Gerais." localSheetId="26" hidden="1">{"Minas Gerais",#N/A,FALSE,"Exibição 41"}</definedName>
    <definedName name="wrn.Minas._.Gerais." localSheetId="8" hidden="1">{"Minas Gerais",#N/A,FALSE,"Exibição 41"}</definedName>
    <definedName name="wrn.Minas._.Gerais." localSheetId="3" hidden="1">{"Minas Gerais",#N/A,FALSE,"Exibição 41"}</definedName>
    <definedName name="wrn.Minas._.Gerais." localSheetId="4" hidden="1">{"Minas Gerais",#N/A,FALSE,"Exibição 41"}</definedName>
    <definedName name="wrn.Minas._.Gerais." localSheetId="11" hidden="1">{"Minas Gerais",#N/A,FALSE,"Exibição 41"}</definedName>
    <definedName name="wrn.Minas._.Gerais." localSheetId="20" hidden="1">{"Minas Gerais",#N/A,FALSE,"Exibição 41"}</definedName>
    <definedName name="wrn.Minas._.Gerais." localSheetId="27" hidden="1">{"Minas Gerais",#N/A,FALSE,"Exibição 41"}</definedName>
    <definedName name="wrn.Minas._.Gerais." localSheetId="17" hidden="1">{"Minas Gerais",#N/A,FALSE,"Exibição 41"}</definedName>
    <definedName name="wrn.Minas._.Gerais." localSheetId="18" hidden="1">{"Minas Gerais",#N/A,FALSE,"Exibição 41"}</definedName>
    <definedName name="wrn.Minas._.Gerais." localSheetId="19" hidden="1">{"Minas Gerais",#N/A,FALSE,"Exibição 41"}</definedName>
    <definedName name="wrn.Minas._.Gerais." localSheetId="5" hidden="1">{"Minas Gerais",#N/A,FALSE,"Exibição 41"}</definedName>
    <definedName name="wrn.Minas._.Gerais." localSheetId="1" hidden="1">{"Minas Gerais",#N/A,FALSE,"Exibição 41"}</definedName>
    <definedName name="wrn.Minas._.Gerais." localSheetId="21" hidden="1">{"Minas Gerais",#N/A,FALSE,"Exibição 41"}</definedName>
    <definedName name="wrn.Minas._.Gerais." localSheetId="10" hidden="1">{"Minas Gerais",#N/A,FALSE,"Exibição 41"}</definedName>
    <definedName name="wrn.Minas._.Gerais." hidden="1">{"Minas Gerais",#N/A,FALSE,"Exibição 41"}</definedName>
    <definedName name="wrn.Relat." localSheetId="2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3" hidden="1">{"Modo1","Otimista",FALSE,"Orçamento Pessoal"}</definedName>
    <definedName name="wrn.Relatório._.Mensal." localSheetId="28" hidden="1">{"Modo1","Otimista",FALSE,"Orçamento Pessoal"}</definedName>
    <definedName name="wrn.Relatório._.Mensal." localSheetId="2" hidden="1">{"Modo1","Otimista",FALSE,"Orçamento Pessoal"}</definedName>
    <definedName name="wrn.Relatório._.Mensal." localSheetId="29" hidden="1">{"Modo1","Otimista",FALSE,"Orçamento Pessoal"}</definedName>
    <definedName name="wrn.Relatório._.Mensal." localSheetId="22" hidden="1">{"Modo1","Otimista",FALSE,"Orçamento Pessoal"}</definedName>
    <definedName name="wrn.Relatório._.Mensal." localSheetId="9" hidden="1">{"Modo1","Otimista",FALSE,"Orçamento Pessoal"}</definedName>
    <definedName name="wrn.Relatório._.Mensal." localSheetId="14" hidden="1">{"Modo1","Otimista",FALSE,"Orçamento Pessoal"}</definedName>
    <definedName name="wrn.Relatório._.Mensal." localSheetId="12" hidden="1">{"Modo1","Otimista",FALSE,"Orçamento Pessoal"}</definedName>
    <definedName name="wrn.Relatório._.Mensal." localSheetId="24" hidden="1">{"Modo1","Otimista",FALSE,"Orçamento Pessoal"}</definedName>
    <definedName name="wrn.Relatório._.Mensal." localSheetId="25" hidden="1">{"Modo1","Otimista",FALSE,"Orçamento Pessoal"}</definedName>
    <definedName name="wrn.Relatório._.Mensal." localSheetId="26" hidden="1">{"Modo1","Otimista",FALSE,"Orçamento Pessoal"}</definedName>
    <definedName name="wrn.Relatório._.Mensal." localSheetId="8" hidden="1">{"Modo1","Otimista",FALSE,"Orçamento Pessoal"}</definedName>
    <definedName name="wrn.Relatório._.Mensal." localSheetId="3" hidden="1">{"Modo1","Otimista",FALSE,"Orçamento Pessoal"}</definedName>
    <definedName name="wrn.Relatório._.Mensal." localSheetId="4" hidden="1">{"Modo1","Otimista",FALSE,"Orçamento Pessoal"}</definedName>
    <definedName name="wrn.Relatório._.Mensal." localSheetId="11" hidden="1">{"Modo1","Otimista",FALSE,"Orçamento Pessoal"}</definedName>
    <definedName name="wrn.Relatório._.Mensal." localSheetId="20" hidden="1">{"Modo1","Otimista",FALSE,"Orçamento Pessoal"}</definedName>
    <definedName name="wrn.Relatório._.Mensal." localSheetId="27" hidden="1">{"Modo1","Otimista",FALSE,"Orçamento Pessoal"}</definedName>
    <definedName name="wrn.Relatório._.Mensal." localSheetId="17" hidden="1">{"Modo1","Otimista",FALSE,"Orçamento Pessoal"}</definedName>
    <definedName name="wrn.Relatório._.Mensal." localSheetId="18" hidden="1">{"Modo1","Otimista",FALSE,"Orçamento Pessoal"}</definedName>
    <definedName name="wrn.Relatório._.Mensal." localSheetId="19" hidden="1">{"Modo1","Otimista",FALSE,"Orçamento Pessoal"}</definedName>
    <definedName name="wrn.Relatório._.Mensal." localSheetId="5" hidden="1">{"Modo1","Otimista",FALSE,"Orçamento Pessoal"}</definedName>
    <definedName name="wrn.Relatório._.Mensal." localSheetId="1" hidden="1">{"Modo1","Otimista",FALSE,"Orçamento Pessoal"}</definedName>
    <definedName name="wrn.Relatório._.Mensal." localSheetId="21" hidden="1">{"Modo1","Otimista",FALSE,"Orçamento Pessoal"}</definedName>
    <definedName name="wrn.Relatório._.Mensal." localSheetId="10" hidden="1">{"Modo1","Otimista",FALSE,"Orçamento Pessoal"}</definedName>
    <definedName name="wrn.Relatório._.Mensal." hidden="1">{"Modo1","Otimista",FALSE,"Orçamento Pessoal"}</definedName>
    <definedName name="wrn.Ruim." localSheetId="23" hidden="1">{#N/A,"Ruim",FALSE,"Cenario 34"}</definedName>
    <definedName name="wrn.Ruim." localSheetId="28" hidden="1">{#N/A,"Ruim",FALSE,"Cenario 34"}</definedName>
    <definedName name="wrn.Ruim." localSheetId="2" hidden="1">{#N/A,"Ruim",FALSE,"Cenario 34"}</definedName>
    <definedName name="wrn.Ruim." localSheetId="29" hidden="1">{#N/A,"Ruim",FALSE,"Cenario 34"}</definedName>
    <definedName name="wrn.Ruim." localSheetId="22" hidden="1">{#N/A,"Ruim",FALSE,"Cenario 34"}</definedName>
    <definedName name="wrn.Ruim." localSheetId="9" hidden="1">{#N/A,"Ruim",FALSE,"Cenario 34"}</definedName>
    <definedName name="wrn.Ruim." localSheetId="14" hidden="1">{#N/A,"Ruim",FALSE,"Cenario 34"}</definedName>
    <definedName name="wrn.Ruim." localSheetId="12" hidden="1">{#N/A,"Ruim",FALSE,"Cenario 34"}</definedName>
    <definedName name="wrn.Ruim." localSheetId="24" hidden="1">{#N/A,"Ruim",FALSE,"Cenario 34"}</definedName>
    <definedName name="wrn.Ruim." localSheetId="25" hidden="1">{#N/A,"Ruim",FALSE,"Cenario 34"}</definedName>
    <definedName name="wrn.Ruim." localSheetId="26" hidden="1">{#N/A,"Ruim",FALSE,"Cenario 34"}</definedName>
    <definedName name="wrn.Ruim." localSheetId="8" hidden="1">{#N/A,"Ruim",FALSE,"Cenario 34"}</definedName>
    <definedName name="wrn.Ruim." localSheetId="3" hidden="1">{#N/A,"Ruim",FALSE,"Cenario 34"}</definedName>
    <definedName name="wrn.Ruim." localSheetId="4" hidden="1">{#N/A,"Ruim",FALSE,"Cenario 34"}</definedName>
    <definedName name="wrn.Ruim." localSheetId="11" hidden="1">{#N/A,"Ruim",FALSE,"Cenario 34"}</definedName>
    <definedName name="wrn.Ruim." localSheetId="20" hidden="1">{#N/A,"Ruim",FALSE,"Cenario 34"}</definedName>
    <definedName name="wrn.Ruim." localSheetId="27" hidden="1">{#N/A,"Ruim",FALSE,"Cenario 34"}</definedName>
    <definedName name="wrn.Ruim." localSheetId="17" hidden="1">{#N/A,"Ruim",FALSE,"Cenario 34"}</definedName>
    <definedName name="wrn.Ruim." localSheetId="18" hidden="1">{#N/A,"Ruim",FALSE,"Cenario 34"}</definedName>
    <definedName name="wrn.Ruim." localSheetId="19" hidden="1">{#N/A,"Ruim",FALSE,"Cenario 34"}</definedName>
    <definedName name="wrn.Ruim." localSheetId="5" hidden="1">{#N/A,"Ruim",FALSE,"Cenario 34"}</definedName>
    <definedName name="wrn.Ruim." localSheetId="1" hidden="1">{#N/A,"Ruim",FALSE,"Cenario 34"}</definedName>
    <definedName name="wrn.Ruim." localSheetId="21" hidden="1">{#N/A,"Ruim",FALSE,"Cenario 34"}</definedName>
    <definedName name="wrn.Ruim." localSheetId="10" hidden="1">{#N/A,"Ruim",FALSE,"Cenario 34"}</definedName>
    <definedName name="wrn.Ruim." hidden="1">{#N/A,"Ruim",FALSE,"Cenario 34"}</definedName>
    <definedName name="wrn.Santa._.Catarina." localSheetId="23" hidden="1">{"Santa Catarina",#N/A,FALSE,"Exibição 41"}</definedName>
    <definedName name="wrn.Santa._.Catarina." localSheetId="28" hidden="1">{"Santa Catarina",#N/A,FALSE,"Exibição 41"}</definedName>
    <definedName name="wrn.Santa._.Catarina." localSheetId="2" hidden="1">{"Santa Catarina",#N/A,FALSE,"Exibição 41"}</definedName>
    <definedName name="wrn.Santa._.Catarina." localSheetId="29" hidden="1">{"Santa Catarina",#N/A,FALSE,"Exibição 41"}</definedName>
    <definedName name="wrn.Santa._.Catarina." localSheetId="22" hidden="1">{"Santa Catarina",#N/A,FALSE,"Exibição 41"}</definedName>
    <definedName name="wrn.Santa._.Catarina." localSheetId="9" hidden="1">{"Santa Catarina",#N/A,FALSE,"Exibição 41"}</definedName>
    <definedName name="wrn.Santa._.Catarina." localSheetId="14" hidden="1">{"Santa Catarina",#N/A,FALSE,"Exibição 41"}</definedName>
    <definedName name="wrn.Santa._.Catarina." localSheetId="12" hidden="1">{"Santa Catarina",#N/A,FALSE,"Exibição 41"}</definedName>
    <definedName name="wrn.Santa._.Catarina." localSheetId="24" hidden="1">{"Santa Catarina",#N/A,FALSE,"Exibição 41"}</definedName>
    <definedName name="wrn.Santa._.Catarina." localSheetId="25" hidden="1">{"Santa Catarina",#N/A,FALSE,"Exibição 41"}</definedName>
    <definedName name="wrn.Santa._.Catarina." localSheetId="26" hidden="1">{"Santa Catarina",#N/A,FALSE,"Exibição 41"}</definedName>
    <definedName name="wrn.Santa._.Catarina." localSheetId="8" hidden="1">{"Santa Catarina",#N/A,FALSE,"Exibição 41"}</definedName>
    <definedName name="wrn.Santa._.Catarina." localSheetId="3" hidden="1">{"Santa Catarina",#N/A,FALSE,"Exibição 41"}</definedName>
    <definedName name="wrn.Santa._.Catarina." localSheetId="4" hidden="1">{"Santa Catarina",#N/A,FALSE,"Exibição 41"}</definedName>
    <definedName name="wrn.Santa._.Catarina." localSheetId="11" hidden="1">{"Santa Catarina",#N/A,FALSE,"Exibição 41"}</definedName>
    <definedName name="wrn.Santa._.Catarina." localSheetId="20" hidden="1">{"Santa Catarina",#N/A,FALSE,"Exibição 41"}</definedName>
    <definedName name="wrn.Santa._.Catarina." localSheetId="27" hidden="1">{"Santa Catarina",#N/A,FALSE,"Exibição 41"}</definedName>
    <definedName name="wrn.Santa._.Catarina." localSheetId="17" hidden="1">{"Santa Catarina",#N/A,FALSE,"Exibição 41"}</definedName>
    <definedName name="wrn.Santa._.Catarina." localSheetId="18" hidden="1">{"Santa Catarina",#N/A,FALSE,"Exibição 41"}</definedName>
    <definedName name="wrn.Santa._.Catarina." localSheetId="19" hidden="1">{"Santa Catarina",#N/A,FALSE,"Exibição 41"}</definedName>
    <definedName name="wrn.Santa._.Catarina." localSheetId="5" hidden="1">{"Santa Catarina",#N/A,FALSE,"Exibição 41"}</definedName>
    <definedName name="wrn.Santa._.Catarina." localSheetId="1" hidden="1">{"Santa Catarina",#N/A,FALSE,"Exibição 41"}</definedName>
    <definedName name="wrn.Santa._.Catarina." localSheetId="21" hidden="1">{"Santa Catarina",#N/A,FALSE,"Exibição 41"}</definedName>
    <definedName name="wrn.Santa._.Catarina." localSheetId="10" hidden="1">{"Santa Catarina",#N/A,FALSE,"Exibição 41"}</definedName>
    <definedName name="wrn.Santa._.Catarina." hidden="1">{"Santa Catarina",#N/A,FALSE,"Exibição 41"}</definedName>
    <definedName name="XXXX" localSheetId="23" hidden="1">{#N/A,#N/A,FALSE,"Colar especial 11"}</definedName>
    <definedName name="XXXX" localSheetId="28" hidden="1">{#N/A,#N/A,FALSE,"Colar especial 11"}</definedName>
    <definedName name="XXXX" localSheetId="2" hidden="1">{#N/A,#N/A,FALSE,"Colar especial 11"}</definedName>
    <definedName name="XXXX" localSheetId="29" hidden="1">{#N/A,#N/A,FALSE,"Colar especial 11"}</definedName>
    <definedName name="XXXX" localSheetId="22" hidden="1">{#N/A,#N/A,FALSE,"Colar especial 11"}</definedName>
    <definedName name="XXXX" localSheetId="9" hidden="1">{#N/A,#N/A,FALSE,"Colar especial 11"}</definedName>
    <definedName name="XXXX" localSheetId="14" hidden="1">{#N/A,#N/A,FALSE,"Colar especial 11"}</definedName>
    <definedName name="XXXX" localSheetId="12" hidden="1">{#N/A,#N/A,FALSE,"Colar especial 11"}</definedName>
    <definedName name="XXXX" localSheetId="24" hidden="1">{#N/A,#N/A,FALSE,"Colar especial 11"}</definedName>
    <definedName name="XXXX" localSheetId="25" hidden="1">{#N/A,#N/A,FALSE,"Colar especial 11"}</definedName>
    <definedName name="XXXX" localSheetId="26" hidden="1">{#N/A,#N/A,FALSE,"Colar especial 11"}</definedName>
    <definedName name="XXXX" localSheetId="8" hidden="1">{#N/A,#N/A,FALSE,"Colar especial 11"}</definedName>
    <definedName name="XXXX" localSheetId="3" hidden="1">{#N/A,#N/A,FALSE,"Colar especial 11"}</definedName>
    <definedName name="XXXX" localSheetId="4" hidden="1">{#N/A,#N/A,FALSE,"Colar especial 11"}</definedName>
    <definedName name="XXXX" localSheetId="11" hidden="1">{#N/A,#N/A,FALSE,"Colar especial 11"}</definedName>
    <definedName name="XXXX" localSheetId="20" hidden="1">{#N/A,#N/A,FALSE,"Colar especial 11"}</definedName>
    <definedName name="XXXX" localSheetId="27" hidden="1">{#N/A,#N/A,FALSE,"Colar especial 11"}</definedName>
    <definedName name="XXXX" localSheetId="17" hidden="1">{#N/A,#N/A,FALSE,"Colar especial 11"}</definedName>
    <definedName name="XXXX" localSheetId="18" hidden="1">{#N/A,#N/A,FALSE,"Colar especial 11"}</definedName>
    <definedName name="XXXX" localSheetId="19" hidden="1">{#N/A,#N/A,FALSE,"Colar especial 11"}</definedName>
    <definedName name="XXXX" localSheetId="5" hidden="1">{#N/A,#N/A,FALSE,"Colar especial 11"}</definedName>
    <definedName name="XXXX" localSheetId="1" hidden="1">{#N/A,#N/A,FALSE,"Colar especial 11"}</definedName>
    <definedName name="XXXX" localSheetId="21" hidden="1">{#N/A,#N/A,FALSE,"Colar especial 11"}</definedName>
    <definedName name="XXXX" localSheetId="10" hidden="1">{#N/A,#N/A,FALSE,"Colar especial 11"}</definedName>
    <definedName name="XXXX" hidden="1">{#N/A,#N/A,FALSE,"Colar especial 11"}</definedName>
    <definedName name="Yto__Treinamentos" localSheetId="23">#REF!</definedName>
    <definedName name="Yto__Treinamentos" localSheetId="28">#REF!</definedName>
    <definedName name="Yto__Treinamentos" localSheetId="2">#REF!</definedName>
    <definedName name="Yto__Treinamentos" localSheetId="29">#REF!</definedName>
    <definedName name="Yto__Treinamentos" localSheetId="22">#REF!</definedName>
    <definedName name="Yto__Treinamentos" localSheetId="9">#REF!</definedName>
    <definedName name="Yto__Treinamentos" localSheetId="14">#REF!</definedName>
    <definedName name="Yto__Treinamentos" localSheetId="12">#REF!</definedName>
    <definedName name="Yto__Treinamentos" localSheetId="24">#REF!</definedName>
    <definedName name="Yto__Treinamentos" localSheetId="25">#REF!</definedName>
    <definedName name="Yto__Treinamentos" localSheetId="26">#REF!</definedName>
    <definedName name="Yto__Treinamentos" localSheetId="8">#REF!</definedName>
    <definedName name="Yto__Treinamentos" localSheetId="3">#REF!</definedName>
    <definedName name="Yto__Treinamentos" localSheetId="4">#REF!</definedName>
    <definedName name="Yto__Treinamentos" localSheetId="11">#REF!</definedName>
    <definedName name="Yto__Treinamentos" localSheetId="20">#REF!</definedName>
    <definedName name="Yto__Treinamentos" localSheetId="27">#REF!</definedName>
    <definedName name="Yto__Treinamentos" localSheetId="17">#REF!</definedName>
    <definedName name="Yto__Treinamentos" localSheetId="18">#REF!</definedName>
    <definedName name="Yto__Treinamentos" localSheetId="19">#REF!</definedName>
    <definedName name="Yto__Treinamentos" localSheetId="5">#REF!</definedName>
    <definedName name="Yto__Treinamentos" localSheetId="1">#REF!</definedName>
    <definedName name="Yto__Treinamentos" localSheetId="21">#REF!</definedName>
    <definedName name="Yto__Treinamentos" localSheetId="10">#REF!</definedName>
    <definedName name="Yto__Treinamentos">#REF!</definedName>
    <definedName name="Yto_Treinamentos" localSheetId="23">#REF!</definedName>
    <definedName name="Yto_Treinamentos" localSheetId="28">#REF!</definedName>
    <definedName name="Yto_Treinamentos" localSheetId="2">#REF!</definedName>
    <definedName name="Yto_Treinamentos" localSheetId="29">#REF!</definedName>
    <definedName name="Yto_Treinamentos" localSheetId="22">#REF!</definedName>
    <definedName name="Yto_Treinamentos" localSheetId="9">#REF!</definedName>
    <definedName name="Yto_Treinamentos" localSheetId="14">#REF!</definedName>
    <definedName name="Yto_Treinamentos" localSheetId="12">#REF!</definedName>
    <definedName name="Yto_Treinamentos" localSheetId="24">#REF!</definedName>
    <definedName name="Yto_Treinamentos" localSheetId="25">#REF!</definedName>
    <definedName name="Yto_Treinamentos" localSheetId="26">#REF!</definedName>
    <definedName name="Yto_Treinamentos" localSheetId="8">#REF!</definedName>
    <definedName name="Yto_Treinamentos" localSheetId="3">#REF!</definedName>
    <definedName name="Yto_Treinamentos" localSheetId="4">#REF!</definedName>
    <definedName name="Yto_Treinamentos" localSheetId="11">#REF!</definedName>
    <definedName name="Yto_Treinamentos" localSheetId="20">#REF!</definedName>
    <definedName name="Yto_Treinamentos" localSheetId="27">#REF!</definedName>
    <definedName name="Yto_Treinamentos" localSheetId="17">#REF!</definedName>
    <definedName name="Yto_Treinamentos" localSheetId="18">#REF!</definedName>
    <definedName name="Yto_Treinamentos" localSheetId="19">#REF!</definedName>
    <definedName name="Yto_Treinamentos" localSheetId="5">#REF!</definedName>
    <definedName name="Yto_Treinamentos" localSheetId="1">#REF!</definedName>
    <definedName name="Yto_Treinamentos" localSheetId="21">#REF!</definedName>
    <definedName name="Yto_Treinamentos" localSheetId="10">#REF!</definedName>
    <definedName name="Yto_Treinamentos">#REF!</definedName>
    <definedName name="yu" localSheetId="23" hidden="1">{"normal","argentina",FALSE,"cenários e solver";#N/A,#N/A,FALSE,"banco de dados"}</definedName>
    <definedName name="yu" localSheetId="28" hidden="1">{"normal","argentina",FALSE,"cenários e solver";#N/A,#N/A,FALSE,"banco de dados"}</definedName>
    <definedName name="yu" localSheetId="2" hidden="1">{"normal","argentina",FALSE,"cenários e solver";#N/A,#N/A,FALSE,"banco de dados"}</definedName>
    <definedName name="yu" localSheetId="29" hidden="1">{"normal","argentina",FALSE,"cenários e solver";#N/A,#N/A,FALSE,"banco de dados"}</definedName>
    <definedName name="yu" localSheetId="22" hidden="1">{"normal","argentina",FALSE,"cenários e solver";#N/A,#N/A,FALSE,"banco de dados"}</definedName>
    <definedName name="yu" localSheetId="9" hidden="1">{"normal","argentina",FALSE,"cenários e solver";#N/A,#N/A,FALSE,"banco de dados"}</definedName>
    <definedName name="yu" localSheetId="14" hidden="1">{"normal","argentina",FALSE,"cenários e solver";#N/A,#N/A,FALSE,"banco de dados"}</definedName>
    <definedName name="yu" localSheetId="12" hidden="1">{"normal","argentina",FALSE,"cenários e solver";#N/A,#N/A,FALSE,"banco de dados"}</definedName>
    <definedName name="yu" localSheetId="24" hidden="1">{"normal","argentina",FALSE,"cenários e solver";#N/A,#N/A,FALSE,"banco de dados"}</definedName>
    <definedName name="yu" localSheetId="25" hidden="1">{"normal","argentina",FALSE,"cenários e solver";#N/A,#N/A,FALSE,"banco de dados"}</definedName>
    <definedName name="yu" localSheetId="26" hidden="1">{"normal","argentina",FALSE,"cenários e solver";#N/A,#N/A,FALSE,"banco de dados"}</definedName>
    <definedName name="yu" localSheetId="8" hidden="1">{"normal","argentina",FALSE,"cenários e solver";#N/A,#N/A,FALSE,"banco de dados"}</definedName>
    <definedName name="yu" localSheetId="3" hidden="1">{"normal","argentina",FALSE,"cenários e solver";#N/A,#N/A,FALSE,"banco de dados"}</definedName>
    <definedName name="yu" localSheetId="4" hidden="1">{"normal","argentina",FALSE,"cenários e solver";#N/A,#N/A,FALSE,"banco de dados"}</definedName>
    <definedName name="yu" localSheetId="11" hidden="1">{"normal","argentina",FALSE,"cenários e solver";#N/A,#N/A,FALSE,"banco de dados"}</definedName>
    <definedName name="yu" localSheetId="20" hidden="1">{"normal","argentina",FALSE,"cenários e solver";#N/A,#N/A,FALSE,"banco de dados"}</definedName>
    <definedName name="yu" localSheetId="27" hidden="1">{"normal","argentina",FALSE,"cenários e solver";#N/A,#N/A,FALSE,"banco de dados"}</definedName>
    <definedName name="yu" localSheetId="17" hidden="1">{"normal","argentina",FALSE,"cenários e solver";#N/A,#N/A,FALSE,"banco de dados"}</definedName>
    <definedName name="yu" localSheetId="18" hidden="1">{"normal","argentina",FALSE,"cenários e solver";#N/A,#N/A,FALSE,"banco de dados"}</definedName>
    <definedName name="yu" localSheetId="19" hidden="1">{"normal","argentina",FALSE,"cenários e solver";#N/A,#N/A,FALSE,"banco de dados"}</definedName>
    <definedName name="yu" localSheetId="5" hidden="1">{"normal","argentina",FALSE,"cenários e solver";#N/A,#N/A,FALSE,"banco de dados"}</definedName>
    <definedName name="yu" localSheetId="1" hidden="1">{"normal","argentina",FALSE,"cenários e solver";#N/A,#N/A,FALSE,"banco de dados"}</definedName>
    <definedName name="yu" localSheetId="21" hidden="1">{"normal","argentina",FALSE,"cenários e solver";#N/A,#N/A,FALSE,"banco de dados"}</definedName>
    <definedName name="yu" localSheetId="1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9" l="1"/>
  <c r="D6" i="89"/>
  <c r="D7" i="89"/>
  <c r="D8" i="89"/>
  <c r="D9" i="89"/>
  <c r="D10" i="89"/>
  <c r="D11" i="89"/>
  <c r="D12" i="89"/>
  <c r="D13" i="89"/>
  <c r="C5" i="89"/>
  <c r="C6" i="89"/>
  <c r="C7" i="89"/>
  <c r="C8" i="89"/>
  <c r="C9" i="89"/>
  <c r="C10" i="89"/>
  <c r="C11" i="89"/>
  <c r="C12" i="89"/>
  <c r="C13" i="89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C7" i="98"/>
  <c r="C8" i="98"/>
  <c r="C9" i="98"/>
  <c r="C10" i="98"/>
  <c r="C11" i="98"/>
  <c r="C12" i="98"/>
  <c r="C13" i="98"/>
  <c r="C14" i="98"/>
  <c r="C15" i="98"/>
  <c r="C16" i="98"/>
  <c r="C17" i="98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34" i="98"/>
  <c r="C35" i="98"/>
  <c r="C36" i="98"/>
  <c r="C37" i="98"/>
  <c r="G4" i="94" l="1"/>
  <c r="G5" i="94"/>
  <c r="G6" i="94"/>
  <c r="G7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D2" i="93"/>
  <c r="D3" i="93"/>
  <c r="D4" i="93"/>
  <c r="D5" i="93"/>
  <c r="D6" i="93"/>
  <c r="D7" i="93"/>
  <c r="D8" i="93"/>
  <c r="D9" i="93"/>
  <c r="D10" i="93"/>
  <c r="D11" i="93"/>
  <c r="D12" i="93"/>
  <c r="D13" i="93"/>
  <c r="L5" i="88"/>
  <c r="L6" i="88"/>
  <c r="L7" i="88"/>
  <c r="L8" i="88"/>
  <c r="L9" i="88"/>
  <c r="H4" i="87"/>
  <c r="H5" i="87"/>
  <c r="H6" i="87"/>
  <c r="H7" i="87"/>
  <c r="H8" i="87"/>
  <c r="H9" i="87"/>
  <c r="H10" i="87"/>
  <c r="H11" i="87"/>
  <c r="H12" i="87"/>
  <c r="H13" i="87"/>
  <c r="H14" i="87"/>
  <c r="H15" i="87"/>
  <c r="H16" i="87"/>
  <c r="H17" i="87"/>
  <c r="H18" i="87"/>
  <c r="H19" i="87"/>
  <c r="H20" i="87"/>
  <c r="H21" i="87"/>
  <c r="H22" i="87"/>
  <c r="H23" i="87"/>
  <c r="H24" i="87"/>
  <c r="H25" i="87"/>
  <c r="H26" i="87"/>
  <c r="H27" i="87"/>
  <c r="H28" i="87"/>
  <c r="G5" i="84"/>
  <c r="K5" i="83"/>
  <c r="J5" i="83"/>
  <c r="K5" i="82"/>
  <c r="J5" i="82"/>
  <c r="K5" i="81"/>
  <c r="J5" i="81"/>
  <c r="B5" i="99"/>
  <c r="B6" i="99"/>
  <c r="B7" i="99"/>
  <c r="B8" i="99"/>
  <c r="B9" i="99"/>
  <c r="B3" i="99"/>
  <c r="B4" i="99"/>
  <c r="B2" i="99"/>
  <c r="B10" i="99"/>
  <c r="B11" i="99"/>
  <c r="B12" i="99"/>
  <c r="B13" i="99"/>
  <c r="B14" i="99"/>
  <c r="B15" i="99"/>
  <c r="B16" i="99"/>
  <c r="B17" i="99"/>
  <c r="B18" i="99"/>
  <c r="B19" i="99"/>
  <c r="B20" i="99"/>
  <c r="B21" i="99"/>
  <c r="B22" i="99"/>
  <c r="B23" i="99"/>
  <c r="B24" i="99"/>
  <c r="B25" i="99"/>
  <c r="B26" i="99"/>
  <c r="B27" i="99"/>
  <c r="B28" i="99"/>
  <c r="B29" i="99"/>
  <c r="B30" i="99"/>
  <c r="B31" i="99"/>
  <c r="B32" i="99"/>
  <c r="B33" i="99"/>
  <c r="B34" i="99"/>
  <c r="B35" i="99"/>
  <c r="B36" i="99"/>
  <c r="B37" i="99"/>
  <c r="B38" i="99"/>
  <c r="B39" i="99"/>
  <c r="B40" i="99"/>
  <c r="B41" i="99"/>
  <c r="B42" i="99"/>
  <c r="B43" i="99"/>
  <c r="B44" i="99"/>
  <c r="B45" i="99"/>
  <c r="B46" i="99"/>
  <c r="B47" i="99"/>
  <c r="B48" i="99"/>
  <c r="B49" i="99"/>
  <c r="B50" i="99"/>
  <c r="B51" i="99"/>
  <c r="B52" i="99"/>
  <c r="B53" i="99"/>
  <c r="B54" i="99"/>
  <c r="B55" i="99"/>
  <c r="B56" i="99"/>
  <c r="B57" i="99"/>
  <c r="B58" i="99"/>
  <c r="B59" i="99"/>
  <c r="B60" i="99"/>
  <c r="B61" i="99"/>
  <c r="B62" i="99"/>
  <c r="B63" i="99"/>
  <c r="B64" i="99"/>
  <c r="B65" i="99"/>
  <c r="B66" i="99"/>
  <c r="B67" i="99"/>
  <c r="B68" i="99"/>
  <c r="B69" i="99"/>
  <c r="B70" i="99"/>
  <c r="B71" i="99"/>
  <c r="B72" i="99"/>
  <c r="B73" i="99"/>
  <c r="B74" i="99"/>
  <c r="B75" i="99"/>
  <c r="B76" i="99"/>
  <c r="B77" i="99"/>
  <c r="B78" i="99"/>
  <c r="B79" i="99"/>
  <c r="B80" i="99"/>
  <c r="B81" i="99"/>
  <c r="B82" i="99"/>
  <c r="B83" i="99"/>
  <c r="B84" i="99"/>
  <c r="B85" i="99"/>
  <c r="B86" i="99"/>
  <c r="B87" i="99"/>
  <c r="B88" i="99"/>
  <c r="B89" i="99"/>
  <c r="B90" i="99"/>
  <c r="B91" i="99"/>
  <c r="B92" i="99"/>
  <c r="B93" i="99"/>
  <c r="B94" i="99"/>
  <c r="B95" i="99"/>
  <c r="B96" i="99"/>
  <c r="B97" i="99"/>
  <c r="B98" i="99"/>
  <c r="B99" i="99"/>
  <c r="B100" i="99"/>
  <c r="B101" i="99"/>
  <c r="B102" i="99"/>
  <c r="B103" i="99"/>
  <c r="B104" i="99"/>
  <c r="B105" i="99"/>
  <c r="B106" i="99"/>
  <c r="B107" i="99"/>
  <c r="B108" i="99"/>
  <c r="B109" i="99"/>
  <c r="B110" i="99"/>
  <c r="B111" i="99"/>
  <c r="B112" i="99"/>
  <c r="B113" i="99"/>
  <c r="B114" i="99"/>
  <c r="B115" i="99"/>
  <c r="B116" i="99"/>
  <c r="B117" i="99"/>
  <c r="B118" i="99"/>
  <c r="B119" i="99"/>
  <c r="B120" i="99"/>
  <c r="B121" i="99"/>
  <c r="B122" i="99"/>
  <c r="B123" i="99"/>
  <c r="B124" i="99"/>
  <c r="B125" i="99"/>
  <c r="B126" i="99"/>
  <c r="B127" i="99"/>
  <c r="B128" i="99"/>
  <c r="B129" i="99"/>
  <c r="B130" i="99"/>
  <c r="B131" i="99"/>
  <c r="B132" i="99"/>
  <c r="B133" i="99"/>
  <c r="B134" i="99"/>
  <c r="B135" i="99"/>
  <c r="B136" i="99"/>
  <c r="B137" i="99"/>
  <c r="B138" i="99"/>
  <c r="B139" i="99"/>
  <c r="B140" i="99"/>
  <c r="B141" i="99"/>
  <c r="B142" i="99"/>
  <c r="B143" i="99"/>
  <c r="B144" i="99"/>
  <c r="B145" i="99"/>
  <c r="B146" i="99"/>
  <c r="B147" i="99"/>
  <c r="B148" i="99"/>
  <c r="B149" i="99"/>
  <c r="B150" i="99"/>
  <c r="B151" i="99"/>
  <c r="B152" i="99"/>
  <c r="B153" i="99"/>
  <c r="B154" i="99"/>
  <c r="B155" i="99"/>
  <c r="B156" i="99"/>
  <c r="B157" i="99"/>
  <c r="B158" i="99"/>
  <c r="B159" i="99"/>
  <c r="B160" i="99"/>
  <c r="B161" i="99"/>
  <c r="B162" i="99"/>
  <c r="B163" i="99"/>
  <c r="B164" i="99"/>
  <c r="B165" i="99"/>
  <c r="B166" i="99"/>
  <c r="B167" i="99"/>
  <c r="B168" i="99"/>
  <c r="B169" i="99"/>
  <c r="B170" i="99"/>
  <c r="B171" i="99"/>
  <c r="B172" i="99"/>
  <c r="B173" i="99"/>
  <c r="B174" i="99"/>
  <c r="B175" i="99"/>
  <c r="B176" i="99"/>
  <c r="B177" i="99"/>
  <c r="B178" i="99"/>
  <c r="B179" i="99"/>
  <c r="B180" i="99"/>
  <c r="B181" i="99"/>
  <c r="B182" i="99"/>
  <c r="B183" i="99"/>
  <c r="B184" i="99"/>
  <c r="B185" i="99"/>
  <c r="B186" i="99"/>
  <c r="B187" i="99"/>
  <c r="B188" i="99"/>
  <c r="B189" i="99"/>
  <c r="B190" i="99"/>
  <c r="B191" i="99"/>
  <c r="B192" i="99"/>
  <c r="B193" i="99"/>
  <c r="B194" i="99"/>
  <c r="B195" i="99"/>
  <c r="B196" i="99"/>
  <c r="B197" i="99"/>
  <c r="B198" i="99"/>
  <c r="B199" i="99"/>
  <c r="B200" i="99"/>
  <c r="B201" i="99"/>
  <c r="B202" i="99"/>
  <c r="B203" i="99"/>
  <c r="B204" i="99"/>
  <c r="B205" i="99"/>
  <c r="B206" i="99"/>
  <c r="B207" i="99"/>
  <c r="B208" i="99"/>
  <c r="B209" i="99"/>
  <c r="B210" i="99"/>
  <c r="B211" i="99"/>
  <c r="B212" i="99"/>
  <c r="B213" i="99"/>
  <c r="B214" i="99"/>
  <c r="B215" i="99"/>
  <c r="B216" i="99"/>
  <c r="B217" i="99"/>
  <c r="B218" i="99"/>
  <c r="B219" i="99"/>
  <c r="B220" i="99"/>
  <c r="B221" i="99"/>
  <c r="B222" i="99"/>
  <c r="B223" i="99"/>
  <c r="B224" i="99"/>
  <c r="B225" i="99"/>
  <c r="B226" i="99"/>
  <c r="B227" i="99"/>
  <c r="B228" i="99"/>
  <c r="B229" i="99"/>
  <c r="B230" i="99"/>
  <c r="B231" i="99"/>
  <c r="B232" i="99"/>
  <c r="B233" i="99"/>
  <c r="B234" i="99"/>
  <c r="B235" i="99"/>
  <c r="B236" i="99"/>
  <c r="B237" i="99"/>
  <c r="B238" i="99"/>
  <c r="B239" i="99"/>
  <c r="B240" i="99"/>
  <c r="B241" i="99"/>
  <c r="B242" i="99"/>
  <c r="B243" i="99"/>
  <c r="B244" i="99"/>
  <c r="B245" i="99"/>
  <c r="B246" i="99"/>
  <c r="B247" i="99"/>
  <c r="B248" i="99"/>
  <c r="B249" i="99"/>
  <c r="B250" i="99"/>
  <c r="B251" i="99"/>
  <c r="B252" i="99"/>
  <c r="B253" i="99"/>
  <c r="B254" i="99"/>
  <c r="B255" i="99"/>
  <c r="B256" i="99"/>
  <c r="B257" i="99"/>
  <c r="B258" i="99"/>
  <c r="B259" i="99"/>
  <c r="B260" i="99"/>
  <c r="B261" i="99"/>
  <c r="B262" i="99"/>
  <c r="B263" i="99"/>
  <c r="B264" i="99"/>
  <c r="B265" i="99"/>
  <c r="B266" i="99"/>
  <c r="B267" i="99"/>
  <c r="B268" i="99"/>
  <c r="B269" i="99"/>
  <c r="B270" i="99"/>
  <c r="B271" i="99"/>
  <c r="B272" i="99"/>
  <c r="B273" i="99"/>
  <c r="B274" i="99"/>
  <c r="B275" i="99"/>
  <c r="B276" i="99"/>
  <c r="B277" i="99"/>
  <c r="B278" i="99"/>
  <c r="B279" i="99"/>
  <c r="B280" i="99"/>
  <c r="B281" i="99"/>
  <c r="B282" i="99"/>
  <c r="B283" i="99"/>
  <c r="B284" i="99"/>
  <c r="B285" i="99"/>
  <c r="B286" i="99"/>
  <c r="B287" i="99"/>
  <c r="B288" i="99"/>
  <c r="B289" i="99"/>
  <c r="B290" i="99"/>
  <c r="B291" i="99"/>
  <c r="B292" i="99"/>
  <c r="B293" i="99"/>
  <c r="B294" i="99"/>
  <c r="B295" i="99"/>
  <c r="B296" i="99"/>
  <c r="B297" i="99"/>
  <c r="B298" i="99"/>
  <c r="B299" i="99"/>
  <c r="B300" i="99"/>
  <c r="B301" i="99"/>
  <c r="B302" i="99"/>
  <c r="B303" i="99"/>
  <c r="B304" i="99"/>
  <c r="B305" i="99"/>
  <c r="B306" i="99"/>
  <c r="B307" i="99"/>
  <c r="B308" i="99"/>
  <c r="B309" i="99"/>
  <c r="B310" i="99"/>
  <c r="B311" i="99"/>
  <c r="B312" i="99"/>
  <c r="B313" i="99"/>
  <c r="B314" i="99"/>
  <c r="B315" i="99"/>
  <c r="B316" i="99"/>
  <c r="B317" i="99"/>
  <c r="B318" i="99"/>
  <c r="B319" i="99"/>
  <c r="B320" i="99"/>
  <c r="B321" i="99"/>
  <c r="B322" i="99"/>
  <c r="B323" i="99"/>
  <c r="B324" i="99"/>
  <c r="B325" i="99"/>
  <c r="B326" i="99"/>
  <c r="B327" i="99"/>
  <c r="B328" i="99"/>
  <c r="B329" i="99"/>
  <c r="B330" i="99"/>
  <c r="B331" i="99"/>
  <c r="B332" i="99"/>
  <c r="B333" i="99"/>
  <c r="B334" i="99"/>
  <c r="B335" i="99"/>
  <c r="B336" i="99"/>
  <c r="B337" i="99"/>
  <c r="B338" i="99"/>
  <c r="B339" i="99"/>
  <c r="B340" i="99"/>
  <c r="B341" i="99"/>
  <c r="B342" i="99"/>
  <c r="B343" i="99"/>
  <c r="B344" i="99"/>
  <c r="B345" i="99"/>
  <c r="B346" i="99"/>
  <c r="B347" i="99"/>
  <c r="B348" i="99"/>
  <c r="B349" i="99"/>
  <c r="B350" i="99"/>
  <c r="B351" i="99"/>
  <c r="B352" i="99"/>
  <c r="B353" i="99"/>
  <c r="B354" i="99"/>
  <c r="B355" i="99"/>
  <c r="B356" i="99"/>
  <c r="B357" i="99"/>
  <c r="B358" i="99"/>
  <c r="B359" i="99"/>
  <c r="B360" i="99"/>
  <c r="B361" i="99"/>
  <c r="B362" i="99"/>
  <c r="B363" i="99"/>
  <c r="B364" i="99"/>
  <c r="B365" i="99"/>
  <c r="B366" i="99"/>
  <c r="H16" i="72"/>
  <c r="G16" i="72"/>
  <c r="H12" i="72"/>
  <c r="H13" i="72"/>
  <c r="H14" i="72"/>
  <c r="H15" i="72"/>
  <c r="G12" i="72"/>
  <c r="G13" i="72"/>
  <c r="G14" i="72"/>
  <c r="G15" i="72"/>
  <c r="H13" i="71"/>
  <c r="H14" i="71"/>
  <c r="H15" i="71"/>
  <c r="H16" i="71"/>
  <c r="G13" i="71"/>
  <c r="G14" i="71"/>
  <c r="G15" i="71"/>
  <c r="G16" i="71"/>
  <c r="H12" i="70"/>
  <c r="H13" i="70"/>
  <c r="H14" i="70"/>
  <c r="H15" i="70"/>
  <c r="G12" i="70"/>
  <c r="G13" i="70"/>
  <c r="G14" i="70"/>
  <c r="G15" i="70"/>
  <c r="D2" i="97"/>
  <c r="D3" i="97"/>
  <c r="D4" i="97"/>
  <c r="D5" i="97"/>
  <c r="D6" i="97"/>
  <c r="D7" i="97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D27" i="97"/>
  <c r="D28" i="97"/>
  <c r="D29" i="97"/>
  <c r="D30" i="97"/>
  <c r="D31" i="97"/>
  <c r="D32" i="97"/>
  <c r="D33" i="97"/>
  <c r="D34" i="97"/>
  <c r="D35" i="97"/>
  <c r="D36" i="97"/>
  <c r="D37" i="97"/>
  <c r="D38" i="97"/>
  <c r="D39" i="97"/>
  <c r="D40" i="97"/>
  <c r="D41" i="97"/>
  <c r="D42" i="97"/>
  <c r="D43" i="97"/>
  <c r="D44" i="97"/>
  <c r="D45" i="97"/>
  <c r="D46" i="97"/>
  <c r="D47" i="97"/>
  <c r="D48" i="97"/>
  <c r="D49" i="97"/>
  <c r="D50" i="97"/>
  <c r="D51" i="97"/>
  <c r="D52" i="97"/>
  <c r="D53" i="97"/>
  <c r="D54" i="97"/>
  <c r="D55" i="97"/>
  <c r="D56" i="97"/>
  <c r="D57" i="97"/>
  <c r="D58" i="97"/>
  <c r="D59" i="97"/>
  <c r="D60" i="97"/>
  <c r="D61" i="97"/>
  <c r="D62" i="97"/>
  <c r="D63" i="97"/>
  <c r="D64" i="97"/>
  <c r="D65" i="97"/>
  <c r="D66" i="97"/>
  <c r="D67" i="97"/>
  <c r="D68" i="97"/>
  <c r="D69" i="97"/>
  <c r="D70" i="97"/>
  <c r="D71" i="97"/>
  <c r="D72" i="97"/>
  <c r="D73" i="97"/>
  <c r="D74" i="97"/>
  <c r="D75" i="97"/>
  <c r="D76" i="97"/>
  <c r="D77" i="97"/>
  <c r="D78" i="97"/>
  <c r="D79" i="97"/>
  <c r="D80" i="97"/>
  <c r="D81" i="97"/>
  <c r="D82" i="97"/>
  <c r="D83" i="97"/>
  <c r="D84" i="97"/>
  <c r="D85" i="97"/>
  <c r="D86" i="97"/>
  <c r="D87" i="97"/>
  <c r="D88" i="97"/>
  <c r="D89" i="97"/>
  <c r="D90" i="97"/>
  <c r="D91" i="97"/>
  <c r="D92" i="97"/>
  <c r="D93" i="97"/>
  <c r="D94" i="97"/>
  <c r="D95" i="97"/>
  <c r="D96" i="97"/>
  <c r="D97" i="97"/>
  <c r="D98" i="97"/>
  <c r="D99" i="97"/>
  <c r="D100" i="97"/>
  <c r="D101" i="97"/>
  <c r="D102" i="97"/>
  <c r="D103" i="97"/>
  <c r="D104" i="97"/>
  <c r="D105" i="97"/>
  <c r="D106" i="97"/>
  <c r="D107" i="97"/>
  <c r="D108" i="97"/>
  <c r="D109" i="97"/>
  <c r="D110" i="97"/>
  <c r="D111" i="97"/>
  <c r="D112" i="97"/>
  <c r="D113" i="97"/>
  <c r="D114" i="97"/>
  <c r="D115" i="97"/>
  <c r="D116" i="97"/>
  <c r="D117" i="97"/>
  <c r="D118" i="97"/>
  <c r="D119" i="97"/>
  <c r="D120" i="97"/>
  <c r="D121" i="97"/>
  <c r="D122" i="97"/>
  <c r="D123" i="97"/>
  <c r="D124" i="97"/>
  <c r="D125" i="97"/>
  <c r="D126" i="97"/>
  <c r="D127" i="97"/>
  <c r="D128" i="97"/>
  <c r="D129" i="97"/>
  <c r="D130" i="97"/>
  <c r="D131" i="97"/>
  <c r="D132" i="97"/>
  <c r="D133" i="97"/>
  <c r="D134" i="97"/>
  <c r="D135" i="97"/>
  <c r="D136" i="97"/>
  <c r="D137" i="97"/>
  <c r="D138" i="97"/>
  <c r="D139" i="97"/>
  <c r="D140" i="97"/>
  <c r="D141" i="97"/>
  <c r="D142" i="97"/>
  <c r="D143" i="97"/>
  <c r="D144" i="97"/>
  <c r="D145" i="97"/>
  <c r="D146" i="97"/>
  <c r="D147" i="97"/>
  <c r="D148" i="97"/>
  <c r="D149" i="97"/>
  <c r="D150" i="97"/>
  <c r="D151" i="97"/>
  <c r="D152" i="97"/>
  <c r="D153" i="97"/>
  <c r="D154" i="97"/>
  <c r="D155" i="97"/>
  <c r="D156" i="97"/>
  <c r="D157" i="97"/>
  <c r="D158" i="97"/>
  <c r="D159" i="97"/>
  <c r="D160" i="97"/>
  <c r="D161" i="97"/>
  <c r="D162" i="97"/>
  <c r="D163" i="97"/>
  <c r="D164" i="97"/>
  <c r="D165" i="97"/>
  <c r="D166" i="97"/>
  <c r="D167" i="97"/>
  <c r="D168" i="97"/>
  <c r="D169" i="97"/>
  <c r="D170" i="97"/>
  <c r="D171" i="97"/>
  <c r="D172" i="97"/>
  <c r="D173" i="97"/>
  <c r="D174" i="97"/>
  <c r="D175" i="97"/>
  <c r="D176" i="97"/>
  <c r="D177" i="97"/>
  <c r="D178" i="97"/>
  <c r="D179" i="97"/>
  <c r="D180" i="97"/>
  <c r="D181" i="97"/>
  <c r="D182" i="97"/>
  <c r="D183" i="97"/>
  <c r="D184" i="97"/>
  <c r="D185" i="97"/>
  <c r="D186" i="97"/>
  <c r="D187" i="97"/>
  <c r="D188" i="97"/>
  <c r="D189" i="97"/>
  <c r="D190" i="97"/>
  <c r="D191" i="97"/>
  <c r="D192" i="97"/>
  <c r="D193" i="97"/>
  <c r="D194" i="97"/>
  <c r="D195" i="97"/>
  <c r="D196" i="97"/>
  <c r="D197" i="97"/>
  <c r="D198" i="97"/>
  <c r="D199" i="97"/>
  <c r="D200" i="97"/>
  <c r="D201" i="97"/>
  <c r="D202" i="97"/>
  <c r="D203" i="97"/>
  <c r="D204" i="97"/>
  <c r="D205" i="97"/>
  <c r="D206" i="97"/>
  <c r="D207" i="97"/>
  <c r="D208" i="97"/>
  <c r="D209" i="97"/>
  <c r="D210" i="97"/>
  <c r="D211" i="97"/>
  <c r="D212" i="97"/>
  <c r="D213" i="97"/>
  <c r="D214" i="97"/>
  <c r="D215" i="97"/>
  <c r="D216" i="97"/>
  <c r="D217" i="97"/>
  <c r="D218" i="97"/>
  <c r="D219" i="97"/>
  <c r="D220" i="97"/>
  <c r="D221" i="97"/>
  <c r="D222" i="97"/>
  <c r="D223" i="97"/>
  <c r="D224" i="97"/>
  <c r="D225" i="97"/>
  <c r="D226" i="97"/>
  <c r="D227" i="97"/>
  <c r="D228" i="97"/>
  <c r="D229" i="97"/>
  <c r="D230" i="97"/>
  <c r="D231" i="97"/>
  <c r="D232" i="97"/>
  <c r="D233" i="97"/>
  <c r="D234" i="97"/>
  <c r="D235" i="97"/>
  <c r="D236" i="97"/>
  <c r="D237" i="97"/>
  <c r="D238" i="97"/>
  <c r="D239" i="97"/>
  <c r="D240" i="97"/>
  <c r="D241" i="97"/>
  <c r="D242" i="97"/>
  <c r="D243" i="97"/>
  <c r="D244" i="97"/>
  <c r="D245" i="97"/>
  <c r="D246" i="97"/>
  <c r="D247" i="97"/>
  <c r="D248" i="97"/>
  <c r="D249" i="97"/>
  <c r="D250" i="97"/>
  <c r="D251" i="97"/>
  <c r="D252" i="97"/>
  <c r="D253" i="97"/>
  <c r="D254" i="97"/>
  <c r="D255" i="97"/>
  <c r="D256" i="97"/>
  <c r="D257" i="97"/>
  <c r="D258" i="97"/>
  <c r="D259" i="97"/>
  <c r="D260" i="97"/>
  <c r="D261" i="97"/>
  <c r="D262" i="97"/>
  <c r="D263" i="97"/>
  <c r="D264" i="97"/>
  <c r="D265" i="97"/>
  <c r="D266" i="97"/>
  <c r="D267" i="97"/>
  <c r="D268" i="97"/>
  <c r="D269" i="97"/>
  <c r="D270" i="97"/>
  <c r="D271" i="97"/>
  <c r="D272" i="97"/>
  <c r="D273" i="97"/>
  <c r="D274" i="97"/>
  <c r="D275" i="97"/>
  <c r="D276" i="97"/>
  <c r="D277" i="97"/>
  <c r="D278" i="97"/>
  <c r="D279" i="97"/>
  <c r="D280" i="97"/>
  <c r="D281" i="97"/>
  <c r="D282" i="97"/>
  <c r="D283" i="97"/>
  <c r="D284" i="97"/>
  <c r="D285" i="97"/>
  <c r="D286" i="97"/>
  <c r="D287" i="97"/>
  <c r="D288" i="97"/>
  <c r="D289" i="97"/>
  <c r="D290" i="97"/>
  <c r="D291" i="97"/>
  <c r="D292" i="97"/>
  <c r="D293" i="97"/>
  <c r="D294" i="97"/>
  <c r="D295" i="97"/>
  <c r="D296" i="97"/>
  <c r="D297" i="97"/>
  <c r="D298" i="97"/>
  <c r="D299" i="97"/>
  <c r="D300" i="97"/>
  <c r="D301" i="97"/>
  <c r="D302" i="97"/>
  <c r="D303" i="97"/>
  <c r="D304" i="97"/>
  <c r="D305" i="97"/>
  <c r="D306" i="97"/>
  <c r="D307" i="97"/>
  <c r="D308" i="97"/>
  <c r="D309" i="97"/>
  <c r="D310" i="97"/>
  <c r="D311" i="97"/>
  <c r="D312" i="97"/>
  <c r="D313" i="97"/>
  <c r="D314" i="97"/>
  <c r="D315" i="97"/>
  <c r="D316" i="97"/>
  <c r="D317" i="97"/>
  <c r="D318" i="97"/>
  <c r="D319" i="97"/>
  <c r="D320" i="97"/>
  <c r="D321" i="97"/>
  <c r="D322" i="97"/>
  <c r="D323" i="97"/>
  <c r="D324" i="97"/>
  <c r="D325" i="97"/>
  <c r="D326" i="97"/>
  <c r="D327" i="97"/>
  <c r="D328" i="97"/>
  <c r="D329" i="97"/>
  <c r="D330" i="97"/>
  <c r="D331" i="97"/>
  <c r="D332" i="97"/>
  <c r="D333" i="97"/>
  <c r="D334" i="97"/>
  <c r="D335" i="97"/>
  <c r="D336" i="97"/>
  <c r="D337" i="97"/>
  <c r="D338" i="97"/>
  <c r="D339" i="97"/>
  <c r="D340" i="97"/>
  <c r="D341" i="97"/>
  <c r="D342" i="97"/>
  <c r="D343" i="97"/>
  <c r="D344" i="97"/>
  <c r="D345" i="97"/>
  <c r="D346" i="97"/>
  <c r="D347" i="97"/>
  <c r="D348" i="97"/>
  <c r="D349" i="97"/>
  <c r="D350" i="97"/>
  <c r="D351" i="97"/>
  <c r="D352" i="97"/>
  <c r="D353" i="97"/>
  <c r="D354" i="97"/>
  <c r="D355" i="97"/>
  <c r="D356" i="97"/>
  <c r="D357" i="97"/>
  <c r="D358" i="97"/>
  <c r="D359" i="97"/>
  <c r="D360" i="97"/>
  <c r="D361" i="97"/>
  <c r="D362" i="97"/>
  <c r="D363" i="97"/>
  <c r="D364" i="97"/>
  <c r="D365" i="97"/>
  <c r="D366" i="97"/>
  <c r="C2" i="97"/>
  <c r="C3" i="97"/>
  <c r="C4" i="97"/>
  <c r="C5" i="97"/>
  <c r="C6" i="97"/>
  <c r="C7" i="97"/>
  <c r="C8" i="97"/>
  <c r="C9" i="97"/>
  <c r="C10" i="97"/>
  <c r="C11" i="97"/>
  <c r="C12" i="97"/>
  <c r="C13" i="97"/>
  <c r="C14" i="97"/>
  <c r="C15" i="97"/>
  <c r="C16" i="97"/>
  <c r="C17" i="97"/>
  <c r="C18" i="97"/>
  <c r="C19" i="97"/>
  <c r="C20" i="97"/>
  <c r="C21" i="97"/>
  <c r="C22" i="97"/>
  <c r="C23" i="97"/>
  <c r="C24" i="97"/>
  <c r="C25" i="97"/>
  <c r="C26" i="97"/>
  <c r="C27" i="97"/>
  <c r="C28" i="97"/>
  <c r="C29" i="97"/>
  <c r="C30" i="97"/>
  <c r="C31" i="97"/>
  <c r="C32" i="97"/>
  <c r="C33" i="97"/>
  <c r="C34" i="97"/>
  <c r="C35" i="97"/>
  <c r="C36" i="97"/>
  <c r="C37" i="97"/>
  <c r="C38" i="97"/>
  <c r="C39" i="97"/>
  <c r="C40" i="97"/>
  <c r="C41" i="97"/>
  <c r="C42" i="97"/>
  <c r="C43" i="97"/>
  <c r="C44" i="97"/>
  <c r="C45" i="97"/>
  <c r="C46" i="97"/>
  <c r="C47" i="97"/>
  <c r="C48" i="97"/>
  <c r="C49" i="97"/>
  <c r="C50" i="97"/>
  <c r="C51" i="97"/>
  <c r="C52" i="97"/>
  <c r="C53" i="97"/>
  <c r="C54" i="97"/>
  <c r="C55" i="97"/>
  <c r="C56" i="97"/>
  <c r="C57" i="97"/>
  <c r="C58" i="97"/>
  <c r="C59" i="97"/>
  <c r="C60" i="97"/>
  <c r="C61" i="97"/>
  <c r="C62" i="97"/>
  <c r="C63" i="97"/>
  <c r="C64" i="97"/>
  <c r="C65" i="97"/>
  <c r="C66" i="97"/>
  <c r="C67" i="97"/>
  <c r="C68" i="97"/>
  <c r="C69" i="97"/>
  <c r="C70" i="97"/>
  <c r="C71" i="97"/>
  <c r="C72" i="97"/>
  <c r="C73" i="97"/>
  <c r="C74" i="97"/>
  <c r="C75" i="97"/>
  <c r="C76" i="97"/>
  <c r="C77" i="97"/>
  <c r="C78" i="97"/>
  <c r="C79" i="97"/>
  <c r="C80" i="97"/>
  <c r="C81" i="97"/>
  <c r="C82" i="97"/>
  <c r="C83" i="97"/>
  <c r="C84" i="97"/>
  <c r="C85" i="97"/>
  <c r="C86" i="97"/>
  <c r="C87" i="97"/>
  <c r="C88" i="97"/>
  <c r="C89" i="97"/>
  <c r="C90" i="97"/>
  <c r="C91" i="97"/>
  <c r="C92" i="97"/>
  <c r="C93" i="97"/>
  <c r="C94" i="97"/>
  <c r="C95" i="97"/>
  <c r="C96" i="97"/>
  <c r="C97" i="97"/>
  <c r="C98" i="97"/>
  <c r="C99" i="97"/>
  <c r="C100" i="97"/>
  <c r="C101" i="97"/>
  <c r="C102" i="97"/>
  <c r="C103" i="97"/>
  <c r="C104" i="97"/>
  <c r="C105" i="97"/>
  <c r="C106" i="97"/>
  <c r="C107" i="97"/>
  <c r="C108" i="97"/>
  <c r="C109" i="97"/>
  <c r="C110" i="97"/>
  <c r="C111" i="97"/>
  <c r="C112" i="97"/>
  <c r="C113" i="97"/>
  <c r="C114" i="97"/>
  <c r="C115" i="97"/>
  <c r="C116" i="97"/>
  <c r="C117" i="97"/>
  <c r="C118" i="97"/>
  <c r="C119" i="97"/>
  <c r="C120" i="97"/>
  <c r="C121" i="97"/>
  <c r="C122" i="97"/>
  <c r="C123" i="97"/>
  <c r="C124" i="97"/>
  <c r="C125" i="97"/>
  <c r="C126" i="97"/>
  <c r="C127" i="97"/>
  <c r="C128" i="97"/>
  <c r="C129" i="97"/>
  <c r="C130" i="97"/>
  <c r="C131" i="97"/>
  <c r="C132" i="97"/>
  <c r="C133" i="97"/>
  <c r="C134" i="97"/>
  <c r="C135" i="97"/>
  <c r="C136" i="97"/>
  <c r="C137" i="97"/>
  <c r="C138" i="97"/>
  <c r="C139" i="97"/>
  <c r="C140" i="97"/>
  <c r="C141" i="97"/>
  <c r="C142" i="97"/>
  <c r="C143" i="97"/>
  <c r="C144" i="97"/>
  <c r="C145" i="97"/>
  <c r="C146" i="97"/>
  <c r="C147" i="97"/>
  <c r="C148" i="97"/>
  <c r="C149" i="97"/>
  <c r="C150" i="97"/>
  <c r="C151" i="97"/>
  <c r="C152" i="97"/>
  <c r="C153" i="97"/>
  <c r="C154" i="97"/>
  <c r="C155" i="97"/>
  <c r="C156" i="97"/>
  <c r="C157" i="97"/>
  <c r="C158" i="97"/>
  <c r="C159" i="97"/>
  <c r="C160" i="97"/>
  <c r="C161" i="97"/>
  <c r="C162" i="97"/>
  <c r="C163" i="97"/>
  <c r="C164" i="97"/>
  <c r="C165" i="97"/>
  <c r="C166" i="97"/>
  <c r="C167" i="97"/>
  <c r="C168" i="97"/>
  <c r="C169" i="97"/>
  <c r="C170" i="97"/>
  <c r="C171" i="97"/>
  <c r="C172" i="97"/>
  <c r="C173" i="97"/>
  <c r="C174" i="97"/>
  <c r="C175" i="97"/>
  <c r="C176" i="97"/>
  <c r="C177" i="97"/>
  <c r="C178" i="97"/>
  <c r="C179" i="97"/>
  <c r="C180" i="97"/>
  <c r="C181" i="97"/>
  <c r="C182" i="97"/>
  <c r="C183" i="97"/>
  <c r="C184" i="97"/>
  <c r="C185" i="97"/>
  <c r="C186" i="97"/>
  <c r="C187" i="97"/>
  <c r="C188" i="97"/>
  <c r="C189" i="97"/>
  <c r="C190" i="97"/>
  <c r="C191" i="97"/>
  <c r="C192" i="97"/>
  <c r="C193" i="97"/>
  <c r="C194" i="97"/>
  <c r="C195" i="97"/>
  <c r="C196" i="97"/>
  <c r="C197" i="97"/>
  <c r="C198" i="97"/>
  <c r="C199" i="97"/>
  <c r="C200" i="97"/>
  <c r="C201" i="97"/>
  <c r="C202" i="97"/>
  <c r="C203" i="97"/>
  <c r="C204" i="97"/>
  <c r="C205" i="97"/>
  <c r="C206" i="97"/>
  <c r="C207" i="97"/>
  <c r="C208" i="97"/>
  <c r="C209" i="97"/>
  <c r="C210" i="97"/>
  <c r="C211" i="97"/>
  <c r="C212" i="97"/>
  <c r="C213" i="97"/>
  <c r="C214" i="97"/>
  <c r="C215" i="97"/>
  <c r="C216" i="97"/>
  <c r="C217" i="97"/>
  <c r="C218" i="97"/>
  <c r="C219" i="97"/>
  <c r="C220" i="97"/>
  <c r="C221" i="97"/>
  <c r="C222" i="97"/>
  <c r="C223" i="97"/>
  <c r="C224" i="97"/>
  <c r="C225" i="97"/>
  <c r="C226" i="97"/>
  <c r="C227" i="97"/>
  <c r="C228" i="97"/>
  <c r="C229" i="97"/>
  <c r="C230" i="97"/>
  <c r="C231" i="97"/>
  <c r="C232" i="97"/>
  <c r="C233" i="97"/>
  <c r="C234" i="97"/>
  <c r="C235" i="97"/>
  <c r="C236" i="97"/>
  <c r="C237" i="97"/>
  <c r="C238" i="97"/>
  <c r="C239" i="97"/>
  <c r="C240" i="97"/>
  <c r="C241" i="97"/>
  <c r="C242" i="97"/>
  <c r="C243" i="97"/>
  <c r="C244" i="97"/>
  <c r="C245" i="97"/>
  <c r="C246" i="97"/>
  <c r="C247" i="97"/>
  <c r="C248" i="97"/>
  <c r="C249" i="97"/>
  <c r="C250" i="97"/>
  <c r="C251" i="97"/>
  <c r="C252" i="97"/>
  <c r="C253" i="97"/>
  <c r="C254" i="97"/>
  <c r="C255" i="97"/>
  <c r="C256" i="97"/>
  <c r="C257" i="97"/>
  <c r="C258" i="97"/>
  <c r="C259" i="97"/>
  <c r="C260" i="97"/>
  <c r="C261" i="97"/>
  <c r="C262" i="97"/>
  <c r="C263" i="97"/>
  <c r="C264" i="97"/>
  <c r="C265" i="97"/>
  <c r="C266" i="97"/>
  <c r="C267" i="97"/>
  <c r="C268" i="97"/>
  <c r="C269" i="97"/>
  <c r="C270" i="97"/>
  <c r="C271" i="97"/>
  <c r="C272" i="97"/>
  <c r="C273" i="97"/>
  <c r="C274" i="97"/>
  <c r="C275" i="97"/>
  <c r="C276" i="97"/>
  <c r="C277" i="97"/>
  <c r="C278" i="97"/>
  <c r="C279" i="97"/>
  <c r="C280" i="97"/>
  <c r="C281" i="97"/>
  <c r="C282" i="97"/>
  <c r="C283" i="97"/>
  <c r="C284" i="97"/>
  <c r="C285" i="97"/>
  <c r="C286" i="97"/>
  <c r="C287" i="97"/>
  <c r="C288" i="97"/>
  <c r="C289" i="97"/>
  <c r="C290" i="97"/>
  <c r="C291" i="97"/>
  <c r="C292" i="97"/>
  <c r="C293" i="97"/>
  <c r="C294" i="97"/>
  <c r="C295" i="97"/>
  <c r="C296" i="97"/>
  <c r="C297" i="97"/>
  <c r="C298" i="97"/>
  <c r="C299" i="97"/>
  <c r="C300" i="97"/>
  <c r="C301" i="97"/>
  <c r="C302" i="97"/>
  <c r="C303" i="97"/>
  <c r="C304" i="97"/>
  <c r="C305" i="97"/>
  <c r="C306" i="97"/>
  <c r="C307" i="97"/>
  <c r="C308" i="97"/>
  <c r="C309" i="97"/>
  <c r="C310" i="97"/>
  <c r="C311" i="97"/>
  <c r="C312" i="97"/>
  <c r="C313" i="97"/>
  <c r="C314" i="97"/>
  <c r="C315" i="97"/>
  <c r="C316" i="97"/>
  <c r="C317" i="97"/>
  <c r="C318" i="97"/>
  <c r="C319" i="97"/>
  <c r="C320" i="97"/>
  <c r="C321" i="97"/>
  <c r="C322" i="97"/>
  <c r="C323" i="97"/>
  <c r="C324" i="97"/>
  <c r="C325" i="97"/>
  <c r="C326" i="97"/>
  <c r="C327" i="97"/>
  <c r="C328" i="97"/>
  <c r="C329" i="97"/>
  <c r="C330" i="97"/>
  <c r="C331" i="97"/>
  <c r="C332" i="97"/>
  <c r="C333" i="97"/>
  <c r="C334" i="97"/>
  <c r="C335" i="97"/>
  <c r="C336" i="97"/>
  <c r="C337" i="97"/>
  <c r="C338" i="97"/>
  <c r="C339" i="97"/>
  <c r="C340" i="97"/>
  <c r="C341" i="97"/>
  <c r="C342" i="97"/>
  <c r="C343" i="97"/>
  <c r="C344" i="97"/>
  <c r="C345" i="97"/>
  <c r="C346" i="97"/>
  <c r="C347" i="97"/>
  <c r="C348" i="97"/>
  <c r="C349" i="97"/>
  <c r="C350" i="97"/>
  <c r="C351" i="97"/>
  <c r="C352" i="97"/>
  <c r="C353" i="97"/>
  <c r="C354" i="97"/>
  <c r="C355" i="97"/>
  <c r="C356" i="97"/>
  <c r="C357" i="97"/>
  <c r="C358" i="97"/>
  <c r="C359" i="97"/>
  <c r="C360" i="97"/>
  <c r="C361" i="97"/>
  <c r="C362" i="97"/>
  <c r="C363" i="97"/>
  <c r="C364" i="97"/>
  <c r="C365" i="97"/>
  <c r="C366" i="97"/>
  <c r="G27" i="97"/>
  <c r="B2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B28" i="97"/>
  <c r="B29" i="97"/>
  <c r="B30" i="97"/>
  <c r="B31" i="97"/>
  <c r="B32" i="97"/>
  <c r="B33" i="97"/>
  <c r="B34" i="97"/>
  <c r="B35" i="97"/>
  <c r="B36" i="97"/>
  <c r="B37" i="97"/>
  <c r="B38" i="97"/>
  <c r="B39" i="97"/>
  <c r="B40" i="97"/>
  <c r="B41" i="97"/>
  <c r="B42" i="97"/>
  <c r="B43" i="97"/>
  <c r="B44" i="97"/>
  <c r="B45" i="97"/>
  <c r="B46" i="97"/>
  <c r="B47" i="97"/>
  <c r="B48" i="97"/>
  <c r="B49" i="97"/>
  <c r="B50" i="97"/>
  <c r="B51" i="97"/>
  <c r="B52" i="97"/>
  <c r="B53" i="97"/>
  <c r="B54" i="97"/>
  <c r="B55" i="97"/>
  <c r="B56" i="97"/>
  <c r="B57" i="97"/>
  <c r="B58" i="97"/>
  <c r="B59" i="97"/>
  <c r="B60" i="97"/>
  <c r="B61" i="97"/>
  <c r="B62" i="97"/>
  <c r="B63" i="97"/>
  <c r="B64" i="97"/>
  <c r="B65" i="97"/>
  <c r="B66" i="97"/>
  <c r="B67" i="97"/>
  <c r="B68" i="97"/>
  <c r="B69" i="97"/>
  <c r="B70" i="97"/>
  <c r="B71" i="97"/>
  <c r="B72" i="97"/>
  <c r="B73" i="97"/>
  <c r="B74" i="97"/>
  <c r="B75" i="97"/>
  <c r="B76" i="97"/>
  <c r="B77" i="97"/>
  <c r="B78" i="97"/>
  <c r="B79" i="97"/>
  <c r="B80" i="97"/>
  <c r="B81" i="97"/>
  <c r="B82" i="97"/>
  <c r="B83" i="97"/>
  <c r="B84" i="97"/>
  <c r="B85" i="97"/>
  <c r="B86" i="97"/>
  <c r="B87" i="97"/>
  <c r="B88" i="97"/>
  <c r="B89" i="97"/>
  <c r="B90" i="97"/>
  <c r="B91" i="97"/>
  <c r="B92" i="97"/>
  <c r="B93" i="97"/>
  <c r="B94" i="97"/>
  <c r="B95" i="97"/>
  <c r="B96" i="97"/>
  <c r="B97" i="97"/>
  <c r="B98" i="97"/>
  <c r="B99" i="97"/>
  <c r="B100" i="97"/>
  <c r="B101" i="97"/>
  <c r="B102" i="97"/>
  <c r="B103" i="97"/>
  <c r="B104" i="97"/>
  <c r="B105" i="97"/>
  <c r="B106" i="97"/>
  <c r="B107" i="97"/>
  <c r="B108" i="97"/>
  <c r="B109" i="97"/>
  <c r="B110" i="97"/>
  <c r="B111" i="97"/>
  <c r="B112" i="97"/>
  <c r="B113" i="97"/>
  <c r="B114" i="97"/>
  <c r="B115" i="97"/>
  <c r="B116" i="97"/>
  <c r="B117" i="97"/>
  <c r="B118" i="97"/>
  <c r="B119" i="97"/>
  <c r="B120" i="97"/>
  <c r="B121" i="97"/>
  <c r="B122" i="97"/>
  <c r="B123" i="97"/>
  <c r="B124" i="97"/>
  <c r="B125" i="97"/>
  <c r="B126" i="97"/>
  <c r="B127" i="97"/>
  <c r="B128" i="97"/>
  <c r="B129" i="97"/>
  <c r="B130" i="97"/>
  <c r="B131" i="97"/>
  <c r="B132" i="97"/>
  <c r="B133" i="97"/>
  <c r="B134" i="97"/>
  <c r="B135" i="97"/>
  <c r="B136" i="97"/>
  <c r="B137" i="97"/>
  <c r="B138" i="97"/>
  <c r="B139" i="97"/>
  <c r="B140" i="97"/>
  <c r="B141" i="97"/>
  <c r="B142" i="97"/>
  <c r="B143" i="97"/>
  <c r="B144" i="97"/>
  <c r="B145" i="97"/>
  <c r="B146" i="97"/>
  <c r="B147" i="97"/>
  <c r="B148" i="97"/>
  <c r="B149" i="97"/>
  <c r="B150" i="97"/>
  <c r="B151" i="97"/>
  <c r="B152" i="97"/>
  <c r="B153" i="97"/>
  <c r="B154" i="97"/>
  <c r="B155" i="97"/>
  <c r="B156" i="97"/>
  <c r="B157" i="97"/>
  <c r="B158" i="97"/>
  <c r="B159" i="97"/>
  <c r="B160" i="97"/>
  <c r="B161" i="97"/>
  <c r="B162" i="97"/>
  <c r="B163" i="97"/>
  <c r="B164" i="97"/>
  <c r="B165" i="97"/>
  <c r="B166" i="97"/>
  <c r="B167" i="97"/>
  <c r="B168" i="97"/>
  <c r="B169" i="97"/>
  <c r="B170" i="97"/>
  <c r="B171" i="97"/>
  <c r="B172" i="97"/>
  <c r="B173" i="97"/>
  <c r="B174" i="97"/>
  <c r="B175" i="97"/>
  <c r="B176" i="97"/>
  <c r="B177" i="97"/>
  <c r="B178" i="97"/>
  <c r="B179" i="97"/>
  <c r="B180" i="97"/>
  <c r="B181" i="97"/>
  <c r="B182" i="97"/>
  <c r="B183" i="97"/>
  <c r="B184" i="97"/>
  <c r="B185" i="97"/>
  <c r="B186" i="97"/>
  <c r="B187" i="97"/>
  <c r="B188" i="97"/>
  <c r="B189" i="97"/>
  <c r="B190" i="97"/>
  <c r="B191" i="97"/>
  <c r="B192" i="97"/>
  <c r="B193" i="97"/>
  <c r="B194" i="97"/>
  <c r="B195" i="97"/>
  <c r="B196" i="97"/>
  <c r="B197" i="97"/>
  <c r="B198" i="97"/>
  <c r="B199" i="97"/>
  <c r="B200" i="97"/>
  <c r="B201" i="97"/>
  <c r="B202" i="97"/>
  <c r="B203" i="97"/>
  <c r="B204" i="97"/>
  <c r="B205" i="97"/>
  <c r="B206" i="97"/>
  <c r="B207" i="97"/>
  <c r="B208" i="97"/>
  <c r="B209" i="97"/>
  <c r="B210" i="97"/>
  <c r="B211" i="97"/>
  <c r="B212" i="97"/>
  <c r="B213" i="97"/>
  <c r="B214" i="97"/>
  <c r="B215" i="97"/>
  <c r="B216" i="97"/>
  <c r="B217" i="97"/>
  <c r="B218" i="97"/>
  <c r="B219" i="97"/>
  <c r="B220" i="97"/>
  <c r="B221" i="97"/>
  <c r="B222" i="97"/>
  <c r="B223" i="97"/>
  <c r="B224" i="97"/>
  <c r="B225" i="97"/>
  <c r="B226" i="97"/>
  <c r="B227" i="97"/>
  <c r="B228" i="97"/>
  <c r="B229" i="97"/>
  <c r="B230" i="97"/>
  <c r="B231" i="97"/>
  <c r="B232" i="97"/>
  <c r="B233" i="97"/>
  <c r="B234" i="97"/>
  <c r="B235" i="97"/>
  <c r="B236" i="97"/>
  <c r="B237" i="97"/>
  <c r="B238" i="97"/>
  <c r="B239" i="97"/>
  <c r="B240" i="97"/>
  <c r="B241" i="97"/>
  <c r="B242" i="97"/>
  <c r="B243" i="97"/>
  <c r="B244" i="97"/>
  <c r="B245" i="97"/>
  <c r="B246" i="97"/>
  <c r="B247" i="97"/>
  <c r="B248" i="97"/>
  <c r="B249" i="97"/>
  <c r="B250" i="97"/>
  <c r="B251" i="97"/>
  <c r="B252" i="97"/>
  <c r="B253" i="97"/>
  <c r="B254" i="97"/>
  <c r="B255" i="97"/>
  <c r="B256" i="97"/>
  <c r="B257" i="97"/>
  <c r="B258" i="97"/>
  <c r="B259" i="97"/>
  <c r="B260" i="97"/>
  <c r="B261" i="97"/>
  <c r="B262" i="97"/>
  <c r="B263" i="97"/>
  <c r="B264" i="97"/>
  <c r="B265" i="97"/>
  <c r="B266" i="97"/>
  <c r="B267" i="97"/>
  <c r="B268" i="97"/>
  <c r="B269" i="97"/>
  <c r="B270" i="97"/>
  <c r="B271" i="97"/>
  <c r="B272" i="97"/>
  <c r="B273" i="97"/>
  <c r="B274" i="97"/>
  <c r="B275" i="97"/>
  <c r="B276" i="97"/>
  <c r="B277" i="97"/>
  <c r="B278" i="97"/>
  <c r="B279" i="97"/>
  <c r="B280" i="97"/>
  <c r="B281" i="97"/>
  <c r="B282" i="97"/>
  <c r="B283" i="97"/>
  <c r="B284" i="97"/>
  <c r="B285" i="97"/>
  <c r="B286" i="97"/>
  <c r="B287" i="97"/>
  <c r="B288" i="97"/>
  <c r="B289" i="97"/>
  <c r="B290" i="97"/>
  <c r="B291" i="97"/>
  <c r="B292" i="97"/>
  <c r="B293" i="97"/>
  <c r="B294" i="97"/>
  <c r="B295" i="97"/>
  <c r="B296" i="97"/>
  <c r="B297" i="97"/>
  <c r="B298" i="97"/>
  <c r="B299" i="97"/>
  <c r="B300" i="97"/>
  <c r="B301" i="97"/>
  <c r="B302" i="97"/>
  <c r="B303" i="97"/>
  <c r="B304" i="97"/>
  <c r="B305" i="97"/>
  <c r="B306" i="97"/>
  <c r="B307" i="97"/>
  <c r="B308" i="97"/>
  <c r="B309" i="97"/>
  <c r="B310" i="97"/>
  <c r="B311" i="97"/>
  <c r="B312" i="97"/>
  <c r="B313" i="97"/>
  <c r="B314" i="97"/>
  <c r="B315" i="97"/>
  <c r="B316" i="97"/>
  <c r="B317" i="97"/>
  <c r="B318" i="97"/>
  <c r="B319" i="97"/>
  <c r="B320" i="97"/>
  <c r="B321" i="97"/>
  <c r="B322" i="97"/>
  <c r="B323" i="97"/>
  <c r="B324" i="97"/>
  <c r="B325" i="97"/>
  <c r="B326" i="97"/>
  <c r="B327" i="97"/>
  <c r="B328" i="97"/>
  <c r="B329" i="97"/>
  <c r="B330" i="97"/>
  <c r="B331" i="97"/>
  <c r="B332" i="97"/>
  <c r="B333" i="97"/>
  <c r="B334" i="97"/>
  <c r="B335" i="97"/>
  <c r="B336" i="97"/>
  <c r="B337" i="97"/>
  <c r="B338" i="97"/>
  <c r="B339" i="97"/>
  <c r="B340" i="97"/>
  <c r="B341" i="97"/>
  <c r="B342" i="97"/>
  <c r="B343" i="97"/>
  <c r="B344" i="97"/>
  <c r="B345" i="97"/>
  <c r="B346" i="97"/>
  <c r="B347" i="97"/>
  <c r="B348" i="97"/>
  <c r="B349" i="97"/>
  <c r="B350" i="97"/>
  <c r="B351" i="97"/>
  <c r="B352" i="97"/>
  <c r="B353" i="97"/>
  <c r="B354" i="97"/>
  <c r="B355" i="97"/>
  <c r="B356" i="97"/>
  <c r="B357" i="97"/>
  <c r="B358" i="97"/>
  <c r="B359" i="97"/>
  <c r="B360" i="97"/>
  <c r="B361" i="97"/>
  <c r="B362" i="97"/>
  <c r="B363" i="97"/>
  <c r="B364" i="97"/>
  <c r="B365" i="97"/>
  <c r="B366" i="97"/>
  <c r="J5" i="75"/>
  <c r="J6" i="75"/>
  <c r="J7" i="75"/>
  <c r="J8" i="75"/>
  <c r="J9" i="75"/>
  <c r="J10" i="75"/>
  <c r="J11" i="75"/>
  <c r="J12" i="75"/>
  <c r="J13" i="75"/>
  <c r="J14" i="75"/>
  <c r="J15" i="75"/>
  <c r="J16" i="75"/>
  <c r="G5" i="74"/>
  <c r="G6" i="74"/>
  <c r="G7" i="74"/>
  <c r="G8" i="74"/>
  <c r="G9" i="74"/>
  <c r="G10" i="74"/>
  <c r="G11" i="74"/>
  <c r="G12" i="74"/>
  <c r="G13" i="74"/>
  <c r="G14" i="74"/>
  <c r="G15" i="74"/>
  <c r="G16" i="74"/>
  <c r="D5" i="74"/>
  <c r="D6" i="74"/>
  <c r="D7" i="74"/>
  <c r="D8" i="74"/>
  <c r="D9" i="74"/>
  <c r="D10" i="74"/>
  <c r="D11" i="74"/>
  <c r="D12" i="74"/>
  <c r="D13" i="74"/>
  <c r="D14" i="74"/>
  <c r="D15" i="74"/>
  <c r="D16" i="74"/>
  <c r="E5" i="74"/>
  <c r="E6" i="74"/>
  <c r="E7" i="74"/>
  <c r="E8" i="74"/>
  <c r="E9" i="74"/>
  <c r="E10" i="74"/>
  <c r="E11" i="74"/>
  <c r="E12" i="74"/>
  <c r="E13" i="74"/>
  <c r="E14" i="74"/>
  <c r="E15" i="74"/>
  <c r="E16" i="74"/>
  <c r="I4" i="77"/>
  <c r="I5" i="77"/>
  <c r="I6" i="77"/>
  <c r="I7" i="77"/>
  <c r="I8" i="77"/>
  <c r="I9" i="77"/>
  <c r="H4" i="77"/>
  <c r="H5" i="77"/>
  <c r="H6" i="77"/>
  <c r="H7" i="77"/>
  <c r="H8" i="77"/>
  <c r="H9" i="77"/>
  <c r="F4" i="79"/>
  <c r="E4" i="79"/>
  <c r="C2" i="79"/>
  <c r="C3" i="79"/>
  <c r="C4" i="79"/>
  <c r="C5" i="79"/>
  <c r="C6" i="79"/>
  <c r="C7" i="79"/>
  <c r="C8" i="79"/>
  <c r="C9" i="79"/>
  <c r="C10" i="79"/>
  <c r="C11" i="79"/>
  <c r="C12" i="79"/>
  <c r="C13" i="79"/>
  <c r="C14" i="79"/>
  <c r="C15" i="79"/>
  <c r="D3" i="99" l="1"/>
  <c r="J3" i="99"/>
  <c r="E3" i="99"/>
  <c r="F3" i="99"/>
  <c r="G3" i="99"/>
  <c r="H3" i="99"/>
  <c r="I3" i="99"/>
  <c r="F2" i="93"/>
  <c r="K2" i="93"/>
  <c r="F3" i="93"/>
  <c r="K3" i="93"/>
  <c r="F4" i="93"/>
  <c r="K4" i="93"/>
  <c r="F5" i="93"/>
  <c r="K5" i="93"/>
  <c r="F6" i="93"/>
  <c r="K6" i="93"/>
  <c r="F7" i="93"/>
  <c r="K7" i="93"/>
  <c r="F8" i="93"/>
  <c r="K8" i="93"/>
  <c r="F9" i="93"/>
  <c r="K9" i="93"/>
  <c r="F10" i="93"/>
  <c r="K10" i="93"/>
  <c r="F11" i="93"/>
  <c r="K11" i="93"/>
  <c r="F12" i="93"/>
  <c r="K12" i="93"/>
  <c r="F13" i="93"/>
  <c r="K13" i="93"/>
  <c r="K5" i="88"/>
  <c r="K6" i="88"/>
  <c r="K7" i="88"/>
  <c r="K8" i="88"/>
  <c r="K9" i="88"/>
  <c r="G3" i="86"/>
  <c r="H3" i="86" s="1"/>
  <c r="G4" i="86"/>
  <c r="H4" i="86" s="1"/>
  <c r="G5" i="86"/>
  <c r="H5" i="86" s="1"/>
  <c r="G6" i="86"/>
  <c r="H6" i="86" s="1"/>
  <c r="G7" i="86"/>
  <c r="H7" i="86" s="1"/>
  <c r="G8" i="86"/>
  <c r="H8" i="86" s="1"/>
  <c r="G9" i="86"/>
  <c r="H9" i="86" s="1"/>
  <c r="G10" i="86"/>
  <c r="H10" i="86" s="1"/>
  <c r="G11" i="86"/>
  <c r="H11" i="86" s="1"/>
  <c r="G12" i="86"/>
  <c r="H12" i="86" s="1"/>
  <c r="G13" i="86"/>
  <c r="H13" i="86" s="1"/>
  <c r="G14" i="86"/>
  <c r="H14" i="86" s="1"/>
  <c r="G15" i="86"/>
  <c r="H15" i="86" s="1"/>
  <c r="G3" i="85"/>
  <c r="H3" i="85" s="1"/>
  <c r="G4" i="85"/>
  <c r="H4" i="85" s="1"/>
  <c r="G5" i="85"/>
  <c r="H5" i="85" s="1"/>
  <c r="G6" i="85"/>
  <c r="H6" i="85" s="1"/>
  <c r="G7" i="85"/>
  <c r="H7" i="85" s="1"/>
  <c r="G8" i="85"/>
  <c r="H8" i="85" s="1"/>
  <c r="G9" i="85"/>
  <c r="H9" i="85" s="1"/>
  <c r="G10" i="85"/>
  <c r="H10" i="85" s="1"/>
  <c r="G11" i="85"/>
  <c r="H11" i="85" s="1"/>
  <c r="G12" i="85"/>
  <c r="H12" i="85" s="1"/>
  <c r="G13" i="85"/>
  <c r="H13" i="85" s="1"/>
  <c r="G14" i="85"/>
  <c r="H14" i="85" s="1"/>
  <c r="G15" i="85"/>
  <c r="H15" i="85" s="1"/>
  <c r="F2" i="78"/>
  <c r="G2" i="78" s="1"/>
  <c r="H2" i="78" s="1"/>
  <c r="F3" i="78"/>
  <c r="G3" i="78" s="1"/>
  <c r="H3" i="78" s="1"/>
  <c r="F4" i="78"/>
  <c r="G4" i="78" s="1"/>
  <c r="H4" i="78" s="1"/>
  <c r="F5" i="78"/>
  <c r="G5" i="78" s="1"/>
  <c r="H5" i="78" s="1"/>
  <c r="F6" i="78"/>
  <c r="G6" i="78" s="1"/>
  <c r="H6" i="78" s="1"/>
  <c r="F7" i="78"/>
  <c r="G7" i="78" s="1"/>
  <c r="H7" i="78" s="1"/>
  <c r="F8" i="78"/>
  <c r="G8" i="78" s="1"/>
  <c r="H8" i="78" s="1"/>
  <c r="F9" i="78"/>
  <c r="G9" i="78" s="1"/>
  <c r="H9" i="78" s="1"/>
  <c r="G34" i="76"/>
  <c r="I5" i="75"/>
  <c r="I6" i="75"/>
  <c r="I7" i="75"/>
  <c r="I8" i="75"/>
  <c r="I9" i="75"/>
  <c r="I10" i="75"/>
  <c r="I11" i="75"/>
  <c r="I12" i="75"/>
  <c r="I13" i="75"/>
  <c r="I14" i="75"/>
  <c r="I15" i="75"/>
  <c r="I16" i="75"/>
</calcChain>
</file>

<file path=xl/sharedStrings.xml><?xml version="1.0" encoding="utf-8"?>
<sst xmlns="http://schemas.openxmlformats.org/spreadsheetml/2006/main" count="872" uniqueCount="418">
  <si>
    <t>Vendedor</t>
  </si>
  <si>
    <t>1º Trimestre</t>
  </si>
  <si>
    <t>2º Trimestre</t>
  </si>
  <si>
    <t>3º Trimestre</t>
  </si>
  <si>
    <t>4º Trimestre</t>
  </si>
  <si>
    <t>Total</t>
  </si>
  <si>
    <t>Eduardo Yto</t>
  </si>
  <si>
    <t>Tállia Larissa</t>
  </si>
  <si>
    <t>Carmen Oliveira</t>
  </si>
  <si>
    <t>Davi Sotero</t>
  </si>
  <si>
    <t>Data da Venda</t>
  </si>
  <si>
    <t>Produto</t>
  </si>
  <si>
    <t>Quantidade</t>
  </si>
  <si>
    <t>Filial</t>
  </si>
  <si>
    <t>Vendedores</t>
  </si>
  <si>
    <t>Colaborador</t>
  </si>
  <si>
    <t>Cidade</t>
  </si>
  <si>
    <t>UF</t>
  </si>
  <si>
    <t>Data de Nascimento</t>
  </si>
  <si>
    <t>Nome Completo</t>
  </si>
  <si>
    <t>Código</t>
  </si>
  <si>
    <t>Descrição</t>
  </si>
  <si>
    <t>%</t>
  </si>
  <si>
    <t>Porcentagem</t>
  </si>
  <si>
    <t>Valor</t>
  </si>
  <si>
    <t>Ordem</t>
  </si>
  <si>
    <t>ES</t>
  </si>
  <si>
    <t>MG</t>
  </si>
  <si>
    <t>PR</t>
  </si>
  <si>
    <t>RJ</t>
  </si>
  <si>
    <t>RS</t>
  </si>
  <si>
    <t>SP</t>
  </si>
  <si>
    <t>Adauto Valido</t>
  </si>
  <si>
    <t>Alice Valgueiro</t>
  </si>
  <si>
    <t>Anauã Lopes</t>
  </si>
  <si>
    <t>Benjamin Bicudo</t>
  </si>
  <si>
    <t>Camilo Castilhos</t>
  </si>
  <si>
    <t>Carlos Conde</t>
  </si>
  <si>
    <t>Cid Abreu</t>
  </si>
  <si>
    <t>Clodomiro Fontes</t>
  </si>
  <si>
    <t>Epitácio Marques</t>
  </si>
  <si>
    <t>Estrela Naves</t>
  </si>
  <si>
    <t>Ezra Figueira</t>
  </si>
  <si>
    <t>Fernando Areosa</t>
  </si>
  <si>
    <t>Getúlio Mortágua</t>
  </si>
  <si>
    <t>Gustavo Nogueira</t>
  </si>
  <si>
    <t>Heleno Proença</t>
  </si>
  <si>
    <t>Hélio Andrade</t>
  </si>
  <si>
    <t>Henri Lousado</t>
  </si>
  <si>
    <t>Manoel Maranhão</t>
  </si>
  <si>
    <t>Rafael Barbosa</t>
  </si>
  <si>
    <t>Rosa Valente</t>
  </si>
  <si>
    <t>Stella Horta</t>
  </si>
  <si>
    <t>Susana Antas</t>
  </si>
  <si>
    <t>Teresa Cartaxo</t>
  </si>
  <si>
    <t>Teresa Festas</t>
  </si>
  <si>
    <t>Zoraide Veloso</t>
  </si>
  <si>
    <t>Jan</t>
  </si>
  <si>
    <t>Fev</t>
  </si>
  <si>
    <t>Mar</t>
  </si>
  <si>
    <t>Barueri</t>
  </si>
  <si>
    <t>Média</t>
  </si>
  <si>
    <t>Máximo</t>
  </si>
  <si>
    <t>Mínimo</t>
  </si>
  <si>
    <t>Janeiro</t>
  </si>
  <si>
    <t>Fevereiro</t>
  </si>
  <si>
    <t>Março</t>
  </si>
  <si>
    <t>Abril</t>
  </si>
  <si>
    <t>Notebook</t>
  </si>
  <si>
    <t>Teclado</t>
  </si>
  <si>
    <t>Sudeste</t>
  </si>
  <si>
    <t>Sul</t>
  </si>
  <si>
    <t>Comissão</t>
  </si>
  <si>
    <t>Região</t>
  </si>
  <si>
    <t>Thiago Hiroshi</t>
  </si>
  <si>
    <t>Luzinete Lima</t>
  </si>
  <si>
    <t>Arthur Guimarães</t>
  </si>
  <si>
    <t>Situação</t>
  </si>
  <si>
    <t>Cliente</t>
  </si>
  <si>
    <t>Duração</t>
  </si>
  <si>
    <t>Idade</t>
  </si>
  <si>
    <t>Saída Tarde</t>
  </si>
  <si>
    <t>Entrada Tarde</t>
  </si>
  <si>
    <t>Saída Manhã</t>
  </si>
  <si>
    <t>Entrada Manhã</t>
  </si>
  <si>
    <t>Data</t>
  </si>
  <si>
    <t>Hora</t>
  </si>
  <si>
    <t>Eduardo</t>
  </si>
  <si>
    <t>ID</t>
  </si>
  <si>
    <t>PRODUTO</t>
  </si>
  <si>
    <t>TOTAL</t>
  </si>
  <si>
    <t>Quitéria Dias</t>
  </si>
  <si>
    <t xml:space="preserve">Eduardo Yto </t>
  </si>
  <si>
    <t>Data Venda</t>
  </si>
  <si>
    <t>Eduardo Yto*</t>
  </si>
  <si>
    <t>SOMASES</t>
  </si>
  <si>
    <t>SOMASE</t>
  </si>
  <si>
    <t>MÉDIASES</t>
  </si>
  <si>
    <t>MÉDIASE</t>
  </si>
  <si>
    <t>CONT.SES</t>
  </si>
  <si>
    <t>CONT.SE</t>
  </si>
  <si>
    <t>Francisco César</t>
  </si>
  <si>
    <t>Manoel Rodrigues</t>
  </si>
  <si>
    <t>Berenice Borba</t>
  </si>
  <si>
    <t>Joaquim Nabuco</t>
  </si>
  <si>
    <t>Mateus Martins</t>
  </si>
  <si>
    <t>Carla Alencar</t>
  </si>
  <si>
    <t>Marisete Dias</t>
  </si>
  <si>
    <t>Marcos Caldeira</t>
  </si>
  <si>
    <t>Yto Nihon</t>
  </si>
  <si>
    <t>Ana Maria</t>
  </si>
  <si>
    <t>Maior de idade 3</t>
  </si>
  <si>
    <t>Exemplo 2</t>
  </si>
  <si>
    <t>Exemplo 1</t>
  </si>
  <si>
    <t>TABELA DE DADOS</t>
  </si>
  <si>
    <t>Boituva</t>
  </si>
  <si>
    <t>Valter Sousa</t>
  </si>
  <si>
    <t>Medelín</t>
  </si>
  <si>
    <t>Tiago Guilherme</t>
  </si>
  <si>
    <t>Assunção</t>
  </si>
  <si>
    <t>Utah</t>
  </si>
  <si>
    <t>Marieta Bomtempo</t>
  </si>
  <si>
    <t>Chiba</t>
  </si>
  <si>
    <t>Lidia Madeira</t>
  </si>
  <si>
    <t>Luanda</t>
  </si>
  <si>
    <t>Judith Shermann</t>
  </si>
  <si>
    <t>Dublin</t>
  </si>
  <si>
    <t>Isaac Novaes</t>
  </si>
  <si>
    <t>Quebec</t>
  </si>
  <si>
    <t>Heitor Passos</t>
  </si>
  <si>
    <t>Tem Bônus</t>
  </si>
  <si>
    <t>&gt;= 5 milhões</t>
  </si>
  <si>
    <t>Los Angeles</t>
  </si>
  <si>
    <t>Géssica Leonardo</t>
  </si>
  <si>
    <t>Não tem Bônus</t>
  </si>
  <si>
    <t>&lt; 5 milhões</t>
  </si>
  <si>
    <t>Cajamar</t>
  </si>
  <si>
    <t>Eduardo Silva</t>
  </si>
  <si>
    <t>Critérios</t>
  </si>
  <si>
    <t>Sorocaba</t>
  </si>
  <si>
    <t>Ana Luisa</t>
  </si>
  <si>
    <t>Média de vendas</t>
  </si>
  <si>
    <t>Meta</t>
  </si>
  <si>
    <t>Representante</t>
  </si>
  <si>
    <t>TABELA DE METAS E VENDAS 2017</t>
  </si>
  <si>
    <t>Produto F</t>
  </si>
  <si>
    <t>Produto E</t>
  </si>
  <si>
    <t>Produto D</t>
  </si>
  <si>
    <t>Produto C</t>
  </si>
  <si>
    <t>Produto B</t>
  </si>
  <si>
    <t>Produto A</t>
  </si>
  <si>
    <t>Silvia</t>
  </si>
  <si>
    <t>Claudio</t>
  </si>
  <si>
    <t>Fermindo</t>
  </si>
  <si>
    <t>Maria Sandra</t>
  </si>
  <si>
    <t>Beth</t>
  </si>
  <si>
    <t>Carlo</t>
  </si>
  <si>
    <t>Tereza</t>
  </si>
  <si>
    <t>Bônus</t>
  </si>
  <si>
    <t>4º Bim</t>
  </si>
  <si>
    <t>3º Bim</t>
  </si>
  <si>
    <t>2º Bim</t>
  </si>
  <si>
    <t>1º Bim</t>
  </si>
  <si>
    <t>Divisor</t>
  </si>
  <si>
    <t>Dividendo</t>
  </si>
  <si>
    <t>Victor Shunsuke</t>
  </si>
  <si>
    <t>A023</t>
  </si>
  <si>
    <t>Valdir Santos</t>
  </si>
  <si>
    <t>A022</t>
  </si>
  <si>
    <t>A021</t>
  </si>
  <si>
    <t>Tallia Silva</t>
  </si>
  <si>
    <t>A020</t>
  </si>
  <si>
    <t>Myrella Quincas</t>
  </si>
  <si>
    <t>A019</t>
  </si>
  <si>
    <t>Milena Savastin</t>
  </si>
  <si>
    <t>A018</t>
  </si>
  <si>
    <t>Mariana Batista</t>
  </si>
  <si>
    <t>A017</t>
  </si>
  <si>
    <t>Marcia Menezes</t>
  </si>
  <si>
    <t>A016</t>
  </si>
  <si>
    <t>A015</t>
  </si>
  <si>
    <t>José Gusmões</t>
  </si>
  <si>
    <t>A014</t>
  </si>
  <si>
    <t>Jorge Barroso</t>
  </si>
  <si>
    <t>A013</t>
  </si>
  <si>
    <t>Hellen Gonçalves</t>
  </si>
  <si>
    <t>A012</t>
  </si>
  <si>
    <t>Guilhermina Nunes</t>
  </si>
  <si>
    <t>A011</t>
  </si>
  <si>
    <t>A010</t>
  </si>
  <si>
    <t>A009</t>
  </si>
  <si>
    <t>Danilo José</t>
  </si>
  <si>
    <t>A008</t>
  </si>
  <si>
    <t>Claudemir Mathias</t>
  </si>
  <si>
    <t>A007</t>
  </si>
  <si>
    <t>Cesar Paulino</t>
  </si>
  <si>
    <t>A006</t>
  </si>
  <si>
    <t>Cátia Bertoldo</t>
  </si>
  <si>
    <t>A005</t>
  </si>
  <si>
    <t>A004</t>
  </si>
  <si>
    <t>Camila Apple</t>
  </si>
  <si>
    <t>A003</t>
  </si>
  <si>
    <t>A002</t>
  </si>
  <si>
    <t>Adenor Soares</t>
  </si>
  <si>
    <t>A001</t>
  </si>
  <si>
    <t>CONSULTA DE PACIENTES</t>
  </si>
  <si>
    <t>CADASTRO DE PACIENTES</t>
  </si>
  <si>
    <t>Maria do Carmo</t>
  </si>
  <si>
    <t>A024</t>
  </si>
  <si>
    <t>Valor da Venda</t>
  </si>
  <si>
    <t>Valor de venda</t>
  </si>
  <si>
    <t>TABELA DE COMISSIONAMENTO</t>
  </si>
  <si>
    <t>Excelente</t>
  </si>
  <si>
    <t>Ótimo</t>
  </si>
  <si>
    <t>Bom</t>
  </si>
  <si>
    <t>Status</t>
  </si>
  <si>
    <t>Até</t>
  </si>
  <si>
    <t>De</t>
  </si>
  <si>
    <t>2 Queijos</t>
  </si>
  <si>
    <t>Provolone</t>
  </si>
  <si>
    <t>Presunto</t>
  </si>
  <si>
    <t>Napolitana</t>
  </si>
  <si>
    <t>Lombo Canadense</t>
  </si>
  <si>
    <t>Champingnon</t>
  </si>
  <si>
    <t>Catupiry</t>
  </si>
  <si>
    <t>Calabresa</t>
  </si>
  <si>
    <t>Atum</t>
  </si>
  <si>
    <t>Alho</t>
  </si>
  <si>
    <t>Alemã</t>
  </si>
  <si>
    <t>Marguerita</t>
  </si>
  <si>
    <t>Sabor</t>
  </si>
  <si>
    <t>Muçarela</t>
  </si>
  <si>
    <t>406620-3</t>
  </si>
  <si>
    <t>Mobile Enterprise</t>
  </si>
  <si>
    <t>203727-8</t>
  </si>
  <si>
    <t>Gode Nyheder</t>
  </si>
  <si>
    <t>707691-9</t>
  </si>
  <si>
    <t>Lys</t>
  </si>
  <si>
    <t>847712-2</t>
  </si>
  <si>
    <t>Viden</t>
  </si>
  <si>
    <t>538009-2</t>
  </si>
  <si>
    <t>Lykke</t>
  </si>
  <si>
    <t>148073-7</t>
  </si>
  <si>
    <t>Protheus Mister</t>
  </si>
  <si>
    <t>406638-3</t>
  </si>
  <si>
    <t>Gregory</t>
  </si>
  <si>
    <t>709729-8</t>
  </si>
  <si>
    <t>Penge</t>
  </si>
  <si>
    <t>679347-7</t>
  </si>
  <si>
    <t>Generelt Lager</t>
  </si>
  <si>
    <t>993564-4</t>
  </si>
  <si>
    <t>729032-0</t>
  </si>
  <si>
    <t>240991-0</t>
  </si>
  <si>
    <t>Sherloid Helms</t>
  </si>
  <si>
    <t>204477-4</t>
  </si>
  <si>
    <t>MaraEuro</t>
  </si>
  <si>
    <t>682443-3</t>
  </si>
  <si>
    <t>724444-1</t>
  </si>
  <si>
    <t>707690-9</t>
  </si>
  <si>
    <t>United Restauranter</t>
  </si>
  <si>
    <t>847716-2</t>
  </si>
  <si>
    <t>538006-2</t>
  </si>
  <si>
    <t>148077-7</t>
  </si>
  <si>
    <t>406630-3</t>
  </si>
  <si>
    <t>709727-8</t>
  </si>
  <si>
    <t>679343-7</t>
  </si>
  <si>
    <t>Progestiona</t>
  </si>
  <si>
    <t>533951-5</t>
  </si>
  <si>
    <t>Regular</t>
  </si>
  <si>
    <t>359034-4</t>
  </si>
  <si>
    <t>Ruim</t>
  </si>
  <si>
    <t>868589-6</t>
  </si>
  <si>
    <t>Gerente</t>
  </si>
  <si>
    <t>Saldo Médio</t>
  </si>
  <si>
    <t>Abertura</t>
  </si>
  <si>
    <t>Conta Corrente</t>
  </si>
  <si>
    <t>Agência</t>
  </si>
  <si>
    <t>Desconto</t>
  </si>
  <si>
    <t>Travesseiro</t>
  </si>
  <si>
    <t>Prato quadrado</t>
  </si>
  <si>
    <t>Prato redondo</t>
  </si>
  <si>
    <t>Toalha de mesa</t>
  </si>
  <si>
    <t>Cobertor</t>
  </si>
  <si>
    <t>Total Com Imposto</t>
  </si>
  <si>
    <t>Imposto Sobre Vendas</t>
  </si>
  <si>
    <t>% de imposto</t>
  </si>
  <si>
    <t>Valor Da Venda</t>
  </si>
  <si>
    <t>22693C</t>
  </si>
  <si>
    <t>39918E</t>
  </si>
  <si>
    <t>34304A</t>
  </si>
  <si>
    <t>30347A</t>
  </si>
  <si>
    <t>41440C</t>
  </si>
  <si>
    <t>30684G</t>
  </si>
  <si>
    <t>15881B</t>
  </si>
  <si>
    <t>28535B</t>
  </si>
  <si>
    <t>31634A</t>
  </si>
  <si>
    <t>PREÇO R$</t>
  </si>
  <si>
    <t>DESCRIÇÃO</t>
  </si>
  <si>
    <t>CODIGO</t>
  </si>
  <si>
    <t xml:space="preserve">borracha branca </t>
  </si>
  <si>
    <t>15881A</t>
  </si>
  <si>
    <t>lápis 6B</t>
  </si>
  <si>
    <t>28535A</t>
  </si>
  <si>
    <t>lápis 2B</t>
  </si>
  <si>
    <t>31975A</t>
  </si>
  <si>
    <t>apontador</t>
  </si>
  <si>
    <t>26281A</t>
  </si>
  <si>
    <t>estojo</t>
  </si>
  <si>
    <t>22693A</t>
  </si>
  <si>
    <t>caixa de lápis de cor, 12c</t>
  </si>
  <si>
    <t>39918A</t>
  </si>
  <si>
    <t>pastas catálogo, 50 p</t>
  </si>
  <si>
    <t>pasta catálogo, 20 p</t>
  </si>
  <si>
    <t>bloco pautado*</t>
  </si>
  <si>
    <t>41440A</t>
  </si>
  <si>
    <t>bloco de papel canson A4</t>
  </si>
  <si>
    <t>30684A</t>
  </si>
  <si>
    <t>bloco de papel canson A3</t>
  </si>
  <si>
    <t>11062A</t>
  </si>
  <si>
    <t>bloco Criativo Romitec*</t>
  </si>
  <si>
    <t>16738A</t>
  </si>
  <si>
    <t>caderno brochura A4</t>
  </si>
  <si>
    <t>31975B</t>
  </si>
  <si>
    <t>26281B</t>
  </si>
  <si>
    <t>22693B</t>
  </si>
  <si>
    <t>39918B</t>
  </si>
  <si>
    <t xml:space="preserve"> pastas catálogo, 50 p</t>
  </si>
  <si>
    <t>34304B</t>
  </si>
  <si>
    <t>30347B</t>
  </si>
  <si>
    <t>41440B</t>
  </si>
  <si>
    <t>30684B</t>
  </si>
  <si>
    <t>11062B</t>
  </si>
  <si>
    <t>16738B</t>
  </si>
  <si>
    <t>31634B</t>
  </si>
  <si>
    <t>15881C</t>
  </si>
  <si>
    <t>28535C</t>
  </si>
  <si>
    <t>31975C</t>
  </si>
  <si>
    <t>26281C</t>
  </si>
  <si>
    <t>39918C</t>
  </si>
  <si>
    <t>34304C</t>
  </si>
  <si>
    <t>30347C</t>
  </si>
  <si>
    <t>30684C</t>
  </si>
  <si>
    <t>11062C</t>
  </si>
  <si>
    <t>16738C</t>
  </si>
  <si>
    <t>31634C</t>
  </si>
  <si>
    <t xml:space="preserve">Afinação do motor </t>
  </si>
  <si>
    <t>À Vista</t>
  </si>
  <si>
    <t>Ajuste de freios</t>
  </si>
  <si>
    <t>30 Dias</t>
  </si>
  <si>
    <t>Troca de pneus</t>
  </si>
  <si>
    <t>Rodízio de pneus</t>
  </si>
  <si>
    <t>Alinhamento de rodas</t>
  </si>
  <si>
    <t>Adicionar anticongelante</t>
  </si>
  <si>
    <t>Limpeza do sistema de refrigeração</t>
  </si>
  <si>
    <t>Troca do fluido da transmissão</t>
  </si>
  <si>
    <t>Troca do filtro de ar</t>
  </si>
  <si>
    <t>Troca do filtro de óleo</t>
  </si>
  <si>
    <t>Lubrificação do chassi</t>
  </si>
  <si>
    <t>Troca de óleo</t>
  </si>
  <si>
    <t>SERVIÇO</t>
  </si>
  <si>
    <t>CÓDIGO</t>
  </si>
  <si>
    <t>QTDE</t>
  </si>
  <si>
    <t>CUSTO</t>
  </si>
  <si>
    <t>CONDIÇÃO DE PAGAMENTO</t>
  </si>
  <si>
    <t>São Domingos</t>
  </si>
  <si>
    <t>Cabo Usb</t>
  </si>
  <si>
    <t>Osvaldo Cruz</t>
  </si>
  <si>
    <t>Teclado e Mouse</t>
  </si>
  <si>
    <t>Bairro do Felisberto</t>
  </si>
  <si>
    <t>impressora</t>
  </si>
  <si>
    <t>Guaraituba</t>
  </si>
  <si>
    <t>Mochila Thule </t>
  </si>
  <si>
    <t>Boqueirão do Leão</t>
  </si>
  <si>
    <t>Campo Branco</t>
  </si>
  <si>
    <t>Volta Alegre</t>
  </si>
  <si>
    <t>Pen Drive 16Gb</t>
  </si>
  <si>
    <t>Lajeado Grande</t>
  </si>
  <si>
    <t>Mouse Bluetooth</t>
  </si>
  <si>
    <t>Seropédica</t>
  </si>
  <si>
    <t>Monte Sinai</t>
  </si>
  <si>
    <t>Ibituba</t>
  </si>
  <si>
    <t>Virgínia</t>
  </si>
  <si>
    <t>Baltazar</t>
  </si>
  <si>
    <t>São Benedito das Areias</t>
  </si>
  <si>
    <t>Nova Aliança</t>
  </si>
  <si>
    <t>Mocambinho</t>
  </si>
  <si>
    <t>Nº do Pedido</t>
  </si>
  <si>
    <t>Pedido</t>
  </si>
  <si>
    <t>Data do Pedido</t>
  </si>
  <si>
    <t>1</t>
  </si>
  <si>
    <t>2</t>
  </si>
  <si>
    <t>3</t>
  </si>
  <si>
    <t>Tipo</t>
  </si>
  <si>
    <t>Retorno</t>
  </si>
  <si>
    <t>Números 1 (domingo) a 7 (sábado).</t>
  </si>
  <si>
    <t>Números 1 (segunda-feira) a 7 (domingo).</t>
  </si>
  <si>
    <t>Números 0 (segunda-feira) a 6 (domingo).</t>
  </si>
  <si>
    <t>Números 1 (terça-feira) a 7 (segunda-feira).</t>
  </si>
  <si>
    <t>Números 1 (quarta-feira) a 7 (terça-feira).</t>
  </si>
  <si>
    <t>Números 1 (quinta-feira) a 7 (quarta-feira).</t>
  </si>
  <si>
    <t>Números 1 (sexta-feira) a 7 (quinta-feira).</t>
  </si>
  <si>
    <t>Números 1 (sábado) a 7 (sexta-feira).</t>
  </si>
  <si>
    <t>Data da Entrega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</si>
  <si>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</si>
  <si>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</si>
  <si>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</si>
  <si>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</si>
  <si>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</si>
  <si>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</si>
  <si>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</si>
  <si>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 da Semana</t>
  </si>
  <si>
    <t>Luiza Lima</t>
  </si>
  <si>
    <t>MOD</t>
  </si>
  <si>
    <t>Quociente</t>
  </si>
  <si>
    <t>formulas que ajudam</t>
  </si>
  <si>
    <t>resto da divisão</t>
  </si>
  <si>
    <t>Situação 4</t>
  </si>
  <si>
    <t>Gabriel Scalione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</si>
</sst>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ddd\ dd/mm/yyyy"/>
    <numFmt numFmtId="167" formatCode="ddd\ dd/mmm/yyyy"/>
    <numFmt numFmtId="168" formatCode="[$-F400]h:mm:ss\ AM/PM"/>
    <numFmt numFmtId="169" formatCode="0.0%"/>
    <numFmt numFmtId="170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Arial Nova"/>
      <family val="2"/>
    </font>
    <font>
      <sz val="18"/>
      <color theme="1"/>
      <name val="Arial Nov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 Nova"/>
      <family val="2"/>
    </font>
    <font>
      <sz val="11"/>
      <color rgb="FF000000"/>
      <name val="Calibri"/>
      <family val="2"/>
    </font>
    <font>
      <sz val="10"/>
      <color rgb="FF404040"/>
      <name val="Trebuchet MS"/>
      <family val="2"/>
    </font>
    <font>
      <b/>
      <sz val="28"/>
      <color rgb="FFB53820"/>
      <name val="Trebuchet MS"/>
      <family val="2"/>
    </font>
    <font>
      <sz val="10"/>
      <color theme="0"/>
      <name val="Trebuchet MS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rgb="FF595959"/>
      </bottom>
      <diagonal/>
    </border>
    <border>
      <left style="medium">
        <color theme="0"/>
      </left>
      <right style="medium">
        <color theme="0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Protection="0"/>
    <xf numFmtId="0" fontId="1" fillId="3" borderId="0"/>
    <xf numFmtId="0" fontId="1" fillId="4" borderId="1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1" fillId="0" borderId="20" applyNumberFormat="0" applyFill="0" applyAlignment="0" applyProtection="0"/>
    <xf numFmtId="170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0" xfId="0" applyFont="1" applyFill="1"/>
    <xf numFmtId="167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8" xfId="0" applyBorder="1"/>
    <xf numFmtId="0" fontId="0" fillId="0" borderId="19" xfId="0" applyBorder="1"/>
    <xf numFmtId="14" fontId="0" fillId="0" borderId="9" xfId="0" applyNumberFormat="1" applyBorder="1"/>
    <xf numFmtId="0" fontId="0" fillId="8" borderId="22" xfId="0" applyFont="1" applyFill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2" fillId="0" borderId="0" xfId="0" applyFont="1"/>
    <xf numFmtId="4" fontId="0" fillId="0" borderId="25" xfId="0" applyNumberFormat="1" applyBorder="1"/>
    <xf numFmtId="14" fontId="0" fillId="0" borderId="26" xfId="1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4" fontId="0" fillId="0" borderId="28" xfId="0" applyNumberFormat="1" applyBorder="1"/>
    <xf numFmtId="0" fontId="0" fillId="0" borderId="29" xfId="0" applyBorder="1" applyAlignment="1">
      <alignment horizontal="center" vertical="center"/>
    </xf>
    <xf numFmtId="14" fontId="0" fillId="0" borderId="30" xfId="1" applyNumberFormat="1" applyFont="1" applyBorder="1" applyAlignment="1">
      <alignment horizontal="center"/>
    </xf>
    <xf numFmtId="0" fontId="5" fillId="12" borderId="30" xfId="0" applyFont="1" applyFill="1" applyBorder="1" applyAlignment="1">
      <alignment horizontal="center" vertical="center"/>
    </xf>
    <xf numFmtId="44" fontId="12" fillId="0" borderId="31" xfId="5" applyFont="1" applyBorder="1" applyAlignment="1">
      <alignment horizontal="center"/>
    </xf>
    <xf numFmtId="44" fontId="12" fillId="0" borderId="32" xfId="5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/>
    </xf>
    <xf numFmtId="44" fontId="12" fillId="0" borderId="34" xfId="5" applyFont="1" applyBorder="1" applyAlignment="1">
      <alignment horizontal="center"/>
    </xf>
    <xf numFmtId="44" fontId="12" fillId="0" borderId="30" xfId="5" applyFont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14" fontId="0" fillId="0" borderId="42" xfId="1" applyNumberFormat="1" applyFont="1" applyBorder="1" applyAlignment="1">
      <alignment horizontal="center"/>
    </xf>
    <xf numFmtId="0" fontId="3" fillId="0" borderId="0" xfId="0" applyFont="1"/>
    <xf numFmtId="0" fontId="12" fillId="0" borderId="31" xfId="5" applyNumberFormat="1" applyFont="1" applyBorder="1" applyAlignment="1">
      <alignment horizontal="center"/>
    </xf>
    <xf numFmtId="0" fontId="12" fillId="0" borderId="32" xfId="5" applyNumberFormat="1" applyFont="1" applyBorder="1" applyAlignment="1">
      <alignment horizontal="center"/>
    </xf>
    <xf numFmtId="0" fontId="12" fillId="0" borderId="34" xfId="5" applyNumberFormat="1" applyFont="1" applyBorder="1" applyAlignment="1">
      <alignment horizontal="center"/>
    </xf>
    <xf numFmtId="0" fontId="12" fillId="0" borderId="30" xfId="5" applyNumberFormat="1" applyFont="1" applyBorder="1" applyAlignment="1">
      <alignment horizontal="center"/>
    </xf>
    <xf numFmtId="40" fontId="0" fillId="0" borderId="12" xfId="1" applyNumberFormat="1" applyFont="1" applyBorder="1" applyAlignment="1">
      <alignment horizontal="center" vertical="center"/>
    </xf>
    <xf numFmtId="40" fontId="0" fillId="0" borderId="0" xfId="1" applyNumberFormat="1" applyFont="1" applyAlignment="1">
      <alignment horizontal="center" vertical="center"/>
    </xf>
    <xf numFmtId="4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0" fontId="0" fillId="0" borderId="13" xfId="1" applyNumberFormat="1" applyFont="1" applyBorder="1" applyAlignment="1">
      <alignment horizontal="center" vertical="center"/>
    </xf>
    <xf numFmtId="40" fontId="0" fillId="10" borderId="2" xfId="1" applyNumberFormat="1" applyFont="1" applyFill="1" applyBorder="1" applyAlignment="1">
      <alignment horizontal="center" vertical="center"/>
    </xf>
    <xf numFmtId="40" fontId="0" fillId="10" borderId="5" xfId="1" applyNumberFormat="1" applyFont="1" applyFill="1" applyBorder="1" applyAlignment="1">
      <alignment horizontal="center" vertical="center"/>
    </xf>
    <xf numFmtId="40" fontId="0" fillId="6" borderId="2" xfId="1" applyNumberFormat="1" applyFont="1" applyFill="1" applyBorder="1" applyAlignment="1">
      <alignment horizontal="center" vertical="center"/>
    </xf>
    <xf numFmtId="40" fontId="0" fillId="6" borderId="5" xfId="1" applyNumberFormat="1" applyFont="1" applyFill="1" applyBorder="1" applyAlignment="1">
      <alignment horizontal="center" vertical="center"/>
    </xf>
    <xf numFmtId="40" fontId="0" fillId="0" borderId="14" xfId="1" applyNumberFormat="1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quotePrefix="1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4" fontId="3" fillId="0" borderId="19" xfId="5" applyFont="1" applyBorder="1" applyAlignment="1">
      <alignment horizontal="center" vertical="center"/>
    </xf>
    <xf numFmtId="44" fontId="3" fillId="0" borderId="23" xfId="5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44" fontId="3" fillId="0" borderId="9" xfId="5" applyFont="1" applyBorder="1" applyAlignment="1">
      <alignment horizontal="center" vertical="center"/>
    </xf>
    <xf numFmtId="44" fontId="3" fillId="0" borderId="10" xfId="5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4" fontId="3" fillId="0" borderId="17" xfId="5" applyFont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0" fillId="8" borderId="43" xfId="0" applyFill="1" applyBorder="1"/>
    <xf numFmtId="0" fontId="0" fillId="0" borderId="21" xfId="0" applyBorder="1"/>
    <xf numFmtId="0" fontId="0" fillId="8" borderId="21" xfId="0" applyFill="1" applyBorder="1"/>
    <xf numFmtId="43" fontId="0" fillId="0" borderId="0" xfId="0" applyNumberFormat="1"/>
    <xf numFmtId="2" fontId="0" fillId="0" borderId="0" xfId="0" applyNumberFormat="1"/>
    <xf numFmtId="14" fontId="0" fillId="0" borderId="15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/>
    <xf numFmtId="0" fontId="6" fillId="5" borderId="1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left" vertical="center"/>
    </xf>
    <xf numFmtId="0" fontId="6" fillId="5" borderId="46" xfId="0" applyFont="1" applyFill="1" applyBorder="1" applyAlignment="1">
      <alignment horizontal="center" vertical="center"/>
    </xf>
    <xf numFmtId="14" fontId="0" fillId="14" borderId="15" xfId="0" applyNumberForma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left" vertical="center"/>
    </xf>
    <xf numFmtId="0" fontId="3" fillId="14" borderId="15" xfId="0" applyFont="1" applyFill="1" applyBorder="1" applyAlignment="1">
      <alignment horizontal="center" vertical="center"/>
    </xf>
    <xf numFmtId="14" fontId="3" fillId="14" borderId="15" xfId="0" applyNumberFormat="1" applyFont="1" applyFill="1" applyBorder="1" applyAlignment="1">
      <alignment horizontal="center" vertical="center"/>
    </xf>
    <xf numFmtId="0" fontId="0" fillId="14" borderId="15" xfId="0" applyFill="1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9" fontId="15" fillId="0" borderId="0" xfId="6" applyNumberFormat="1" applyFont="1" applyAlignment="1">
      <alignment horizontal="center" vertical="center"/>
    </xf>
    <xf numFmtId="44" fontId="15" fillId="0" borderId="0" xfId="5" applyFont="1" applyAlignment="1">
      <alignment horizontal="center" vertical="center"/>
    </xf>
    <xf numFmtId="10" fontId="15" fillId="0" borderId="15" xfId="6" applyNumberFormat="1" applyFont="1" applyBorder="1" applyAlignment="1">
      <alignment horizontal="center" vertical="center"/>
    </xf>
    <xf numFmtId="44" fontId="15" fillId="0" borderId="15" xfId="5" applyFont="1" applyBorder="1" applyAlignment="1">
      <alignment horizontal="center" vertical="center"/>
    </xf>
    <xf numFmtId="0" fontId="16" fillId="15" borderId="47" xfId="0" applyFont="1" applyFill="1" applyBorder="1" applyAlignment="1">
      <alignment horizontal="center" vertical="center"/>
    </xf>
    <xf numFmtId="0" fontId="16" fillId="15" borderId="4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4" fontId="0" fillId="8" borderId="49" xfId="5" applyFont="1" applyFill="1" applyBorder="1" applyAlignment="1">
      <alignment horizontal="center"/>
    </xf>
    <xf numFmtId="44" fontId="0" fillId="8" borderId="49" xfId="5" applyFont="1" applyFill="1" applyBorder="1"/>
    <xf numFmtId="44" fontId="0" fillId="0" borderId="49" xfId="5" applyFont="1" applyBorder="1" applyAlignment="1">
      <alignment horizontal="center"/>
    </xf>
    <xf numFmtId="44" fontId="0" fillId="0" borderId="49" xfId="5" applyFont="1" applyBorder="1"/>
    <xf numFmtId="43" fontId="0" fillId="0" borderId="19" xfId="1" applyFont="1" applyBorder="1"/>
    <xf numFmtId="43" fontId="18" fillId="0" borderId="19" xfId="1" applyFont="1" applyBorder="1"/>
    <xf numFmtId="0" fontId="0" fillId="0" borderId="10" xfId="0" applyBorder="1"/>
    <xf numFmtId="43" fontId="0" fillId="0" borderId="9" xfId="1" applyFont="1" applyBorder="1"/>
    <xf numFmtId="43" fontId="18" fillId="0" borderId="9" xfId="1" applyFont="1" applyBorder="1"/>
    <xf numFmtId="43" fontId="18" fillId="0" borderId="0" xfId="1" applyFont="1"/>
    <xf numFmtId="0" fontId="4" fillId="7" borderId="44" xfId="0" applyFont="1" applyFill="1" applyBorder="1"/>
    <xf numFmtId="0" fontId="0" fillId="8" borderId="49" xfId="0" applyFont="1" applyFill="1" applyBorder="1"/>
    <xf numFmtId="0" fontId="0" fillId="0" borderId="50" xfId="0" applyBorder="1"/>
    <xf numFmtId="0" fontId="0" fillId="0" borderId="51" xfId="0" applyBorder="1"/>
    <xf numFmtId="43" fontId="0" fillId="0" borderId="51" xfId="1" applyFont="1" applyBorder="1"/>
    <xf numFmtId="14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43" fontId="0" fillId="0" borderId="54" xfId="1" applyFont="1" applyBorder="1"/>
    <xf numFmtId="14" fontId="0" fillId="0" borderId="54" xfId="0" applyNumberFormat="1" applyBorder="1"/>
    <xf numFmtId="0" fontId="0" fillId="0" borderId="55" xfId="0" applyBorder="1"/>
    <xf numFmtId="0" fontId="5" fillId="0" borderId="3" xfId="0" applyFont="1" applyBorder="1"/>
    <xf numFmtId="170" fontId="0" fillId="0" borderId="3" xfId="11" applyFont="1" applyBorder="1"/>
    <xf numFmtId="170" fontId="0" fillId="0" borderId="6" xfId="11" applyFont="1" applyBorder="1"/>
    <xf numFmtId="0" fontId="5" fillId="0" borderId="4" xfId="0" applyFont="1" applyBorder="1"/>
    <xf numFmtId="170" fontId="0" fillId="0" borderId="4" xfId="11" applyFont="1" applyBorder="1"/>
    <xf numFmtId="170" fontId="0" fillId="0" borderId="7" xfId="11" applyFont="1" applyBorder="1"/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6" xfId="0" applyBorder="1"/>
    <xf numFmtId="0" fontId="0" fillId="0" borderId="58" xfId="0" applyBorder="1"/>
    <xf numFmtId="0" fontId="19" fillId="0" borderId="0" xfId="0" applyFont="1" applyAlignment="1">
      <alignment vertical="center"/>
    </xf>
    <xf numFmtId="0" fontId="20" fillId="0" borderId="0" xfId="10" applyFont="1" applyFill="1" applyBorder="1" applyAlignment="1">
      <alignment vertical="center"/>
    </xf>
    <xf numFmtId="9" fontId="19" fillId="0" borderId="54" xfId="6" applyFont="1" applyFill="1" applyBorder="1" applyAlignment="1">
      <alignment horizontal="right" vertical="center"/>
    </xf>
    <xf numFmtId="0" fontId="19" fillId="0" borderId="54" xfId="0" applyFont="1" applyBorder="1" applyAlignment="1">
      <alignment horizontal="right" vertical="center"/>
    </xf>
    <xf numFmtId="0" fontId="21" fillId="0" borderId="0" xfId="0" applyFont="1" applyAlignment="1">
      <alignment vertical="center" wrapText="1"/>
    </xf>
    <xf numFmtId="9" fontId="19" fillId="0" borderId="50" xfId="6" applyFont="1" applyFill="1" applyBorder="1" applyAlignment="1">
      <alignment horizontal="center" vertical="center"/>
    </xf>
    <xf numFmtId="164" fontId="19" fillId="0" borderId="51" xfId="0" applyNumberFormat="1" applyFont="1" applyBorder="1" applyAlignment="1">
      <alignment horizontal="right" vertical="center" indent="2"/>
    </xf>
    <xf numFmtId="10" fontId="19" fillId="0" borderId="51" xfId="0" applyNumberFormat="1" applyFont="1" applyBorder="1" applyAlignment="1">
      <alignment horizontal="right" vertical="center" indent="2"/>
    </xf>
    <xf numFmtId="0" fontId="19" fillId="0" borderId="51" xfId="0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20" fontId="19" fillId="0" borderId="51" xfId="0" applyNumberFormat="1" applyFont="1" applyBorder="1" applyAlignment="1">
      <alignment horizontal="left" vertical="center"/>
    </xf>
    <xf numFmtId="14" fontId="19" fillId="0" borderId="52" xfId="0" applyNumberFormat="1" applyFont="1" applyBorder="1" applyAlignment="1">
      <alignment horizontal="left" vertical="center" indent="1"/>
    </xf>
    <xf numFmtId="9" fontId="19" fillId="0" borderId="53" xfId="6" applyFont="1" applyFill="1" applyBorder="1" applyAlignment="1">
      <alignment horizontal="center" vertical="center"/>
    </xf>
    <xf numFmtId="164" fontId="19" fillId="0" borderId="54" xfId="0" applyNumberFormat="1" applyFont="1" applyBorder="1" applyAlignment="1">
      <alignment horizontal="right" vertical="center" indent="2"/>
    </xf>
    <xf numFmtId="10" fontId="19" fillId="0" borderId="54" xfId="0" applyNumberFormat="1" applyFont="1" applyBorder="1" applyAlignment="1">
      <alignment horizontal="right" vertical="center" indent="2"/>
    </xf>
    <xf numFmtId="0" fontId="19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/>
    </xf>
    <xf numFmtId="49" fontId="19" fillId="0" borderId="54" xfId="0" applyNumberFormat="1" applyFont="1" applyBorder="1" applyAlignment="1">
      <alignment horizontal="left" vertical="center"/>
    </xf>
    <xf numFmtId="20" fontId="19" fillId="0" borderId="54" xfId="0" applyNumberFormat="1" applyFont="1" applyBorder="1" applyAlignment="1">
      <alignment horizontal="left" vertical="center"/>
    </xf>
    <xf numFmtId="14" fontId="19" fillId="0" borderId="55" xfId="0" applyNumberFormat="1" applyFont="1" applyBorder="1" applyAlignment="1">
      <alignment horizontal="left" vertical="center" indent="1"/>
    </xf>
    <xf numFmtId="0" fontId="21" fillId="0" borderId="56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4" fontId="0" fillId="0" borderId="23" xfId="5" applyFont="1" applyFill="1" applyBorder="1"/>
    <xf numFmtId="44" fontId="0" fillId="0" borderId="10" xfId="5" applyFont="1" applyFill="1" applyBorder="1"/>
    <xf numFmtId="44" fontId="0" fillId="8" borderId="22" xfId="5" applyFont="1" applyFill="1" applyBorder="1"/>
    <xf numFmtId="0" fontId="0" fillId="0" borderId="43" xfId="0" applyBorder="1"/>
    <xf numFmtId="43" fontId="0" fillId="0" borderId="54" xfId="0" applyNumberFormat="1" applyBorder="1"/>
    <xf numFmtId="43" fontId="0" fillId="0" borderId="50" xfId="1" applyFont="1" applyBorder="1"/>
    <xf numFmtId="0" fontId="0" fillId="0" borderId="51" xfId="0" applyBorder="1" applyAlignment="1">
      <alignment horizontal="center"/>
    </xf>
    <xf numFmtId="43" fontId="0" fillId="0" borderId="53" xfId="1" applyFont="1" applyBorder="1"/>
    <xf numFmtId="0" fontId="0" fillId="0" borderId="54" xfId="0" applyBorder="1" applyAlignment="1">
      <alignment horizontal="center"/>
    </xf>
    <xf numFmtId="0" fontId="0" fillId="0" borderId="57" xfId="0" applyBorder="1"/>
    <xf numFmtId="0" fontId="23" fillId="0" borderId="59" xfId="12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14" fontId="0" fillId="0" borderId="49" xfId="5" applyNumberFormat="1" applyFont="1" applyBorder="1"/>
    <xf numFmtId="0" fontId="0" fillId="0" borderId="49" xfId="0" applyBorder="1"/>
    <xf numFmtId="0" fontId="0" fillId="0" borderId="49" xfId="0" applyBorder="1" applyAlignment="1">
      <alignment horizontal="center"/>
    </xf>
    <xf numFmtId="14" fontId="0" fillId="8" borderId="22" xfId="5" applyNumberFormat="1" applyFont="1" applyFill="1" applyBorder="1"/>
    <xf numFmtId="0" fontId="0" fillId="8" borderId="22" xfId="0" applyFill="1" applyBorder="1"/>
    <xf numFmtId="0" fontId="0" fillId="8" borderId="22" xfId="0" applyFill="1" applyBorder="1" applyAlignment="1">
      <alignment horizontal="center"/>
    </xf>
    <xf numFmtId="14" fontId="0" fillId="0" borderId="22" xfId="5" applyNumberFormat="1" applyFont="1" applyBorder="1"/>
    <xf numFmtId="0" fontId="0" fillId="0" borderId="22" xfId="0" applyBorder="1"/>
    <xf numFmtId="0" fontId="0" fillId="0" borderId="22" xfId="0" applyBorder="1" applyAlignment="1">
      <alignment horizontal="center"/>
    </xf>
    <xf numFmtId="14" fontId="0" fillId="8" borderId="22" xfId="0" applyNumberFormat="1" applyFill="1" applyBorder="1"/>
    <xf numFmtId="0" fontId="26" fillId="7" borderId="60" xfId="12" applyFont="1" applyFill="1" applyBorder="1" applyAlignment="1">
      <alignment vertical="center" wrapText="1"/>
    </xf>
    <xf numFmtId="0" fontId="26" fillId="7" borderId="61" xfId="12" applyFont="1" applyFill="1" applyBorder="1" applyAlignment="1">
      <alignment vertical="center" wrapText="1"/>
    </xf>
    <xf numFmtId="44" fontId="3" fillId="0" borderId="21" xfId="5" applyFont="1" applyFill="1" applyBorder="1"/>
    <xf numFmtId="44" fontId="3" fillId="0" borderId="21" xfId="5" applyFont="1" applyFill="1" applyBorder="1" applyAlignment="1">
      <alignment horizontal="center"/>
    </xf>
    <xf numFmtId="44" fontId="3" fillId="0" borderId="43" xfId="5" applyFont="1" applyFill="1" applyBorder="1"/>
    <xf numFmtId="0" fontId="2" fillId="0" borderId="44" xfId="0" applyFont="1" applyFill="1" applyBorder="1"/>
    <xf numFmtId="0" fontId="2" fillId="0" borderId="44" xfId="0" applyFont="1" applyFill="1" applyBorder="1" applyAlignment="1"/>
    <xf numFmtId="0" fontId="0" fillId="0" borderId="0" xfId="0" applyFill="1" applyBorder="1"/>
    <xf numFmtId="43" fontId="0" fillId="0" borderId="0" xfId="1" applyFont="1" applyFill="1" applyBorder="1"/>
    <xf numFmtId="169" fontId="0" fillId="0" borderId="0" xfId="6" applyNumberFormat="1" applyFont="1" applyFill="1" applyBorder="1"/>
    <xf numFmtId="0" fontId="5" fillId="0" borderId="0" xfId="0" applyFont="1" applyAlignment="1">
      <alignment horizontal="center"/>
    </xf>
    <xf numFmtId="0" fontId="0" fillId="0" borderId="38" xfId="0" applyBorder="1"/>
    <xf numFmtId="0" fontId="0" fillId="0" borderId="36" xfId="0" applyBorder="1"/>
    <xf numFmtId="165" fontId="0" fillId="0" borderId="35" xfId="0" applyNumberFormat="1" applyBorder="1"/>
    <xf numFmtId="0" fontId="0" fillId="0" borderId="34" xfId="0" applyBorder="1" applyAlignment="1">
      <alignment horizontal="center"/>
    </xf>
    <xf numFmtId="165" fontId="0" fillId="0" borderId="33" xfId="0" applyNumberFormat="1" applyBorder="1"/>
    <xf numFmtId="0" fontId="0" fillId="0" borderId="3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NumberFormat="1" applyFill="1" applyBorder="1"/>
    <xf numFmtId="14" fontId="2" fillId="0" borderId="0" xfId="1" applyNumberFormat="1" applyFont="1" applyFill="1" applyBorder="1" applyAlignment="1">
      <alignment horizontal="center"/>
    </xf>
    <xf numFmtId="0" fontId="0" fillId="0" borderId="0" xfId="0" applyNumberFormat="1" applyFill="1"/>
    <xf numFmtId="169" fontId="3" fillId="0" borderId="0" xfId="6" applyNumberFormat="1" applyFont="1" applyFill="1"/>
    <xf numFmtId="14" fontId="0" fillId="17" borderId="0" xfId="0" applyNumberFormat="1" applyFill="1"/>
    <xf numFmtId="14" fontId="0" fillId="18" borderId="0" xfId="0" applyNumberFormat="1" applyFill="1"/>
    <xf numFmtId="0" fontId="27" fillId="0" borderId="32" xfId="5" applyNumberFormat="1" applyFont="1" applyBorder="1" applyAlignment="1">
      <alignment horizontal="center"/>
    </xf>
    <xf numFmtId="0" fontId="27" fillId="0" borderId="31" xfId="5" applyNumberFormat="1" applyFont="1" applyBorder="1" applyAlignment="1">
      <alignment horizontal="center"/>
    </xf>
    <xf numFmtId="0" fontId="3" fillId="0" borderId="62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left" vertical="center"/>
    </xf>
    <xf numFmtId="49" fontId="0" fillId="0" borderId="9" xfId="1" applyNumberFormat="1" applyFont="1" applyBorder="1"/>
    <xf numFmtId="49" fontId="0" fillId="0" borderId="9" xfId="0" applyNumberFormat="1" applyBorder="1"/>
    <xf numFmtId="49" fontId="0" fillId="0" borderId="19" xfId="0" applyNumberFormat="1" applyBorder="1"/>
    <xf numFmtId="0" fontId="4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left" vertical="center" indent="11"/>
    </xf>
    <xf numFmtId="0" fontId="13" fillId="13" borderId="0" xfId="0" applyFont="1" applyFill="1" applyAlignment="1">
      <alignment horizontal="left" vertical="center" indent="11"/>
    </xf>
    <xf numFmtId="0" fontId="17" fillId="16" borderId="0" xfId="0" applyFont="1" applyFill="1" applyAlignment="1">
      <alignment horizontal="right" vertical="center"/>
    </xf>
    <xf numFmtId="168" fontId="0" fillId="0" borderId="0" xfId="0" applyNumberFormat="1" applyAlignment="1">
      <alignment horizontal="center" vertical="center" wrapText="1"/>
    </xf>
    <xf numFmtId="168" fontId="0" fillId="0" borderId="0" xfId="0" applyNumberFormat="1"/>
    <xf numFmtId="44" fontId="0" fillId="0" borderId="9" xfId="5" applyFont="1" applyBorder="1"/>
  </cellXfs>
  <cellStyles count="13">
    <cellStyle name="Cabeçalho 3 2" xfId="2"/>
    <cellStyle name="Célula amarela 2 2" xfId="4"/>
    <cellStyle name="Célula cinza 2 2" xfId="3"/>
    <cellStyle name="Moeda" xfId="5" builtinId="4"/>
    <cellStyle name="Normal" xfId="0" builtinId="0"/>
    <cellStyle name="Normal 2 2" xfId="8"/>
    <cellStyle name="Normal 4" xfId="9"/>
    <cellStyle name="Porcentagem" xfId="6" builtinId="5"/>
    <cellStyle name="Título 1" xfId="10" builtinId="16"/>
    <cellStyle name="Título 2 2" xfId="12"/>
    <cellStyle name="Vírgula" xfId="1" builtinId="3"/>
    <cellStyle name="Vírgula 3" xfId="7"/>
    <cellStyle name="Vírgula 3 2" xfId="11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-F400]h:mm:ss\ AM/PM"/>
      <alignment horizontal="center" vertical="center" textRotation="0" wrapText="0" indent="0" justifyLastLine="0" shrinkToFit="0" readingOrder="0"/>
    </dxf>
    <dxf>
      <numFmt numFmtId="168" formatCode="[$-F400]h:mm:ss\ AM/PM"/>
    </dxf>
    <dxf>
      <numFmt numFmtId="168" formatCode="[$-F400]h:mm:ss\ AM/PM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rgb="FF5959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0" formatCode="General"/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theme="6" tint="0.79998168889431442"/>
        </bottom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35" formatCode="_-* #,##0.00_-;\-* #,##0.00_-;_-* &quot;-&quot;??_-;_-@_-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6"/>
          <bgColor theme="6"/>
        </patternFill>
      </fill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ddd\ dd/mm/yyyy\ hh:mm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border>
        <bottom style="thin">
          <color theme="6" tint="0.79998168889431442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9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ddd\ 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168" formatCode="[$-F400]h:mm:ss\ AM/PM"/>
      <alignment horizontal="center" vertical="center" textRotation="0" wrapText="0" indent="0" justifyLastLine="0" shrinkToFit="0" readingOrder="0"/>
    </dxf>
    <dxf>
      <numFmt numFmtId="168" formatCode="[$-F400]h:mm:ss\ AM/PM"/>
      <alignment horizontal="center" vertical="center" textRotation="0" wrapText="0" indent="0" justifyLastLine="0" shrinkToFit="0" readingOrder="0"/>
    </dxf>
    <dxf>
      <numFmt numFmtId="168" formatCode="[$-F400]h:mm:ss\ AM/PM"/>
      <alignment horizontal="center" vertical="center" textRotation="0" wrapText="0" indent="0" justifyLastLine="0" shrinkToFit="0" readingOrder="0"/>
    </dxf>
    <dxf>
      <numFmt numFmtId="167" formatCode="ddd\ dd/mmm/yyyy"/>
    </dxf>
    <dxf>
      <alignment horizontal="general" vertical="center" textRotation="0" wrapText="1" indent="0" justifyLastLine="0" shrinkToFit="0" readingOrder="0"/>
    </dxf>
    <dxf>
      <numFmt numFmtId="165" formatCode="ddd\ dd/mm/yyyy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>
          <bgColor theme="8" tint="-0.49998474074526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ddd\ 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0.0%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  <border diagonalUp="0" diagonalDown="0">
        <left style="medium">
          <color rgb="FFFF0000"/>
        </left>
        <right style="medium">
          <color rgb="FFFF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numFmt numFmtId="2" formatCode="0.00"/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color rgb="FFFFC00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  <border>
        <top style="medium">
          <color theme="8"/>
        </top>
      </border>
    </dxf>
    <dxf>
      <font>
        <b/>
        <i val="0"/>
        <color theme="0"/>
      </font>
      <fill>
        <patternFill>
          <bgColor rgb="FF002060"/>
        </patternFill>
      </fill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 style="thin">
          <color theme="8" tint="0.39997558519241921"/>
        </vertical>
        <horizontal style="thin">
          <color theme="8" tint="0.39997558519241921"/>
        </horizontal>
      </border>
    </dxf>
  </dxfs>
  <tableStyles count="1" defaultTableStyle="TableStyleMedium2" defaultPivotStyle="PivotStyleLight16">
    <tableStyle name="Exemplo_Avançado" pivot="0" count="7">
      <tableStyleElement type="wholeTable" dxfId="241"/>
      <tableStyleElement type="headerRow" dxfId="240"/>
      <tableStyleElement type="totalRow" dxfId="239"/>
      <tableStyleElement type="firstColumn" dxfId="238"/>
      <tableStyleElement type="lastColumn" dxfId="237"/>
      <tableStyleElement type="firstRowStripe" dxfId="236"/>
      <tableStyleElement type="firstColumnStripe" dxfId="235"/>
    </tableStyle>
  </tableStyles>
  <colors>
    <mruColors>
      <color rgb="FFF67272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5" Type="http://schemas.openxmlformats.org/officeDocument/2006/relationships/image" Target="../media/image12.png"/><Relationship Id="rId4" Type="http://schemas.openxmlformats.org/officeDocument/2006/relationships/image" Target="../media/image13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4" Type="http://schemas.openxmlformats.org/officeDocument/2006/relationships/image" Target="../media/image13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4" Type="http://schemas.openxmlformats.org/officeDocument/2006/relationships/image" Target="../media/image13.sv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svg"/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7.png"/><Relationship Id="rId1" Type="http://schemas.openxmlformats.org/officeDocument/2006/relationships/image" Target="../media/image6.jpg"/><Relationship Id="rId5" Type="http://schemas.microsoft.com/office/2007/relationships/hdphoto" Target="../media/hdphoto2.wdp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15</xdr:col>
      <xdr:colOff>533400</xdr:colOff>
      <xdr:row>13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C6B4E0B-DF89-4062-80B7-FBBDE8D5042C}"/>
            </a:ext>
          </a:extLst>
        </xdr:cNvPr>
        <xdr:cNvSpPr/>
      </xdr:nvSpPr>
      <xdr:spPr>
        <a:xfrm>
          <a:off x="5267325" y="0"/>
          <a:ext cx="4410075" cy="2581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 b="1"/>
        </a:p>
        <a:p>
          <a:pPr algn="l"/>
          <a:endParaRPr lang="pt-BR" sz="1200" b="1"/>
        </a:p>
        <a:p>
          <a:pPr algn="l"/>
          <a:r>
            <a:rPr lang="pt-BR" sz="1200" b="1"/>
            <a:t>SEERRO</a:t>
          </a:r>
        </a:p>
        <a:p>
          <a:pPr algn="l"/>
          <a:endParaRPr lang="pt-BR" sz="1200" b="1" baseline="0"/>
        </a:p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Retorna um valor especificado se uma fórmula gerar um erro; caso contrário, retorna o resultado da fórmula. Use a função SEERRO para capturar e controlar os erros em uma fórmula.</a:t>
          </a:r>
        </a:p>
        <a:p>
          <a:pPr algn="l"/>
          <a:endParaRPr lang="pt-BR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SINTAXE</a:t>
          </a:r>
        </a:p>
        <a:p>
          <a:pPr algn="l"/>
          <a:endParaRPr lang="pt-BR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SEERRO(valor, valor_se_erro)</a:t>
          </a:r>
          <a:endParaRPr lang="pt-BR" sz="1200" b="0" baseline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1</xdr:row>
      <xdr:rowOff>19050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C3CD39F8-7618-4E69-9343-193A89A8C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09550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657226</xdr:colOff>
      <xdr:row>2</xdr:row>
      <xdr:rowOff>0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D7C301F-46C6-4D9E-8BDC-A66E17E31FED}"/>
            </a:ext>
          </a:extLst>
        </xdr:cNvPr>
        <xdr:cNvSpPr txBox="1"/>
      </xdr:nvSpPr>
      <xdr:spPr>
        <a:xfrm>
          <a:off x="1828801" y="381000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SOMASE e</a:t>
          </a:r>
          <a:r>
            <a:rPr lang="pt-BR" sz="2000" b="1" baseline="0"/>
            <a:t> SOMASES</a:t>
          </a:r>
          <a:endParaRPr lang="pt-BR" sz="1600" b="0"/>
        </a:p>
        <a:p>
          <a:r>
            <a:rPr lang="pt-BR" sz="1600" b="0"/>
            <a:t>Utilizar a função somase e somases</a:t>
          </a:r>
          <a:endParaRPr lang="pt-BR" sz="2000" b="1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74543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C03E2712-9D13-4B7E-B664-67C72E797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65043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503584</xdr:colOff>
      <xdr:row>2</xdr:row>
      <xdr:rowOff>55493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90C822-9EE1-4DE6-AFF6-8945BD916A50}"/>
            </a:ext>
          </a:extLst>
        </xdr:cNvPr>
        <xdr:cNvSpPr txBox="1"/>
      </xdr:nvSpPr>
      <xdr:spPr>
        <a:xfrm>
          <a:off x="1722784" y="436493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MÉDIASE e MÉDIASES</a:t>
          </a:r>
          <a:endParaRPr lang="pt-BR" sz="1600" b="0"/>
        </a:p>
        <a:p>
          <a:r>
            <a:rPr lang="pt-BR" sz="1600" b="0"/>
            <a:t>Utilizar a função médiase e médiases</a:t>
          </a:r>
          <a:endParaRPr lang="pt-BR" sz="2000" b="1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</xdr:row>
      <xdr:rowOff>123825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5178A415-6121-481B-91D4-F45B2C988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314325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476251</xdr:colOff>
      <xdr:row>2</xdr:row>
      <xdr:rowOff>104775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8720B73-A46A-412D-8731-3B08005CC641}"/>
            </a:ext>
          </a:extLst>
        </xdr:cNvPr>
        <xdr:cNvSpPr txBox="1"/>
      </xdr:nvSpPr>
      <xdr:spPr>
        <a:xfrm>
          <a:off x="1695451" y="485775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CONT.SE</a:t>
          </a:r>
          <a:r>
            <a:rPr lang="pt-BR" sz="2000" b="1" baseline="0"/>
            <a:t> e CONT.SES</a:t>
          </a:r>
          <a:endParaRPr lang="pt-BR" sz="1600" b="0"/>
        </a:p>
        <a:p>
          <a:r>
            <a:rPr lang="pt-BR" sz="1600" b="0"/>
            <a:t>Utilizar a função cont.se e cont.ses</a:t>
          </a:r>
          <a:endParaRPr lang="pt-BR" sz="2000" b="1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45982</xdr:colOff>
      <xdr:row>3</xdr:row>
      <xdr:rowOff>177363</xdr:rowOff>
    </xdr:from>
    <xdr:to>
      <xdr:col>9</xdr:col>
      <xdr:colOff>118242</xdr:colOff>
      <xdr:row>14</xdr:row>
      <xdr:rowOff>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A304326-044F-4BED-9746-48B7F505A676}"/>
            </a:ext>
          </a:extLst>
        </xdr:cNvPr>
        <xdr:cNvSpPr txBox="1"/>
      </xdr:nvSpPr>
      <xdr:spPr>
        <a:xfrm>
          <a:off x="2995448" y="748863"/>
          <a:ext cx="5669018" cy="1918138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 b="1"/>
            <a:t>Na coluna Dia da Semana</a:t>
          </a:r>
        </a:p>
        <a:p>
          <a:r>
            <a:rPr lang="pt-BR" sz="1100"/>
            <a:t>Será necessário utilizar a função dia da</a:t>
          </a:r>
          <a:r>
            <a:rPr lang="pt-BR" sz="1100" baseline="0"/>
            <a:t> semana para trazer os números que representam cada um dos dias da semana.</a:t>
          </a:r>
        </a:p>
        <a:p>
          <a:endParaRPr lang="pt-BR" sz="1100" baseline="0"/>
        </a:p>
        <a:p>
          <a:r>
            <a:rPr lang="pt-BR" sz="1100" b="1"/>
            <a:t>Na Tb_semanal (tabela acima)</a:t>
          </a:r>
        </a:p>
        <a:p>
          <a:r>
            <a:rPr lang="pt-BR" sz="1100"/>
            <a:t>Será necessário utilizar uma função que faça a contagem de dias da semana de acordo com o que é pedido.</a:t>
          </a:r>
        </a:p>
        <a:p>
          <a:endParaRPr lang="pt-BR" sz="1100"/>
        </a:p>
        <a:p>
          <a:r>
            <a:rPr lang="pt-BR" sz="1100" b="1"/>
            <a:t>Exemplo:</a:t>
          </a:r>
        </a:p>
        <a:p>
          <a:r>
            <a:rPr lang="pt-BR" sz="1100"/>
            <a:t>Precisamos</a:t>
          </a:r>
          <a:r>
            <a:rPr lang="pt-BR" sz="1100" baseline="0"/>
            <a:t> saber quantos "Domingo" temos no ano, assim como todos os outros dias.</a:t>
          </a:r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C2A66CE6-5617-4849-A301-9E342513D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A0C3F878-D1F3-4515-BE82-E6A30C96E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9125" y="209550"/>
          <a:ext cx="542925" cy="542925"/>
        </a:xfrm>
        <a:prstGeom prst="rect">
          <a:avLst/>
        </a:prstGeom>
      </xdr:spPr>
    </xdr:pic>
    <xdr:clientData/>
  </xdr:oneCellAnchor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4" name="Gráfico 3" descr="Perfil masculino">
          <a:extLst>
            <a:ext uri="{FF2B5EF4-FFF2-40B4-BE49-F238E27FC236}">
              <a16:creationId xmlns:a16="http://schemas.microsoft.com/office/drawing/2014/main" id="{10E3E19F-D72F-465D-B6C7-8ABCA9D8F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5" name="Gráfico 4" descr="Perfil de mulher">
          <a:extLst>
            <a:ext uri="{FF2B5EF4-FFF2-40B4-BE49-F238E27FC236}">
              <a16:creationId xmlns:a16="http://schemas.microsoft.com/office/drawing/2014/main" id="{50DD57EB-4D11-4FA4-83FD-049155C7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5</xdr:col>
      <xdr:colOff>295275</xdr:colOff>
      <xdr:row>7</xdr:row>
      <xdr:rowOff>190500</xdr:rowOff>
    </xdr:from>
    <xdr:to>
      <xdr:col>11</xdr:col>
      <xdr:colOff>66675</xdr:colOff>
      <xdr:row>23</xdr:row>
      <xdr:rowOff>28575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C439643-8A63-4403-9EAB-0DBC3D73C827}"/>
            </a:ext>
          </a:extLst>
        </xdr:cNvPr>
        <xdr:cNvSpPr txBox="1"/>
      </xdr:nvSpPr>
      <xdr:spPr>
        <a:xfrm>
          <a:off x="3343275" y="1524000"/>
          <a:ext cx="3429000" cy="288607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conceitos de formatação</a:t>
          </a:r>
          <a:r>
            <a:rPr lang="pt-BR" sz="1200" baseline="0">
              <a:solidFill>
                <a:sysClr val="windowText" lastClr="000000"/>
              </a:solidFill>
            </a:rPr>
            <a:t> condicional com fórmulas, validação de dados e o uso preciso da função Procv.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ID (célula i5) </a:t>
          </a:r>
          <a:r>
            <a:rPr lang="pt-BR" sz="1200" baseline="0">
              <a:solidFill>
                <a:sysClr val="windowText" lastClr="000000"/>
              </a:solidFill>
            </a:rPr>
            <a:t>- Usaremos uma validação de dados;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200" baseline="0">
              <a:solidFill>
                <a:sysClr val="windowText" lastClr="000000"/>
              </a:solidFill>
            </a:rPr>
            <a:t>Quando toda a explicação de Procv for passada, entraremos no assunto Formatação condicional e Validação de dados</a:t>
          </a:r>
          <a:endParaRPr lang="pt-BR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10</xdr:col>
      <xdr:colOff>428625</xdr:colOff>
      <xdr:row>17</xdr:row>
      <xdr:rowOff>19050</xdr:rowOff>
    </xdr:from>
    <xdr:ext cx="1098348" cy="1038225"/>
    <xdr:pic>
      <xdr:nvPicPr>
        <xdr:cNvPr id="7" name="Imagem 6">
          <a:extLst>
            <a:ext uri="{FF2B5EF4-FFF2-40B4-BE49-F238E27FC236}">
              <a16:creationId xmlns:a16="http://schemas.microsoft.com/office/drawing/2014/main" id="{8AB05B6C-4DE4-4B65-812D-C098ED412FA6}"/>
            </a:ext>
            <a:ext uri="{C183D7F6-B498-43B3-948B-1728B52AA6E4}">
              <adec:decorative xmlns=""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3257550"/>
          <a:ext cx="1098348" cy="1038225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A59F4BED-45B1-4EE0-87B4-A2D7101B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93A477CE-251C-40CA-BF2E-23358587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4</xdr:col>
      <xdr:colOff>514350</xdr:colOff>
      <xdr:row>8</xdr:row>
      <xdr:rowOff>104775</xdr:rowOff>
    </xdr:from>
    <xdr:to>
      <xdr:col>10</xdr:col>
      <xdr:colOff>1238250</xdr:colOff>
      <xdr:row>21</xdr:row>
      <xdr:rowOff>161925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F6BDADE-A9D9-4ACE-8364-B84D585DB3B0}"/>
            </a:ext>
          </a:extLst>
        </xdr:cNvPr>
        <xdr:cNvSpPr txBox="1"/>
      </xdr:nvSpPr>
      <xdr:spPr>
        <a:xfrm>
          <a:off x="2952750" y="1628775"/>
          <a:ext cx="3752850" cy="253365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</a:t>
          </a:r>
          <a:r>
            <a:rPr lang="pt-BR" sz="1200" baseline="0">
              <a:solidFill>
                <a:sysClr val="windowText" lastClr="000000"/>
              </a:solidFill>
            </a:rPr>
            <a:t>o uso preciso da função Procv nomeando intervalo de dados.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Nomeando campos</a:t>
          </a:r>
        </a:p>
        <a:p>
          <a:r>
            <a:rPr lang="pt-BR" sz="1200" baseline="0">
              <a:solidFill>
                <a:sysClr val="windowText" lastClr="000000"/>
              </a:solidFill>
            </a:rPr>
            <a:t>Será necessário dar nome aos campos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504825</xdr:colOff>
      <xdr:row>1</xdr:row>
      <xdr:rowOff>47625</xdr:rowOff>
    </xdr:from>
    <xdr:ext cx="543600" cy="543600"/>
    <xdr:pic>
      <xdr:nvPicPr>
        <xdr:cNvPr id="5" name="Gráfico 4" descr="Perfil masculino">
          <a:extLst>
            <a:ext uri="{FF2B5EF4-FFF2-40B4-BE49-F238E27FC236}">
              <a16:creationId xmlns:a16="http://schemas.microsoft.com/office/drawing/2014/main" id="{28A8B2CF-E6F7-40DD-BBF1-D0BCB741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4425" y="238125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1</xdr:row>
      <xdr:rowOff>47625</xdr:rowOff>
    </xdr:from>
    <xdr:ext cx="542925" cy="542925"/>
    <xdr:pic>
      <xdr:nvPicPr>
        <xdr:cNvPr id="6" name="Gráfico 5" descr="Perfil de mulher">
          <a:extLst>
            <a:ext uri="{FF2B5EF4-FFF2-40B4-BE49-F238E27FC236}">
              <a16:creationId xmlns:a16="http://schemas.microsoft.com/office/drawing/2014/main" id="{FCD03920-EE74-41CE-86DA-0E279BFF7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5800" y="238125"/>
          <a:ext cx="542925" cy="54292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E6DAF138-31A9-4A9A-B579-9235AFD61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EBF9484F-ADB9-45B7-B0FF-09B5A2CC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4</xdr:col>
      <xdr:colOff>104774</xdr:colOff>
      <xdr:row>7</xdr:row>
      <xdr:rowOff>28575</xdr:rowOff>
    </xdr:from>
    <xdr:to>
      <xdr:col>10</xdr:col>
      <xdr:colOff>1476374</xdr:colOff>
      <xdr:row>18</xdr:row>
      <xdr:rowOff>104775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F766C80-89D4-4358-9B16-E9C30195BCBF}"/>
            </a:ext>
          </a:extLst>
        </xdr:cNvPr>
        <xdr:cNvSpPr txBox="1"/>
      </xdr:nvSpPr>
      <xdr:spPr>
        <a:xfrm>
          <a:off x="2543174" y="1362075"/>
          <a:ext cx="4162425" cy="21717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</a:t>
          </a:r>
          <a:r>
            <a:rPr lang="pt-BR" sz="1200" baseline="0">
              <a:solidFill>
                <a:sysClr val="windowText" lastClr="000000"/>
              </a:solidFill>
            </a:rPr>
            <a:t>o uso preciso da função Procv </a:t>
          </a:r>
          <a:r>
            <a:rPr lang="pt-BR" sz="1600" b="1" baseline="0">
              <a:solidFill>
                <a:srgbClr val="FF0000"/>
              </a:solidFill>
            </a:rPr>
            <a:t>usando tabelas.</a:t>
          </a:r>
          <a:endParaRPr lang="pt-BR" sz="1200" b="1" baseline="0">
            <a:solidFill>
              <a:srgbClr val="FF0000"/>
            </a:solidFill>
          </a:endParaRP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Nomeando tabelas</a:t>
          </a:r>
        </a:p>
        <a:p>
          <a:r>
            <a:rPr lang="pt-BR" sz="1200" baseline="0">
              <a:solidFill>
                <a:sysClr val="windowText" lastClr="000000"/>
              </a:solidFill>
            </a:rPr>
            <a:t>Será necessário dar nome aos campos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504825</xdr:colOff>
      <xdr:row>1</xdr:row>
      <xdr:rowOff>47625</xdr:rowOff>
    </xdr:from>
    <xdr:ext cx="543600" cy="543600"/>
    <xdr:pic>
      <xdr:nvPicPr>
        <xdr:cNvPr id="5" name="Gráfico 4" descr="Perfil masculino">
          <a:extLst>
            <a:ext uri="{FF2B5EF4-FFF2-40B4-BE49-F238E27FC236}">
              <a16:creationId xmlns:a16="http://schemas.microsoft.com/office/drawing/2014/main" id="{C800777F-38A3-43F2-9206-9EF54E684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4425" y="238125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1</xdr:row>
      <xdr:rowOff>47625</xdr:rowOff>
    </xdr:from>
    <xdr:ext cx="542925" cy="542925"/>
    <xdr:pic>
      <xdr:nvPicPr>
        <xdr:cNvPr id="6" name="Gráfico 5" descr="Perfil de mulher">
          <a:extLst>
            <a:ext uri="{FF2B5EF4-FFF2-40B4-BE49-F238E27FC236}">
              <a16:creationId xmlns:a16="http://schemas.microsoft.com/office/drawing/2014/main" id="{B7B2ECB8-44DC-46EC-AAFA-A409AB89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5800" y="238125"/>
          <a:ext cx="542925" cy="54292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114300</xdr:rowOff>
    </xdr:from>
    <xdr:ext cx="809625" cy="809625"/>
    <xdr:pic>
      <xdr:nvPicPr>
        <xdr:cNvPr id="2" name="Gráfico 1" descr="Dinheiro">
          <a:extLst>
            <a:ext uri="{FF2B5EF4-FFF2-40B4-BE49-F238E27FC236}">
              <a16:creationId xmlns:a16="http://schemas.microsoft.com/office/drawing/2014/main" id="{5BFBA453-C94B-484B-9A70-7551B666D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7225" y="114300"/>
          <a:ext cx="809625" cy="809625"/>
        </a:xfrm>
        <a:prstGeom prst="rect">
          <a:avLst/>
        </a:prstGeom>
      </xdr:spPr>
    </xdr:pic>
    <xdr:clientData/>
  </xdr:oneCellAnchor>
  <xdr:twoCellAnchor>
    <xdr:from>
      <xdr:col>3</xdr:col>
      <xdr:colOff>590549</xdr:colOff>
      <xdr:row>7</xdr:row>
      <xdr:rowOff>133350</xdr:rowOff>
    </xdr:from>
    <xdr:to>
      <xdr:col>12</xdr:col>
      <xdr:colOff>0</xdr:colOff>
      <xdr:row>12</xdr:row>
      <xdr:rowOff>200025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FEB7FF-397C-4D32-8643-899AC118CB3E}"/>
            </a:ext>
          </a:extLst>
        </xdr:cNvPr>
        <xdr:cNvSpPr txBox="1"/>
      </xdr:nvSpPr>
      <xdr:spPr>
        <a:xfrm>
          <a:off x="2419349" y="1466850"/>
          <a:ext cx="4895851" cy="100965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[FOCO NO PROCV]</a:t>
          </a:r>
        </a:p>
        <a:p>
          <a:r>
            <a:rPr lang="pt-BR" sz="1800" b="0">
              <a:solidFill>
                <a:srgbClr val="FF0000"/>
              </a:solidFill>
            </a:rPr>
            <a:t>PROCV VERDADEIRO,</a:t>
          </a:r>
          <a:r>
            <a:rPr lang="pt-BR" sz="1800" b="0" baseline="0">
              <a:solidFill>
                <a:srgbClr val="FF0000"/>
              </a:solidFill>
            </a:rPr>
            <a:t> PROCV APROXIMADO OU PROCV UM</a:t>
          </a:r>
          <a:endParaRPr lang="pt-BR" sz="1800" b="0">
            <a:solidFill>
              <a:srgbClr val="FF0000"/>
            </a:solidFill>
          </a:endParaRP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 baseline="0">
              <a:solidFill>
                <a:sysClr val="windowText" lastClr="000000"/>
              </a:solidFill>
            </a:rPr>
            <a:t>Procv Verdadeiro, Procv Aproximado ou Procv 1 (um) tem a mesma finalidade. São apenas formas diferentes de interpretação de cada usuário.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148827</xdr:colOff>
      <xdr:row>1</xdr:row>
      <xdr:rowOff>1</xdr:rowOff>
    </xdr:from>
    <xdr:to>
      <xdr:col>20</xdr:col>
      <xdr:colOff>436562</xdr:colOff>
      <xdr:row>23</xdr:row>
      <xdr:rowOff>9923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04F054C-3499-4BF7-97BF-34F781901737}"/>
            </a:ext>
          </a:extLst>
        </xdr:cNvPr>
        <xdr:cNvGrpSpPr/>
      </xdr:nvGrpSpPr>
      <xdr:grpSpPr>
        <a:xfrm>
          <a:off x="7840265" y="182564"/>
          <a:ext cx="7010797" cy="4026297"/>
          <a:chOff x="8830468" y="0"/>
          <a:chExt cx="6358335" cy="290710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CD1BA94D-D231-4DDD-B00A-0021C29D9AD8}"/>
              </a:ext>
            </a:extLst>
          </xdr:cNvPr>
          <xdr:cNvSpPr/>
        </xdr:nvSpPr>
        <xdr:spPr>
          <a:xfrm>
            <a:off x="8830468" y="0"/>
            <a:ext cx="6358335" cy="29071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Vetorial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Vetorial</a:t>
            </a:r>
            <a:r>
              <a:rPr lang="pt-BR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 procura um valor em um intervalo de uma linha ou coluna (conhecido como vetor) e retorna um valor da mesma posição em um segundo intervalo de uma linha ou coluna.</a:t>
            </a: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SINTAXE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361ACB2E-6C39-4F95-8196-0236A0D2AE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90000" y="715279"/>
            <a:ext cx="5705079" cy="1859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05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(valor_proc, vetor_proc, [Vetor_resultado])</a:t>
            </a:r>
            <a:endParaRPr lang="pt-BR" sz="1200" b="1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8</xdr:col>
      <xdr:colOff>39687</xdr:colOff>
      <xdr:row>10</xdr:row>
      <xdr:rowOff>79374</xdr:rowOff>
    </xdr:from>
    <xdr:ext cx="683713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164B9A2-FEBA-4290-9AB6-79F208459022}"/>
            </a:ext>
          </a:extLst>
        </xdr:cNvPr>
        <xdr:cNvSpPr txBox="1"/>
      </xdr:nvSpPr>
      <xdr:spPr>
        <a:xfrm>
          <a:off x="4916487" y="1984374"/>
          <a:ext cx="683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SINTAXE</a:t>
          </a:r>
        </a:p>
      </xdr:txBody>
    </xdr:sp>
    <xdr:clientData/>
  </xdr:oneCellAnchor>
  <xdr:oneCellAnchor>
    <xdr:from>
      <xdr:col>9</xdr:col>
      <xdr:colOff>238124</xdr:colOff>
      <xdr:row>8</xdr:row>
      <xdr:rowOff>39687</xdr:rowOff>
    </xdr:from>
    <xdr:ext cx="5600000" cy="2619048"/>
    <xdr:pic>
      <xdr:nvPicPr>
        <xdr:cNvPr id="6" name="Imagem 5">
          <a:extLst>
            <a:ext uri="{FF2B5EF4-FFF2-40B4-BE49-F238E27FC236}">
              <a16:creationId xmlns:a16="http://schemas.microsoft.com/office/drawing/2014/main" id="{10D7F0E8-31F3-4533-9986-8F5E5AC9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4" y="1563687"/>
          <a:ext cx="5600000" cy="261904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406796</xdr:colOff>
      <xdr:row>1</xdr:row>
      <xdr:rowOff>0</xdr:rowOff>
    </xdr:from>
    <xdr:to>
      <xdr:col>22</xdr:col>
      <xdr:colOff>535781</xdr:colOff>
      <xdr:row>24</xdr:row>
      <xdr:rowOff>148828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BD01961-2A7F-4ADB-B9CE-C32652C5DEFA}"/>
            </a:ext>
          </a:extLst>
        </xdr:cNvPr>
        <xdr:cNvGrpSpPr/>
      </xdr:nvGrpSpPr>
      <xdr:grpSpPr>
        <a:xfrm>
          <a:off x="9193609" y="182563"/>
          <a:ext cx="7463235" cy="4347765"/>
          <a:chOff x="7461249" y="0"/>
          <a:chExt cx="6358335" cy="290710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43B74D1-AEAA-4A89-BFBD-690368BFF485}"/>
              </a:ext>
            </a:extLst>
          </xdr:cNvPr>
          <xdr:cNvSpPr/>
        </xdr:nvSpPr>
        <xdr:spPr>
          <a:xfrm>
            <a:off x="7461249" y="0"/>
            <a:ext cx="6358335" cy="29071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Matricial</a:t>
            </a:r>
          </a:p>
          <a:p>
            <a:pPr algn="l"/>
            <a:endPara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</a:t>
            </a:r>
            <a:r>
              <a:rPr lang="pt-BR" sz="11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Matricial</a:t>
            </a:r>
            <a:r>
              <a:rPr lang="pt-BR" sz="11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procura na primeira linha ou coluna de uma matriz pelo valor especificado e retorna um valor da mesma posição na última linha ou coluna da matriz. Use esta forma de </a:t>
            </a:r>
            <a:r>
              <a:rPr lang="pt-BR" sz="11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</a:t>
            </a:r>
            <a:r>
              <a:rPr lang="pt-B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 quando os valores que você deseja corresponder estiverem na primeira linha ou coluna da matriz.</a:t>
            </a: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SINTAXE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FC35980B-74B6-45B5-A746-89699A8BAA2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30703" y="788107"/>
            <a:ext cx="1816710" cy="1261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05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(valor_procurado, matriz)</a:t>
            </a:r>
            <a:endParaRPr lang="pt-BR" sz="1400" b="1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8</xdr:col>
      <xdr:colOff>39687</xdr:colOff>
      <xdr:row>10</xdr:row>
      <xdr:rowOff>79374</xdr:rowOff>
    </xdr:from>
    <xdr:ext cx="683713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152C74E-E45E-4720-99CD-164BDB9E8C6B}"/>
            </a:ext>
          </a:extLst>
        </xdr:cNvPr>
        <xdr:cNvSpPr txBox="1"/>
      </xdr:nvSpPr>
      <xdr:spPr>
        <a:xfrm>
          <a:off x="4916487" y="1984374"/>
          <a:ext cx="683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SINTAXE</a:t>
          </a:r>
        </a:p>
      </xdr:txBody>
    </xdr:sp>
    <xdr:clientData/>
  </xdr:oneCellAnchor>
  <xdr:oneCellAnchor>
    <xdr:from>
      <xdr:col>10</xdr:col>
      <xdr:colOff>496094</xdr:colOff>
      <xdr:row>9</xdr:row>
      <xdr:rowOff>19842</xdr:rowOff>
    </xdr:from>
    <xdr:ext cx="5600000" cy="2619048"/>
    <xdr:pic>
      <xdr:nvPicPr>
        <xdr:cNvPr id="6" name="Imagem 5">
          <a:extLst>
            <a:ext uri="{FF2B5EF4-FFF2-40B4-BE49-F238E27FC236}">
              <a16:creationId xmlns:a16="http://schemas.microsoft.com/office/drawing/2014/main" id="{45119A7E-389B-4FEC-9078-295517349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2094" y="1734342"/>
          <a:ext cx="5600000" cy="26190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0</xdr:row>
      <xdr:rowOff>57150</xdr:rowOff>
    </xdr:from>
    <xdr:ext cx="1047750" cy="1047750"/>
    <xdr:pic>
      <xdr:nvPicPr>
        <xdr:cNvPr id="2" name="Imagem 1">
          <a:extLst>
            <a:ext uri="{FF2B5EF4-FFF2-40B4-BE49-F238E27FC236}">
              <a16:creationId xmlns:a16="http://schemas.microsoft.com/office/drawing/2014/main" id="{CC280DF6-F688-4D97-A63C-675BDDEB1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7150"/>
          <a:ext cx="1047750" cy="1047750"/>
        </a:xfrm>
        <a:prstGeom prst="rect">
          <a:avLst/>
        </a:prstGeom>
      </xdr:spPr>
    </xdr:pic>
    <xdr:clientData/>
  </xdr:oneCellAnchor>
  <xdr:oneCellAnchor>
    <xdr:from>
      <xdr:col>2</xdr:col>
      <xdr:colOff>485775</xdr:colOff>
      <xdr:row>0</xdr:row>
      <xdr:rowOff>523875</xdr:rowOff>
    </xdr:from>
    <xdr:ext cx="2867025" cy="4054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C769792-B572-4C5E-9F0F-BF2E2B450E6D}"/>
            </a:ext>
          </a:extLst>
        </xdr:cNvPr>
        <xdr:cNvSpPr txBox="1"/>
      </xdr:nvSpPr>
      <xdr:spPr>
        <a:xfrm>
          <a:off x="1704975" y="190500"/>
          <a:ext cx="2867025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- META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419100</xdr:colOff>
      <xdr:row>1</xdr:row>
      <xdr:rowOff>152401</xdr:rowOff>
    </xdr:from>
    <xdr:to>
      <xdr:col>20</xdr:col>
      <xdr:colOff>590550</xdr:colOff>
      <xdr:row>20</xdr:row>
      <xdr:rowOff>38101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073ED26-E92F-4392-A826-CFB7CDE17408}"/>
            </a:ext>
          </a:extLst>
        </xdr:cNvPr>
        <xdr:cNvGrpSpPr/>
      </xdr:nvGrpSpPr>
      <xdr:grpSpPr>
        <a:xfrm>
          <a:off x="8420100" y="1143001"/>
          <a:ext cx="6877050" cy="3909060"/>
          <a:chOff x="8201025" y="1143001"/>
          <a:chExt cx="6877050" cy="401955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E4A213C2-5112-4E32-882A-27A8EFB444DC}"/>
              </a:ext>
            </a:extLst>
          </xdr:cNvPr>
          <xdr:cNvGrpSpPr/>
        </xdr:nvGrpSpPr>
        <xdr:grpSpPr>
          <a:xfrm>
            <a:off x="8201025" y="1143001"/>
            <a:ext cx="6877050" cy="4019550"/>
            <a:chOff x="8572500" y="1181101"/>
            <a:chExt cx="6877050" cy="4019550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FFA0C81C-701E-479B-8E81-4E9B576F79E8}"/>
                </a:ext>
              </a:extLst>
            </xdr:cNvPr>
            <xdr:cNvSpPr/>
          </xdr:nvSpPr>
          <xdr:spPr>
            <a:xfrm>
              <a:off x="8572500" y="1181101"/>
              <a:ext cx="6877050" cy="40195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200" b="1"/>
                <a:t>ATIVIDADE META</a:t>
              </a:r>
            </a:p>
            <a:p>
              <a:pPr algn="l"/>
              <a:endParaRPr lang="pt-BR" sz="1200" b="1" baseline="0"/>
            </a:p>
            <a:p>
              <a:pPr algn="l"/>
              <a:r>
                <a:rPr lang="pt-BR" sz="1200" b="1" baseline="0"/>
                <a:t>1)  Promoção</a:t>
              </a:r>
            </a:p>
            <a:p>
              <a:pPr algn="l"/>
              <a:r>
                <a:rPr lang="pt-BR" sz="1200" b="0" baseline="0"/>
                <a:t>Se a venda total estiver a partir de 400 mil reais, então Meta Atingida, caso contrário ficamos abaixo da Meta.</a:t>
              </a:r>
            </a:p>
            <a:p>
              <a:pPr algn="l"/>
              <a:endParaRPr lang="pt-BR" sz="1200" b="1" baseline="0"/>
            </a:p>
          </xdr:txBody>
        </xdr:sp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297D448B-BE0A-4DFF-AA36-BC573B0F28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58225" y="2315332"/>
              <a:ext cx="6667500" cy="2608688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</xdr:grp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A1B074FA-D297-4FA3-8A39-DC35F49B8B64}"/>
              </a:ext>
            </a:extLst>
          </xdr:cNvPr>
          <xdr:cNvSpPr/>
        </xdr:nvSpPr>
        <xdr:spPr>
          <a:xfrm>
            <a:off x="9496425" y="2743200"/>
            <a:ext cx="2619375" cy="609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104775</xdr:rowOff>
    </xdr:from>
    <xdr:ext cx="695325" cy="695325"/>
    <xdr:pic>
      <xdr:nvPicPr>
        <xdr:cNvPr id="2" name="Imagem 1" descr="Resultado de imagem para banco icone">
          <a:extLst>
            <a:ext uri="{FF2B5EF4-FFF2-40B4-BE49-F238E27FC236}">
              <a16:creationId xmlns:a16="http://schemas.microsoft.com/office/drawing/2014/main" id="{91C8FA99-319F-4DB3-92A9-16233055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047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180975</xdr:colOff>
      <xdr:row>0</xdr:row>
      <xdr:rowOff>371475</xdr:rowOff>
    </xdr:from>
    <xdr:ext cx="4210050" cy="4054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AB8F5CD-BFA1-4FF6-9D19-F7F534E9508B}"/>
            </a:ext>
          </a:extLst>
        </xdr:cNvPr>
        <xdr:cNvSpPr txBox="1"/>
      </xdr:nvSpPr>
      <xdr:spPr>
        <a:xfrm>
          <a:off x="1400175" y="190500"/>
          <a:ext cx="421005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Situação</a:t>
          </a:r>
          <a:r>
            <a:rPr lang="pt-BR" sz="2000" b="1" baseline="0">
              <a:solidFill>
                <a:sysClr val="windowText" lastClr="000000"/>
              </a:solidFill>
            </a:rPr>
            <a:t> bancária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171451</xdr:colOff>
      <xdr:row>7</xdr:row>
      <xdr:rowOff>152399</xdr:rowOff>
    </xdr:from>
    <xdr:to>
      <xdr:col>19</xdr:col>
      <xdr:colOff>390525</xdr:colOff>
      <xdr:row>24</xdr:row>
      <xdr:rowOff>9524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7981D89-1094-4496-9ED9-00AFA150A383}"/>
            </a:ext>
          </a:extLst>
        </xdr:cNvPr>
        <xdr:cNvGrpSpPr/>
      </xdr:nvGrpSpPr>
      <xdr:grpSpPr>
        <a:xfrm>
          <a:off x="7471411" y="2316479"/>
          <a:ext cx="7092314" cy="3651885"/>
          <a:chOff x="7277101" y="2343149"/>
          <a:chExt cx="7019924" cy="3667125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B0C49DFA-2849-4747-9800-20C7D7E9682D}"/>
              </a:ext>
            </a:extLst>
          </xdr:cNvPr>
          <xdr:cNvSpPr/>
        </xdr:nvSpPr>
        <xdr:spPr>
          <a:xfrm>
            <a:off x="7277101" y="2343149"/>
            <a:ext cx="7019924" cy="3667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ATIVIDADE 20</a:t>
            </a:r>
          </a:p>
          <a:p>
            <a:pPr algn="l"/>
            <a:endPara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Situação</a:t>
            </a:r>
            <a:endParaRPr lang="pt-BR">
              <a:effectLst/>
            </a:endParaRPr>
          </a:p>
          <a:p>
            <a:r>
              <a:rPr lang="pt-BR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Busque</a:t>
            </a:r>
            <a:r>
              <a:rPr lang="pt-BR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Saldo Médio </a:t>
            </a:r>
            <a:r>
              <a:rPr lang="pt-BR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e retorne a situação de acordo com a tabela de Mínimo e Máximo</a:t>
            </a:r>
            <a:endPara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6C1493F3-DFFF-4FD6-B227-7236827EEB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82245" y="3190875"/>
            <a:ext cx="5999902" cy="276225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10</xdr:row>
      <xdr:rowOff>9525</xdr:rowOff>
    </xdr:from>
    <xdr:to>
      <xdr:col>15</xdr:col>
      <xdr:colOff>276225</xdr:colOff>
      <xdr:row>29</xdr:row>
      <xdr:rowOff>142874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BA0EB2-C1B1-437F-A2D9-C30FB65B9683}"/>
            </a:ext>
          </a:extLst>
        </xdr:cNvPr>
        <xdr:cNvSpPr/>
      </xdr:nvSpPr>
      <xdr:spPr>
        <a:xfrm>
          <a:off x="1990725" y="1914525"/>
          <a:ext cx="7429500" cy="3752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ATIVIDADE 21</a:t>
          </a:r>
        </a:p>
        <a:p>
          <a:pPr algn="l"/>
          <a:endParaRPr lang="pt-BR" sz="11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Verificar o Desconto</a:t>
          </a:r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conforme  a quantidade comprada.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28575</xdr:colOff>
      <xdr:row>0</xdr:row>
      <xdr:rowOff>142875</xdr:rowOff>
    </xdr:from>
    <xdr:ext cx="1076325" cy="1076325"/>
    <xdr:pic>
      <xdr:nvPicPr>
        <xdr:cNvPr id="3" name="Imagem 2" descr="Resultado de imagem para icone caixa registradora">
          <a:extLst>
            <a:ext uri="{FF2B5EF4-FFF2-40B4-BE49-F238E27FC236}">
              <a16:creationId xmlns:a16="http://schemas.microsoft.com/office/drawing/2014/main" id="{C1DA8AE9-5BC9-4F8A-B7FA-3B431476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42875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352425</xdr:colOff>
      <xdr:row>0</xdr:row>
      <xdr:rowOff>666750</xdr:rowOff>
    </xdr:from>
    <xdr:ext cx="7239000" cy="40543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253B07B-73BC-4103-8E8E-6C81BFA9C5A1}"/>
            </a:ext>
          </a:extLst>
        </xdr:cNvPr>
        <xdr:cNvSpPr txBox="1"/>
      </xdr:nvSpPr>
      <xdr:spPr>
        <a:xfrm>
          <a:off x="1571625" y="190500"/>
          <a:ext cx="723900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Vendas diárias da caixa</a:t>
          </a:r>
          <a:r>
            <a:rPr lang="pt-BR" sz="2000" b="1" baseline="0">
              <a:solidFill>
                <a:sysClr val="windowText" lastClr="000000"/>
              </a:solidFill>
            </a:rPr>
            <a:t> registradora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238125</xdr:colOff>
      <xdr:row>13</xdr:row>
      <xdr:rowOff>57150</xdr:rowOff>
    </xdr:from>
    <xdr:ext cx="9476190" cy="2895238"/>
    <xdr:pic>
      <xdr:nvPicPr>
        <xdr:cNvPr id="5" name="Imagem 4">
          <a:extLst>
            <a:ext uri="{FF2B5EF4-FFF2-40B4-BE49-F238E27FC236}">
              <a16:creationId xmlns:a16="http://schemas.microsoft.com/office/drawing/2014/main" id="{9A0D4D4C-F61B-45F3-9998-B1A2029DC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2533650"/>
          <a:ext cx="9476190" cy="28952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47623</xdr:colOff>
      <xdr:row>0</xdr:row>
      <xdr:rowOff>342900</xdr:rowOff>
    </xdr:from>
    <xdr:ext cx="3495677" cy="8286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DEBC85D-0EFE-4C28-B180-3300001006DF}"/>
            </a:ext>
          </a:extLst>
        </xdr:cNvPr>
        <xdr:cNvSpPr txBox="1"/>
      </xdr:nvSpPr>
      <xdr:spPr>
        <a:xfrm>
          <a:off x="1266823" y="190500"/>
          <a:ext cx="3495677" cy="8286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22</a:t>
          </a:r>
        </a:p>
        <a:p>
          <a:r>
            <a:rPr lang="pt-BR" sz="2000" b="1">
              <a:solidFill>
                <a:sysClr val="windowText" lastClr="000000"/>
              </a:solidFill>
            </a:rPr>
            <a:t>Busca em diversas bases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104774</xdr:colOff>
      <xdr:row>0</xdr:row>
      <xdr:rowOff>152400</xdr:rowOff>
    </xdr:from>
    <xdr:ext cx="1019175" cy="1019175"/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A303A17C-0410-47DA-805E-7F08F4FF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152400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171450</xdr:colOff>
      <xdr:row>0</xdr:row>
      <xdr:rowOff>323850</xdr:rowOff>
    </xdr:from>
    <xdr:to>
      <xdr:col>13</xdr:col>
      <xdr:colOff>190500</xdr:colOff>
      <xdr:row>15</xdr:row>
      <xdr:rowOff>47626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CE5B7F1-7FC2-4D09-8883-AC6FD0AD6879}"/>
            </a:ext>
          </a:extLst>
        </xdr:cNvPr>
        <xdr:cNvGrpSpPr/>
      </xdr:nvGrpSpPr>
      <xdr:grpSpPr>
        <a:xfrm>
          <a:off x="5101590" y="323850"/>
          <a:ext cx="5505450" cy="3198496"/>
          <a:chOff x="5486400" y="1581150"/>
          <a:chExt cx="5505450" cy="3305176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31EF379D-F8EE-4FB1-84C8-1540795EED98}"/>
              </a:ext>
            </a:extLst>
          </xdr:cNvPr>
          <xdr:cNvSpPr/>
        </xdr:nvSpPr>
        <xdr:spPr>
          <a:xfrm>
            <a:off x="5486400" y="1581150"/>
            <a:ext cx="5505450" cy="33051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ATIVIDADE 23</a:t>
            </a:r>
          </a:p>
          <a:p>
            <a:pPr algn="l"/>
            <a:r>
              <a:rPr lang="pt-BR" sz="1200" b="1" i="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Preencha</a:t>
            </a:r>
            <a:r>
              <a:rPr lang="pt-BR" sz="1200" b="1" i="0" baseline="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  a Descrição e Preço, conforme Código informado</a:t>
            </a:r>
            <a:endParaRPr lang="pt-BR" sz="1200" b="0" i="0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endParaRP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BA0A4C4D-5BF3-480E-96AA-10A1C00E6E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39216"/>
          <a:stretch/>
        </xdr:blipFill>
        <xdr:spPr>
          <a:xfrm>
            <a:off x="5610225" y="2333624"/>
            <a:ext cx="5209524" cy="2199823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171451</xdr:rowOff>
    </xdr:from>
    <xdr:to>
      <xdr:col>8</xdr:col>
      <xdr:colOff>9525</xdr:colOff>
      <xdr:row>32</xdr:row>
      <xdr:rowOff>19051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34DF088-D23D-4B6D-BC42-672F39C696FD}"/>
            </a:ext>
          </a:extLst>
        </xdr:cNvPr>
        <xdr:cNvSpPr/>
      </xdr:nvSpPr>
      <xdr:spPr>
        <a:xfrm>
          <a:off x="190500" y="2647951"/>
          <a:ext cx="7620000" cy="346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PROCV</a:t>
          </a:r>
          <a:r>
            <a:rPr lang="pt-BR" sz="16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COM SE</a:t>
          </a:r>
          <a:endParaRPr lang="pt-BR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Preencha</a:t>
          </a:r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o Custo se acordo com a Condição de Pagamento, Se  for À Vista  um Valor , 30 Dias outro.</a:t>
          </a:r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276225</xdr:colOff>
      <xdr:row>17</xdr:row>
      <xdr:rowOff>171450</xdr:rowOff>
    </xdr:from>
    <xdr:ext cx="6942857" cy="2580952"/>
    <xdr:pic>
      <xdr:nvPicPr>
        <xdr:cNvPr id="3" name="Imagem 2">
          <a:extLst>
            <a:ext uri="{FF2B5EF4-FFF2-40B4-BE49-F238E27FC236}">
              <a16:creationId xmlns:a16="http://schemas.microsoft.com/office/drawing/2014/main" id="{574EEF33-78AC-47CC-A678-06E39DFF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409950"/>
          <a:ext cx="6942857" cy="2580952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428623</xdr:colOff>
      <xdr:row>0</xdr:row>
      <xdr:rowOff>306917</xdr:rowOff>
    </xdr:from>
    <xdr:to>
      <xdr:col>21</xdr:col>
      <xdr:colOff>161925</xdr:colOff>
      <xdr:row>26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554CA4F-E0B1-4441-AF7F-64B3C2032B30}"/>
            </a:ext>
          </a:extLst>
        </xdr:cNvPr>
        <xdr:cNvSpPr/>
      </xdr:nvSpPr>
      <xdr:spPr>
        <a:xfrm>
          <a:off x="4695823" y="192617"/>
          <a:ext cx="8267702" cy="48651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Preencha</a:t>
          </a:r>
          <a:r>
            <a:rPr lang="pt-B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Coluna  Data do Pedido.</a:t>
          </a:r>
        </a:p>
        <a:p>
          <a:pPr algn="l"/>
          <a:r>
            <a:rPr lang="pt-B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na TBL_BasePedido esta coluna estiver  com células vazias, considere então que o pedido foi feito no dia de hoje.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9</xdr:col>
      <xdr:colOff>590550</xdr:colOff>
      <xdr:row>24</xdr:row>
      <xdr:rowOff>180975</xdr:rowOff>
    </xdr:from>
    <xdr:ext cx="5267596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4EB21CE-CC33-4C80-82F7-115C067F3E59}"/>
            </a:ext>
          </a:extLst>
        </xdr:cNvPr>
        <xdr:cNvSpPr txBox="1"/>
      </xdr:nvSpPr>
      <xdr:spPr>
        <a:xfrm>
          <a:off x="6076950" y="4752975"/>
          <a:ext cx="5267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bg1"/>
              </a:solidFill>
            </a:rPr>
            <a:t>Obs.: A data de hoje será a atual e não conforme a imagem.</a:t>
          </a:r>
        </a:p>
      </xdr:txBody>
    </xdr:sp>
    <xdr:clientData/>
  </xdr:oneCellAnchor>
  <xdr:twoCellAnchor editAs="oneCell">
    <xdr:from>
      <xdr:col>8</xdr:col>
      <xdr:colOff>49695</xdr:colOff>
      <xdr:row>4</xdr:row>
      <xdr:rowOff>1</xdr:rowOff>
    </xdr:from>
    <xdr:to>
      <xdr:col>20</xdr:col>
      <xdr:colOff>277151</xdr:colOff>
      <xdr:row>22</xdr:row>
      <xdr:rowOff>66262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6A16DD-CE4C-4AAE-ADF5-92003BE65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0804" y="985631"/>
          <a:ext cx="7582412" cy="4116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4</xdr:row>
      <xdr:rowOff>76198</xdr:rowOff>
    </xdr:from>
    <xdr:ext cx="4324350" cy="190500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8F900E5-A072-4CEF-BA52-E0F6EBC706BC}"/>
            </a:ext>
          </a:extLst>
        </xdr:cNvPr>
        <xdr:cNvSpPr txBox="1"/>
      </xdr:nvSpPr>
      <xdr:spPr>
        <a:xfrm>
          <a:off x="5086350" y="838198"/>
          <a:ext cx="4324350" cy="190500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just"/>
          <a:r>
            <a:rPr lang="pt-BR" sz="1600" b="1">
              <a:solidFill>
                <a:sysClr val="windowText" lastClr="000000"/>
              </a:solidFill>
            </a:rPr>
            <a:t>Função</a:t>
          </a:r>
          <a:r>
            <a:rPr lang="pt-BR" sz="1600" b="1" baseline="0">
              <a:solidFill>
                <a:sysClr val="windowText" lastClr="000000"/>
              </a:solidFill>
            </a:rPr>
            <a:t> Se na Tabela de dados</a:t>
          </a:r>
          <a:endParaRPr lang="pt-BR" sz="1600" b="1">
            <a:solidFill>
              <a:sysClr val="windowText" lastClr="000000"/>
            </a:solidFill>
          </a:endParaRPr>
        </a:p>
        <a:p>
          <a:pPr algn="just"/>
          <a:r>
            <a:rPr lang="pt-BR" sz="1400">
              <a:solidFill>
                <a:sysClr val="windowText" lastClr="000000"/>
              </a:solidFill>
            </a:rPr>
            <a:t>Se</a:t>
          </a:r>
          <a:r>
            <a:rPr lang="pt-BR" sz="1400" baseline="0">
              <a:solidFill>
                <a:sysClr val="windowText" lastClr="000000"/>
              </a:solidFill>
            </a:rPr>
            <a:t> o </a:t>
          </a:r>
          <a:r>
            <a:rPr lang="pt-BR" sz="1400" b="1" baseline="0">
              <a:solidFill>
                <a:sysClr val="windowText" lastClr="000000"/>
              </a:solidFill>
            </a:rPr>
            <a:t>colaborador</a:t>
          </a:r>
          <a:r>
            <a:rPr lang="pt-BR" sz="1400" baseline="0">
              <a:solidFill>
                <a:sysClr val="windowText" lastClr="000000"/>
              </a:solidFill>
            </a:rPr>
            <a:t> for </a:t>
          </a:r>
          <a:r>
            <a:rPr lang="pt-BR" sz="1400" b="1" baseline="0">
              <a:solidFill>
                <a:sysClr val="windowText" lastClr="000000"/>
              </a:solidFill>
            </a:rPr>
            <a:t>maior de idade </a:t>
          </a:r>
          <a:r>
            <a:rPr lang="pt-BR" sz="1400" baseline="0">
              <a:solidFill>
                <a:sysClr val="windowText" lastClr="000000"/>
              </a:solidFill>
            </a:rPr>
            <a:t>então retornar como valor verdadeiro a resposta </a:t>
          </a:r>
          <a:r>
            <a:rPr lang="pt-BR" sz="1400" b="1" baseline="0">
              <a:solidFill>
                <a:sysClr val="windowText" lastClr="000000"/>
              </a:solidFill>
            </a:rPr>
            <a:t>Maior</a:t>
          </a:r>
          <a:r>
            <a:rPr lang="pt-BR" sz="1400" baseline="0">
              <a:solidFill>
                <a:sysClr val="windowText" lastClr="000000"/>
              </a:solidFill>
            </a:rPr>
            <a:t>, caso contrário retornar como resposta falsa a expressão </a:t>
          </a:r>
          <a:r>
            <a:rPr lang="pt-BR" sz="1400" b="1" baseline="0">
              <a:solidFill>
                <a:sysClr val="windowText" lastClr="000000"/>
              </a:solidFill>
            </a:rPr>
            <a:t>Menor</a:t>
          </a:r>
        </a:p>
        <a:p>
          <a:pPr algn="just"/>
          <a:r>
            <a:rPr lang="pt-BR" sz="1400" b="1" baseline="0">
              <a:solidFill>
                <a:sysClr val="windowText" lastClr="000000"/>
              </a:solidFill>
            </a:rPr>
            <a:t>A Função Se pode ser feita de variadas formas e baseado na orientação do seu Instrutor, usando as colunas D, E e F execute esses procedimentos</a:t>
          </a:r>
        </a:p>
        <a:p>
          <a:pPr algn="just"/>
          <a:endParaRPr lang="pt-BR" sz="1400" b="1" baseline="0">
            <a:solidFill>
              <a:sysClr val="windowText" lastClr="000000"/>
            </a:solidFill>
          </a:endParaRPr>
        </a:p>
        <a:p>
          <a:pPr algn="just"/>
          <a:endParaRPr lang="pt-BR" sz="14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107017" y="4174066"/>
    <xdr:ext cx="5326351" cy="2186517"/>
    <xdr:grpSp>
      <xdr:nvGrpSpPr>
        <xdr:cNvPr id="2" name="Grupo 105">
          <a:extLst>
            <a:ext uri="{FF2B5EF4-FFF2-40B4-BE49-F238E27FC236}">
              <a16:creationId xmlns:a16="http://schemas.microsoft.com/office/drawing/2014/main" id="{5E46130F-E795-42E8-98F0-E47B14C0A0D7}"/>
            </a:ext>
          </a:extLst>
        </xdr:cNvPr>
        <xdr:cNvGrpSpPr/>
      </xdr:nvGrpSpPr>
      <xdr:grpSpPr>
        <a:xfrm>
          <a:off x="1107017" y="4174066"/>
          <a:ext cx="5326351" cy="2186517"/>
          <a:chOff x="333375" y="276186"/>
          <a:chExt cx="2959533" cy="2988621"/>
        </a:xfrm>
      </xdr:grpSpPr>
      <xdr:grpSp>
        <xdr:nvGrpSpPr>
          <xdr:cNvPr id="3" name="Instrução Adicionar números">
            <a:extLst>
              <a:ext uri="{FF2B5EF4-FFF2-40B4-BE49-F238E27FC236}">
                <a16:creationId xmlns:a16="http://schemas.microsoft.com/office/drawing/2014/main" id="{FE744230-9701-4214-AF9D-BE384FE02E44}"/>
              </a:ext>
            </a:extLst>
          </xdr:cNvPr>
          <xdr:cNvGrpSpPr/>
        </xdr:nvGrpSpPr>
        <xdr:grpSpPr>
          <a:xfrm>
            <a:off x="333375" y="276186"/>
            <a:ext cx="2959533" cy="2699951"/>
            <a:chOff x="0" y="9585"/>
            <a:chExt cx="2959533" cy="2728075"/>
          </a:xfrm>
        </xdr:grpSpPr>
        <xdr:sp macro="" textlink="">
          <xdr:nvSpPr>
            <xdr:cNvPr id="5" name="Plano de Fundo" descr="Plano de Fundo">
              <a:extLst>
                <a:ext uri="{FF2B5EF4-FFF2-40B4-BE49-F238E27FC236}">
                  <a16:creationId xmlns:a16="http://schemas.microsoft.com/office/drawing/2014/main" id="{6FC64AA8-5D3C-429A-9A3F-63C241619294}"/>
                </a:ext>
              </a:extLst>
            </xdr:cNvPr>
            <xdr:cNvSpPr/>
          </xdr:nvSpPr>
          <xdr:spPr>
            <a:xfrm>
              <a:off x="0" y="9585"/>
              <a:ext cx="2959533" cy="272807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/>
            </a:p>
          </xdr:txBody>
        </xdr:sp>
        <xdr:sp macro="" textlink="">
          <xdr:nvSpPr>
            <xdr:cNvPr id="6" name="Etapa" descr="Noções básicas: fazer cálculos no Excel&#10;">
              <a:extLst>
                <a:ext uri="{FF2B5EF4-FFF2-40B4-BE49-F238E27FC236}">
                  <a16:creationId xmlns:a16="http://schemas.microsoft.com/office/drawing/2014/main" id="{D16F1AC8-184D-41AE-BF41-D66E7606F638}"/>
                </a:ext>
              </a:extLst>
            </xdr:cNvPr>
            <xdr:cNvSpPr txBox="1"/>
          </xdr:nvSpPr>
          <xdr:spPr>
            <a:xfrm>
              <a:off x="184433" y="118697"/>
              <a:ext cx="2415244" cy="4909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Nesta atividade</a:t>
              </a:r>
              <a:endParaRPr kumimoji="0" lang="en-US" sz="2200" b="1" i="1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" name="Linha superior" descr="Linha decorativa">
              <a:extLst>
                <a:ext uri="{FF2B5EF4-FFF2-40B4-BE49-F238E27FC236}">
                  <a16:creationId xmlns:a16="http://schemas.microsoft.com/office/drawing/2014/main" id="{1C1EFA77-7E86-4B0E-86E1-A8E929F0C0BB}"/>
                </a:ext>
              </a:extLst>
            </xdr:cNvPr>
            <xdr:cNvCxnSpPr>
              <a:cxnSpLocks/>
            </xdr:cNvCxnSpPr>
          </xdr:nvCxnSpPr>
          <xdr:spPr>
            <a:xfrm>
              <a:off x="174977" y="759814"/>
              <a:ext cx="2392285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xt_Etapa" descr="Você pode somar, subtrair, multiplicar e dividir no Excel sem usar as funções internas. Basta usar os operadores +, -, * e /. Todas as fórmulas começam com um sinal de igual (=).">
            <a:extLst>
              <a:ext uri="{FF2B5EF4-FFF2-40B4-BE49-F238E27FC236}">
                <a16:creationId xmlns:a16="http://schemas.microsoft.com/office/drawing/2014/main" id="{9237682A-2590-4FEA-A4BA-780678F07722}"/>
              </a:ext>
            </a:extLst>
          </xdr:cNvPr>
          <xdr:cNvSpPr txBox="1"/>
        </xdr:nvSpPr>
        <xdr:spPr>
          <a:xfrm>
            <a:off x="442289" y="1139133"/>
            <a:ext cx="2847326" cy="2125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u="none" strike="noStrike" kern="120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O seu alvo é a média de vendas!</a:t>
            </a:r>
            <a:endParaRPr lang="pt-BR" sz="1100" b="0" i="0" u="none" strike="noStrike" kern="12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Utilizaremos a função: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SE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* Se a média de vendas for menor que 5 milhões, "Não tem Bônus"; Se a média for maior ou igual a 5 milhões então "tem bônus"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10</xdr:row>
      <xdr:rowOff>24911</xdr:rowOff>
    </xdr:from>
    <xdr:to>
      <xdr:col>12</xdr:col>
      <xdr:colOff>431556</xdr:colOff>
      <xdr:row>26</xdr:row>
      <xdr:rowOff>91586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F6E8A31-E5BA-43AA-8EED-3F54602C473F}"/>
            </a:ext>
          </a:extLst>
        </xdr:cNvPr>
        <xdr:cNvGrpSpPr/>
      </xdr:nvGrpSpPr>
      <xdr:grpSpPr>
        <a:xfrm>
          <a:off x="3960202" y="1841988"/>
          <a:ext cx="6529754" cy="2973998"/>
          <a:chOff x="11001375" y="0"/>
          <a:chExt cx="6400800" cy="311467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AADACBD-E3E2-4C54-AEEE-F0484E87DC42}"/>
              </a:ext>
            </a:extLst>
          </xdr:cNvPr>
          <xdr:cNvSpPr/>
        </xdr:nvSpPr>
        <xdr:spPr>
          <a:xfrm>
            <a:off x="11001375" y="0"/>
            <a:ext cx="6400800" cy="31146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/>
              <a:t>SE</a:t>
            </a:r>
            <a:r>
              <a:rPr lang="pt-BR" sz="1200" b="1" baseline="0"/>
              <a:t> ANINHADO</a:t>
            </a:r>
            <a:endParaRPr lang="pt-BR" sz="1200" b="1"/>
          </a:p>
          <a:p>
            <a:pPr algn="l"/>
            <a:endParaRPr lang="pt-BR" sz="1200" b="1" baseline="0"/>
          </a:p>
          <a:p>
            <a:pPr algn="l"/>
            <a:r>
              <a:rPr lang="pt-BR" sz="1200" b="1" baseline="0"/>
              <a:t>1)  Bônus</a:t>
            </a:r>
          </a:p>
          <a:p>
            <a:pPr algn="l"/>
            <a:r>
              <a:rPr lang="pt-BR" sz="1200" b="0" baseline="0"/>
              <a:t>Se a Média das Vendas estiver abaixo de 30.000,00 não terá direito a bônus, Se a Média das Vendas estiver entre 30.000,00 e 60.000,00 bônus de 5%, Se não Bônus de 7%,</a:t>
            </a:r>
          </a:p>
          <a:p>
            <a:pPr algn="l"/>
            <a:endParaRPr lang="pt-BR" sz="1200" b="0" baseline="0"/>
          </a:p>
          <a:p>
            <a:pPr algn="l"/>
            <a:endParaRPr lang="pt-BR" sz="1200" b="1" baseline="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921702D4-23B9-45EB-822E-1F4A97ADD0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15675" y="1133475"/>
            <a:ext cx="5723809" cy="176190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12</xdr:row>
      <xdr:rowOff>19050</xdr:rowOff>
    </xdr:from>
    <xdr:to>
      <xdr:col>8</xdr:col>
      <xdr:colOff>262121</xdr:colOff>
      <xdr:row>23</xdr:row>
      <xdr:rowOff>168460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5C1A44-3C1F-42CB-9244-591EBA03DA9D}"/>
            </a:ext>
          </a:extLst>
        </xdr:cNvPr>
        <xdr:cNvSpPr/>
      </xdr:nvSpPr>
      <xdr:spPr>
        <a:xfrm>
          <a:off x="3876675" y="2305050"/>
          <a:ext cx="5119871" cy="22449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 b="1"/>
        </a:p>
        <a:p>
          <a:pPr algn="l"/>
          <a:r>
            <a:rPr lang="pt-BR" sz="1200" b="1"/>
            <a:t>FUNÇÕES</a:t>
          </a:r>
          <a:r>
            <a:rPr lang="pt-BR" sz="1200" b="1" baseline="0"/>
            <a:t> DATA</a:t>
          </a:r>
        </a:p>
        <a:p>
          <a:pPr algn="l"/>
          <a:endParaRPr lang="pt-BR" sz="1200" b="1" baseline="0"/>
        </a:p>
        <a:p>
          <a:pPr algn="l"/>
          <a:r>
            <a:rPr lang="pt-BR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DIA.DA.SEMANA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Retorna o dia da semana correspondente a uma data. O dia é dado como um inteiro, variando de 1 (domingo) a 7 (sábado), por padrão.</a:t>
          </a:r>
          <a:endParaRPr lang="pt-BR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SINTAXE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DIA.DA.SEMANA(núm_série,[retornar_tipo])</a:t>
          </a:r>
          <a:endParaRPr lang="pt-BR">
            <a:effectLst/>
          </a:endParaRPr>
        </a:p>
        <a:p>
          <a:endParaRPr lang="pt-BR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2</xdr:row>
      <xdr:rowOff>66675</xdr:rowOff>
    </xdr:from>
    <xdr:ext cx="3733800" cy="40543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B75689-2CD8-438E-9974-231F9476485E}"/>
            </a:ext>
          </a:extLst>
        </xdr:cNvPr>
        <xdr:cNvSpPr txBox="1"/>
      </xdr:nvSpPr>
      <xdr:spPr>
        <a:xfrm>
          <a:off x="247651" y="895350"/>
          <a:ext cx="373380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- Data de Entrega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857251</xdr:colOff>
      <xdr:row>0</xdr:row>
      <xdr:rowOff>87485</xdr:rowOff>
    </xdr:from>
    <xdr:ext cx="1247774" cy="930396"/>
    <xdr:pic>
      <xdr:nvPicPr>
        <xdr:cNvPr id="3" name="Imagem 2" descr="Resultado de imagem para icone entrega">
          <a:extLst>
            <a:ext uri="{FF2B5EF4-FFF2-40B4-BE49-F238E27FC236}">
              <a16:creationId xmlns:a16="http://schemas.microsoft.com/office/drawing/2014/main" id="{E0498673-AC7B-4931-94E8-DA8E96A625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92" b="12543"/>
        <a:stretch/>
      </xdr:blipFill>
      <xdr:spPr bwMode="auto">
        <a:xfrm flipH="1">
          <a:off x="2647951" y="87485"/>
          <a:ext cx="1247774" cy="93039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571500</xdr:colOff>
      <xdr:row>1</xdr:row>
      <xdr:rowOff>76199</xdr:rowOff>
    </xdr:from>
    <xdr:to>
      <xdr:col>13</xdr:col>
      <xdr:colOff>180975</xdr:colOff>
      <xdr:row>43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E036ACC-3DBF-4A2A-8667-B03B7F9F58F4}"/>
            </a:ext>
          </a:extLst>
        </xdr:cNvPr>
        <xdr:cNvSpPr/>
      </xdr:nvSpPr>
      <xdr:spPr>
        <a:xfrm>
          <a:off x="4400550" y="714374"/>
          <a:ext cx="5705475" cy="7991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baseline="0"/>
            <a:t>1)  Status</a:t>
          </a:r>
        </a:p>
        <a:p>
          <a:pPr algn="l"/>
          <a:r>
            <a:rPr lang="pt-BR" sz="1200" b="0" baseline="0"/>
            <a:t>Verificar se a data de entrega cai em um domingo, caso seja verdadeiro, então "Não efetuar entrega", caso contrário "Efetuar Entrega".</a:t>
          </a:r>
        </a:p>
        <a:p>
          <a:pPr algn="l"/>
          <a:endParaRPr lang="pt-BR" sz="1200" b="1" baseline="0"/>
        </a:p>
      </xdr:txBody>
    </xdr:sp>
    <xdr:clientData/>
  </xdr:twoCellAnchor>
  <xdr:twoCellAnchor editAs="oneCell">
    <xdr:from>
      <xdr:col>4</xdr:col>
      <xdr:colOff>352425</xdr:colOff>
      <xdr:row>5</xdr:row>
      <xdr:rowOff>114300</xdr:rowOff>
    </xdr:from>
    <xdr:to>
      <xdr:col>10</xdr:col>
      <xdr:colOff>519135</xdr:colOff>
      <xdr:row>40</xdr:row>
      <xdr:rowOff>96276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A103A7B-B1BA-45A0-B56E-A20D185A8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1514475"/>
          <a:ext cx="3824310" cy="66494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188845</xdr:colOff>
      <xdr:row>7</xdr:row>
      <xdr:rowOff>37271</xdr:rowOff>
    </xdr:from>
    <xdr:to>
      <xdr:col>17</xdr:col>
      <xdr:colOff>363608</xdr:colOff>
      <xdr:row>15</xdr:row>
      <xdr:rowOff>142046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988FBA8-4C4D-4FE7-B83A-C74E6B0AE839}"/>
            </a:ext>
          </a:extLst>
        </xdr:cNvPr>
        <xdr:cNvSpPr txBox="1"/>
      </xdr:nvSpPr>
      <xdr:spPr>
        <a:xfrm>
          <a:off x="8852454" y="1370771"/>
          <a:ext cx="4465154" cy="162877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</a:rPr>
            <a:t>Dicas para o Desafio Final das funções lógicas</a:t>
          </a:r>
        </a:p>
        <a:p>
          <a:endParaRPr lang="pt-BR" sz="1100" b="1">
            <a:solidFill>
              <a:sysClr val="windowText" lastClr="000000"/>
            </a:solidFill>
          </a:endParaRPr>
        </a:p>
        <a:p>
          <a:r>
            <a:rPr lang="pt-BR" sz="1100" b="0">
              <a:solidFill>
                <a:sysClr val="windowText" lastClr="000000"/>
              </a:solidFill>
            </a:rPr>
            <a:t>A função </a:t>
          </a:r>
          <a:r>
            <a:rPr lang="pt-BR" sz="1100" b="1">
              <a:solidFill>
                <a:sysClr val="windowText" lastClr="000000"/>
              </a:solidFill>
            </a:rPr>
            <a:t>Se</a:t>
          </a:r>
          <a:r>
            <a:rPr lang="pt-BR" sz="1100" b="0">
              <a:solidFill>
                <a:sysClr val="windowText" lastClr="000000"/>
              </a:solidFill>
            </a:rPr>
            <a:t> deverá olhar para o </a:t>
          </a:r>
          <a:r>
            <a:rPr lang="pt-BR" sz="1100" b="1">
              <a:solidFill>
                <a:sysClr val="windowText" lastClr="000000"/>
              </a:solidFill>
            </a:rPr>
            <a:t>sábado</a:t>
          </a:r>
          <a:r>
            <a:rPr lang="pt-BR" sz="1100" b="0">
              <a:solidFill>
                <a:sysClr val="windowText" lastClr="000000"/>
              </a:solidFill>
            </a:rPr>
            <a:t> e </a:t>
          </a:r>
          <a:r>
            <a:rPr lang="pt-BR" sz="1100" b="1">
              <a:solidFill>
                <a:sysClr val="windowText" lastClr="000000"/>
              </a:solidFill>
            </a:rPr>
            <a:t>domingo</a:t>
          </a:r>
          <a:r>
            <a:rPr lang="pt-BR" sz="1100" b="0">
              <a:solidFill>
                <a:sysClr val="windowText" lastClr="000000"/>
              </a:solidFill>
            </a:rPr>
            <a:t> e retornar como resultado uma</a:t>
          </a:r>
          <a:r>
            <a:rPr lang="pt-BR" sz="1100" b="0" baseline="0">
              <a:solidFill>
                <a:sysClr val="windowText" lastClr="000000"/>
              </a:solidFill>
            </a:rPr>
            <a:t> célula em branco quando não existir expediente naquela data.</a:t>
          </a:r>
        </a:p>
        <a:p>
          <a:endParaRPr lang="pt-BR" sz="1100" b="0" baseline="0">
            <a:solidFill>
              <a:sysClr val="windowText" lastClr="000000"/>
            </a:solidFill>
          </a:endParaRPr>
        </a:p>
        <a:p>
          <a:r>
            <a:rPr lang="pt-BR" sz="1100" b="0" baseline="0">
              <a:solidFill>
                <a:sysClr val="windowText" lastClr="000000"/>
              </a:solidFill>
            </a:rPr>
            <a:t>Sei que você consegue!</a:t>
          </a:r>
        </a:p>
        <a:p>
          <a:r>
            <a:rPr lang="pt-BR" sz="1100" b="0" baseline="0">
              <a:solidFill>
                <a:sysClr val="windowText" lastClr="000000"/>
              </a:solidFill>
            </a:rPr>
            <a:t>Força!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593941" cy="5454954"/>
    <xdr:pic>
      <xdr:nvPicPr>
        <xdr:cNvPr id="2" name="Imagem 1" descr="Gráfico">
          <a:extLst>
            <a:ext uri="{FF2B5EF4-FFF2-40B4-BE49-F238E27FC236}">
              <a16:creationId xmlns:a16="http://schemas.microsoft.com/office/drawing/2014/main" id="{67A98751-20AF-45A7-B36B-177693EDF4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387"/>
        <a:stretch/>
      </xdr:blipFill>
      <xdr:spPr>
        <a:xfrm>
          <a:off x="0" y="0"/>
          <a:ext cx="14593941" cy="5454954"/>
        </a:xfrm>
        <a:prstGeom prst="rect">
          <a:avLst/>
        </a:prstGeom>
      </xdr:spPr>
    </xdr:pic>
    <xdr:clientData/>
  </xdr:oneCellAnchor>
  <xdr:oneCellAnchor>
    <xdr:from>
      <xdr:col>0</xdr:col>
      <xdr:colOff>392898</xdr:colOff>
      <xdr:row>1</xdr:row>
      <xdr:rowOff>128984</xdr:rowOff>
    </xdr:from>
    <xdr:ext cx="5553001" cy="4033441"/>
    <xdr:grpSp>
      <xdr:nvGrpSpPr>
        <xdr:cNvPr id="3" name="Adicionar números como um especialista" descr="Adicionar números como um especialista &#10;Aqui estão algumas maneiras de adicionar números no Excel: &#10;Selecione a célula amarela nos valores de frutas. &#10;Digite =SOMA(D4:D7) e pressione enter. Quando terminar, você verá &#10;o resultado de 170. &#10;Esta é outra maneira de adicionar, usando uma tecla de atalho. Selecione a célula amarela nos valores de carne. &#10;Pressione Alt = primeiro. Em seguida, pressione Enter. &#10;Agora, adicione apenas os números acima de 50. Selecione a última célula amarela. Digite =SOMASE(D11:D15;&quot;&gt;50&quot;)&#10;e pressione Enter. O resultado é 100. &#10;Veja mais detalhes abaixo &#10;Próxima etapa ">
          <a:extLst>
            <a:ext uri="{FF2B5EF4-FFF2-40B4-BE49-F238E27FC236}">
              <a16:creationId xmlns:a16="http://schemas.microsoft.com/office/drawing/2014/main" id="{DD8643F9-AB02-4EFD-840C-79C88712822D}"/>
            </a:ext>
          </a:extLst>
        </xdr:cNvPr>
        <xdr:cNvGrpSpPr/>
      </xdr:nvGrpSpPr>
      <xdr:grpSpPr>
        <a:xfrm>
          <a:off x="392898" y="312915"/>
          <a:ext cx="5553001" cy="4033441"/>
          <a:chOff x="326572" y="266702"/>
          <a:chExt cx="5550443" cy="4109070"/>
        </a:xfrm>
      </xdr:grpSpPr>
      <xdr:grpSp>
        <xdr:nvGrpSpPr>
          <xdr:cNvPr id="4" name="Instrução Adicionar números">
            <a:extLst>
              <a:ext uri="{FF2B5EF4-FFF2-40B4-BE49-F238E27FC236}">
                <a16:creationId xmlns:a16="http://schemas.microsoft.com/office/drawing/2014/main" id="{65AAF137-6327-4C10-8EB1-1EBA7362FE41}"/>
              </a:ext>
            </a:extLst>
          </xdr:cNvPr>
          <xdr:cNvGrpSpPr/>
        </xdr:nvGrpSpPr>
        <xdr:grpSpPr>
          <a:xfrm>
            <a:off x="326572" y="266702"/>
            <a:ext cx="5550443" cy="4109070"/>
            <a:chOff x="0" y="0"/>
            <a:chExt cx="5541177" cy="4075455"/>
          </a:xfrm>
        </xdr:grpSpPr>
        <xdr:sp macro="" textlink="">
          <xdr:nvSpPr>
            <xdr:cNvPr id="18" name="Plano de Fundo" descr="Plano de Fundo">
              <a:extLst>
                <a:ext uri="{FF2B5EF4-FFF2-40B4-BE49-F238E27FC236}">
                  <a16:creationId xmlns:a16="http://schemas.microsoft.com/office/drawing/2014/main" id="{6EB96EB2-1A5B-43D8-885D-3EAAEDC478EC}"/>
                </a:ext>
              </a:extLst>
            </xdr:cNvPr>
            <xdr:cNvSpPr/>
          </xdr:nvSpPr>
          <xdr:spPr>
            <a:xfrm>
              <a:off x="0" y="0"/>
              <a:ext cx="5541177" cy="407545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" name="Etapa" descr="Adicionar números como um especialista">
              <a:extLst>
                <a:ext uri="{FF2B5EF4-FFF2-40B4-BE49-F238E27FC236}">
                  <a16:creationId xmlns:a16="http://schemas.microsoft.com/office/drawing/2014/main" id="{13105015-4BC4-4446-8F3C-1D4F228F4596}"/>
                </a:ext>
              </a:extLst>
            </xdr:cNvPr>
            <xdr:cNvSpPr txBox="1"/>
          </xdr:nvSpPr>
          <xdr:spPr>
            <a:xfrm>
              <a:off x="231748" y="118698"/>
              <a:ext cx="5145034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FUNÇÕES MATEMÁTICA E FUNÇÕES DE ESTATÍSTICA</a:t>
              </a:r>
            </a:p>
          </xdr:txBody>
        </xdr:sp>
        <xdr:cxnSp macro="">
          <xdr:nvCxnSpPr>
            <xdr:cNvPr id="20" name="Linha inferior" descr="Linha decorativa">
              <a:extLst>
                <a:ext uri="{FF2B5EF4-FFF2-40B4-BE49-F238E27FC236}">
                  <a16:creationId xmlns:a16="http://schemas.microsoft.com/office/drawing/2014/main" id="{66394403-CBA4-484D-9FA6-DCF4DB2E0C14}"/>
                </a:ext>
              </a:extLst>
            </xdr:cNvPr>
            <xdr:cNvCxnSpPr>
              <a:cxnSpLocks/>
            </xdr:cNvCxnSpPr>
          </xdr:nvCxnSpPr>
          <xdr:spPr>
            <a:xfrm>
              <a:off x="196824" y="3186807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Linha superior" descr="Linha decorativa">
              <a:extLst>
                <a:ext uri="{FF2B5EF4-FFF2-40B4-BE49-F238E27FC236}">
                  <a16:creationId xmlns:a16="http://schemas.microsoft.com/office/drawing/2014/main" id="{638DC7DB-30C1-4AC6-92C0-EAA4587077A4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Etapa4">
            <a:extLst>
              <a:ext uri="{FF2B5EF4-FFF2-40B4-BE49-F238E27FC236}">
                <a16:creationId xmlns:a16="http://schemas.microsoft.com/office/drawing/2014/main" id="{1EF565F7-7765-4DB0-A2E2-BC206774B06B}"/>
              </a:ext>
            </a:extLst>
          </xdr:cNvPr>
          <xdr:cNvGrpSpPr/>
        </xdr:nvGrpSpPr>
        <xdr:grpSpPr>
          <a:xfrm>
            <a:off x="558707" y="2770783"/>
            <a:ext cx="4188006" cy="608867"/>
            <a:chOff x="231749" y="2483595"/>
            <a:chExt cx="4181015" cy="603885"/>
          </a:xfrm>
        </xdr:grpSpPr>
        <xdr:sp macro="" textlink="">
          <xdr:nvSpPr>
            <xdr:cNvPr id="16" name="4" descr="4">
              <a:extLst>
                <a:ext uri="{FF2B5EF4-FFF2-40B4-BE49-F238E27FC236}">
                  <a16:creationId xmlns:a16="http://schemas.microsoft.com/office/drawing/2014/main" id="{4E80B687-4AFC-4B0D-8206-92D4FB1EB215}"/>
                </a:ext>
              </a:extLst>
            </xdr:cNvPr>
            <xdr:cNvSpPr/>
          </xdr:nvSpPr>
          <xdr:spPr>
            <a:xfrm>
              <a:off x="231749" y="24835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4</a:t>
              </a:r>
            </a:p>
          </xdr:txBody>
        </xdr:sp>
        <xdr:sp macro="" textlink="">
          <xdr:nvSpPr>
            <xdr:cNvPr id="17" name="Etapa" descr="Pressione ALT = primeiro. Em seguida, pressione Enter">
              <a:extLst>
                <a:ext uri="{FF2B5EF4-FFF2-40B4-BE49-F238E27FC236}">
                  <a16:creationId xmlns:a16="http://schemas.microsoft.com/office/drawing/2014/main" id="{0F2E5B7B-722D-469F-8954-50D8D2BF9792}"/>
                </a:ext>
              </a:extLst>
            </xdr:cNvPr>
            <xdr:cNvSpPr txBox="1"/>
          </xdr:nvSpPr>
          <xdr:spPr>
            <a:xfrm>
              <a:off x="638783" y="2526093"/>
              <a:ext cx="3773981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MÍNIMOSES e MÁXIMOSES</a:t>
              </a:r>
            </a:p>
          </xdr:txBody>
        </xdr:sp>
      </xdr:grpSp>
      <xdr:grpSp>
        <xdr:nvGrpSpPr>
          <xdr:cNvPr id="6" name="Etapa3">
            <a:extLst>
              <a:ext uri="{FF2B5EF4-FFF2-40B4-BE49-F238E27FC236}">
                <a16:creationId xmlns:a16="http://schemas.microsoft.com/office/drawing/2014/main" id="{8DE12C06-753A-4736-A32B-9E83B31AAE4D}"/>
              </a:ext>
            </a:extLst>
          </xdr:cNvPr>
          <xdr:cNvGrpSpPr/>
        </xdr:nvGrpSpPr>
        <xdr:grpSpPr>
          <a:xfrm>
            <a:off x="558707" y="2277525"/>
            <a:ext cx="5013332" cy="608867"/>
            <a:chOff x="231749" y="1994372"/>
            <a:chExt cx="5004963" cy="603885"/>
          </a:xfrm>
        </xdr:grpSpPr>
        <xdr:sp macro="" textlink="">
          <xdr:nvSpPr>
            <xdr:cNvPr id="14" name="Etapa" descr="Esta é outra maneira de adicionar, usando uma tecla de atalho. Selecione a célula amarela nos valores de carne">
              <a:extLst>
                <a:ext uri="{FF2B5EF4-FFF2-40B4-BE49-F238E27FC236}">
                  <a16:creationId xmlns:a16="http://schemas.microsoft.com/office/drawing/2014/main" id="{B24ACE23-BF4A-4207-A0A9-6B88036FEF83}"/>
                </a:ext>
              </a:extLst>
            </xdr:cNvPr>
            <xdr:cNvSpPr txBox="1"/>
          </xdr:nvSpPr>
          <xdr:spPr>
            <a:xfrm>
              <a:off x="638783" y="2036870"/>
              <a:ext cx="4597929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pt-BR" sz="1100" kern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CONT.SE e CONT.SES</a:t>
              </a:r>
            </a:p>
          </xdr:txBody>
        </xdr:sp>
        <xdr:sp macro="" textlink="">
          <xdr:nvSpPr>
            <xdr:cNvPr id="15" name="3" descr="3">
              <a:extLst>
                <a:ext uri="{FF2B5EF4-FFF2-40B4-BE49-F238E27FC236}">
                  <a16:creationId xmlns:a16="http://schemas.microsoft.com/office/drawing/2014/main" id="{18D40F32-5F1E-497B-A226-763A6011C2E1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7" name="Etapa2">
            <a:extLst>
              <a:ext uri="{FF2B5EF4-FFF2-40B4-BE49-F238E27FC236}">
                <a16:creationId xmlns:a16="http://schemas.microsoft.com/office/drawing/2014/main" id="{01D95B64-CCB2-43FB-8F05-B82B40051EB8}"/>
              </a:ext>
            </a:extLst>
          </xdr:cNvPr>
          <xdr:cNvGrpSpPr/>
        </xdr:nvGrpSpPr>
        <xdr:grpSpPr>
          <a:xfrm>
            <a:off x="558707" y="1769250"/>
            <a:ext cx="4262285" cy="608867"/>
            <a:chOff x="231749" y="1490256"/>
            <a:chExt cx="4255170" cy="603885"/>
          </a:xfrm>
        </xdr:grpSpPr>
        <xdr:sp macro="" textlink="">
          <xdr:nvSpPr>
            <xdr:cNvPr id="12" name="Etapa" descr="Digite =SOMA(D4:D7) e pressione enter. Quando terminar, você verá o resultado de 170">
              <a:extLst>
                <a:ext uri="{FF2B5EF4-FFF2-40B4-BE49-F238E27FC236}">
                  <a16:creationId xmlns:a16="http://schemas.microsoft.com/office/drawing/2014/main" id="{FDB2FEF6-04BA-4C3D-9FB2-2C70655D8B51}"/>
                </a:ext>
              </a:extLst>
            </xdr:cNvPr>
            <xdr:cNvSpPr txBox="1"/>
          </xdr:nvSpPr>
          <xdr:spPr>
            <a:xfrm>
              <a:off x="638782" y="1532754"/>
              <a:ext cx="384813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pt-BR" sz="1100" kern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MÉDIASE e MÉDIASES.</a:t>
              </a:r>
            </a:p>
          </xdr:txBody>
        </xdr:sp>
        <xdr:sp macro="" textlink="">
          <xdr:nvSpPr>
            <xdr:cNvPr id="13" name="2" descr="2">
              <a:extLst>
                <a:ext uri="{FF2B5EF4-FFF2-40B4-BE49-F238E27FC236}">
                  <a16:creationId xmlns:a16="http://schemas.microsoft.com/office/drawing/2014/main" id="{07C76127-F8CF-4246-A4E5-4E6ECCA437B5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8" name="Etapa1">
            <a:extLst>
              <a:ext uri="{FF2B5EF4-FFF2-40B4-BE49-F238E27FC236}">
                <a16:creationId xmlns:a16="http://schemas.microsoft.com/office/drawing/2014/main" id="{E651E7D9-5EC7-4847-A1FA-69CBFC0F9067}"/>
              </a:ext>
            </a:extLst>
          </xdr:cNvPr>
          <xdr:cNvGrpSpPr/>
        </xdr:nvGrpSpPr>
        <xdr:grpSpPr>
          <a:xfrm>
            <a:off x="558707" y="1278313"/>
            <a:ext cx="5225273" cy="608867"/>
            <a:chOff x="231749" y="1003336"/>
            <a:chExt cx="5216550" cy="603885"/>
          </a:xfrm>
        </xdr:grpSpPr>
        <xdr:sp macro="" textlink="">
          <xdr:nvSpPr>
            <xdr:cNvPr id="10" name="Etapa" descr="Selecione a célula amarela nos valores de frutas">
              <a:extLst>
                <a:ext uri="{FF2B5EF4-FFF2-40B4-BE49-F238E27FC236}">
                  <a16:creationId xmlns:a16="http://schemas.microsoft.com/office/drawing/2014/main" id="{2B1819A5-2279-44B8-8FFA-2C754111D3AA}"/>
                </a:ext>
              </a:extLst>
            </xdr:cNvPr>
            <xdr:cNvSpPr txBox="1"/>
          </xdr:nvSpPr>
          <xdr:spPr>
            <a:xfrm>
              <a:off x="638783" y="104583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SOMASE e SOMASES.</a:t>
              </a:r>
            </a:p>
          </xdr:txBody>
        </xdr:sp>
        <xdr:sp macro="" textlink="">
          <xdr:nvSpPr>
            <xdr:cNvPr id="11" name="1" descr="1">
              <a:extLst>
                <a:ext uri="{FF2B5EF4-FFF2-40B4-BE49-F238E27FC236}">
                  <a16:creationId xmlns:a16="http://schemas.microsoft.com/office/drawing/2014/main" id="{E178B5A6-E348-46C5-A24B-BCCE71951FF4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9" name="Introdução à adição de números" descr="Aqui estão algumas maneiras de adicionar números no Excel:">
            <a:extLst>
              <a:ext uri="{FF2B5EF4-FFF2-40B4-BE49-F238E27FC236}">
                <a16:creationId xmlns:a16="http://schemas.microsoft.com/office/drawing/2014/main" id="{C646A7F2-0780-40CD-873E-B17AB294830D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 seguir os principais tópicos deste capítulo:</a:t>
            </a:r>
          </a:p>
        </xdr:txBody>
      </xdr:sp>
    </xdr:grpSp>
    <xdr:clientData/>
  </xdr:oneCellAnchor>
  <xdr:twoCellAnchor>
    <xdr:from>
      <xdr:col>6</xdr:col>
      <xdr:colOff>21423</xdr:colOff>
      <xdr:row>7</xdr:row>
      <xdr:rowOff>71834</xdr:rowOff>
    </xdr:from>
    <xdr:to>
      <xdr:col>8</xdr:col>
      <xdr:colOff>444251</xdr:colOff>
      <xdr:row>15</xdr:row>
      <xdr:rowOff>105793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CD03DBF-F244-4842-9257-28B0768D4B9A}"/>
            </a:ext>
          </a:extLst>
        </xdr:cNvPr>
        <xdr:cNvGrpSpPr/>
      </xdr:nvGrpSpPr>
      <xdr:grpSpPr>
        <a:xfrm>
          <a:off x="3679023" y="1359351"/>
          <a:ext cx="1642028" cy="1505408"/>
          <a:chOff x="351865" y="161072"/>
          <a:chExt cx="1067938" cy="1036547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BADFC169-017B-40E2-9CED-7D5FB387B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artisticWatercolorSponge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51865" y="883626"/>
            <a:ext cx="1067938" cy="313993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A7C596B5-FF4A-414F-9148-33C09AF39A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artisticFilmGrain/>
                    </a14:imgEffect>
                    <a14:imgEffect>
                      <a14:sharpenSoften amount="5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9326" y="161072"/>
            <a:ext cx="789209" cy="70213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~1/COORDE~1/CONFIG~1/Temp/atual/Exercic&#237;os2264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xtra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%20de%20vendas%20di&#225;ria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uno/AppData/Local/Microsoft/Windows/Temporary%20Internet%20Files/Content.IE5/Y7M4QOZU/Exercic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ostilas\Apostila%20Excel%20Essencial\Tutorial%20de%20f&#243;rmul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2010%20FB%20-%20Avan&#231;ado\Exemplos%20Resolvidos\Formulario_Resolvi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VANCADO%20-%20Copi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2d0dc5ac2b7aa01/&#193;rea%20de%20Trabalho/NOVO%20CONTE&#218;DO%20EXCEL%20B&#193;SICO%20AO%20AVAN&#199;ADO/AVAN&#199;ADO%20ANTIG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shi/Downloads/freebie_funco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mparativo-realxpresumidoxsimp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2Produção"/>
      <sheetName val="Analise"/>
      <sheetName val="GrafProduçãoMensal"/>
      <sheetName val="Produçao"/>
      <sheetName val="Preços"/>
      <sheetName val="copia"/>
      <sheetName val="produção"/>
      <sheetName val="Previsao de Pgto"/>
      <sheetName val="Metas da Empresa"/>
      <sheetName val="Relatório de vendas"/>
      <sheetName val="Loja 1"/>
      <sheetName val="Loja 2"/>
      <sheetName val="Loja 1e2"/>
      <sheetName val="Convênios"/>
      <sheetName val="Orçamento"/>
      <sheetName val="Plan1"/>
      <sheetName val="MAGAZINE"/>
      <sheetName val="Pedido"/>
    </sheetNames>
    <sheetDataSet>
      <sheetData sheetId="0" refreshError="1"/>
      <sheetData sheetId="1">
        <row r="1">
          <cell r="A1" t="str">
            <v>Analise de Produçao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uisa"/>
      <sheetName val="Marisa"/>
      <sheetName val="Info"/>
      <sheetName val="itaú"/>
      <sheetName val="extra"/>
      <sheetName val="controle"/>
      <sheetName val="data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de Vendas"/>
      <sheetName val="Relatório de vendas"/>
      <sheetName val="Estoque"/>
      <sheetName val="Relatório de vendas diárias1"/>
    </sheetNames>
    <sheetDataSet>
      <sheetData sheetId="0"/>
      <sheetData sheetId="1">
        <row r="8">
          <cell r="G8" t="str">
            <v xml:space="preserve">Total </v>
          </cell>
        </row>
        <row r="9">
          <cell r="G9">
            <v>78.697500000000005</v>
          </cell>
        </row>
        <row r="10">
          <cell r="G10">
            <v>15.729000000000001</v>
          </cell>
        </row>
        <row r="11">
          <cell r="G11">
            <v>3.0975000000000001</v>
          </cell>
        </row>
        <row r="12">
          <cell r="G12">
            <v>58.747500000000002</v>
          </cell>
        </row>
        <row r="13">
          <cell r="G13">
            <v>36.7395</v>
          </cell>
        </row>
        <row r="14">
          <cell r="G14">
            <v>193.011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semanal de horas (2)"/>
      <sheetName val="EXTRA"/>
      <sheetName val="Gráfitau"/>
      <sheetName val="itaú"/>
      <sheetName val="Info"/>
      <sheetName val="Marisa"/>
      <sheetName val="Vendas"/>
      <sheetName val="controle"/>
      <sheetName val="Boletim"/>
      <sheetName val="Boletim Escolar"/>
      <sheetName val="MAGAZINE"/>
      <sheetName val="Pesquisa"/>
      <sheetName val="cargos"/>
      <sheetName val="Gráfvend08"/>
      <sheetName val="ven08"/>
      <sheetName val="Semestre"/>
      <sheetName val="estoque"/>
      <sheetName val="EMPRESA NACIONAL"/>
      <sheetName val="CópiaRELATIVA"/>
      <sheetName val="CópiaABSOLUTA"/>
      <sheetName val="Org"/>
      <sheetName val="Compras"/>
      <sheetName val="GráfCompras"/>
      <sheetName val="Etapas"/>
      <sheetName val="GráfBoletim"/>
      <sheetName val="Metas"/>
      <sheetName val="Lojas 1"/>
      <sheetName val="Loja 2"/>
      <sheetName val="Metas Lojas 1,2"/>
      <sheetName val="Gráf7"/>
      <sheetName val="Vínculo"/>
      <sheetName val="For.Cond."/>
      <sheetName val="Região"/>
      <sheetName val="Gráfaumento"/>
      <sheetName val="FOLHA"/>
      <sheetName val="Dias Trabalhados"/>
      <sheetName val="pedido"/>
      <sheetName val="copia1"/>
      <sheetName val="cor"/>
      <sheetName val="FOLHA (2)"/>
      <sheetName val="Gráfvendas"/>
      <sheetName val="tdvc"/>
      <sheetName val="Gráf2"/>
      <sheetName val="vendascursos"/>
      <sheetName val="banco"/>
      <sheetName val="clinica"/>
      <sheetName val="texto"/>
      <sheetName val="Previsao de Pgto (2)"/>
      <sheetName val="FOLHA (6)"/>
      <sheetName val="Previsao de Pgto"/>
      <sheetName val="FOLHA (5)"/>
      <sheetName val="FOLHA (4)"/>
      <sheetName val="FOLHAFINAL"/>
      <sheetName val="Região (2)"/>
      <sheetName val="reajuste"/>
      <sheetName val="novomes"/>
      <sheetName val="metas1"/>
      <sheetName val="fita"/>
      <sheetName val="solicitação"/>
      <sheetName val="Gráffolha"/>
      <sheetName val="PAGAMENTO FOLHA"/>
      <sheetName val="Comissão"/>
      <sheetName val="Gráfgasolçina"/>
      <sheetName val="gasolina"/>
      <sheetName val="contrcursos"/>
      <sheetName val="produção"/>
      <sheetName val="MAIORIDADE"/>
      <sheetName val="Registro semanal de horas"/>
      <sheetName val="produto"/>
      <sheetName val="produtofinal"/>
      <sheetName val="Exerci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1">
          <cell r="E11" t="str">
            <v>Tabela de Comissões</v>
          </cell>
        </row>
        <row r="12">
          <cell r="E12" t="str">
            <v>Valor Vendido</v>
          </cell>
          <cell r="G12" t="str">
            <v>Comissões</v>
          </cell>
        </row>
        <row r="13">
          <cell r="E13">
            <v>0</v>
          </cell>
          <cell r="F13">
            <v>2000</v>
          </cell>
          <cell r="G13">
            <v>0.03</v>
          </cell>
        </row>
        <row r="14">
          <cell r="E14">
            <v>2001</v>
          </cell>
          <cell r="F14">
            <v>4000</v>
          </cell>
          <cell r="G14">
            <v>0.05</v>
          </cell>
        </row>
        <row r="15">
          <cell r="E15">
            <v>4001</v>
          </cell>
          <cell r="F15">
            <v>7000</v>
          </cell>
          <cell r="G15">
            <v>7.0000000000000007E-2</v>
          </cell>
        </row>
        <row r="16">
          <cell r="E16">
            <v>7001</v>
          </cell>
          <cell r="F16">
            <v>15000</v>
          </cell>
          <cell r="G16">
            <v>0.1</v>
          </cell>
        </row>
      </sheetData>
      <sheetData sheetId="11" refreshError="1"/>
      <sheetData sheetId="12">
        <row r="11">
          <cell r="A11" t="str">
            <v>Tabelas de Cargos e Salários</v>
          </cell>
        </row>
        <row r="12">
          <cell r="A12" t="str">
            <v>Código</v>
          </cell>
          <cell r="B12" t="str">
            <v>Cargo</v>
          </cell>
          <cell r="C12" t="str">
            <v>Salário</v>
          </cell>
        </row>
        <row r="13">
          <cell r="A13">
            <v>1</v>
          </cell>
          <cell r="B13" t="str">
            <v>Supervisor</v>
          </cell>
          <cell r="C13">
            <v>2000</v>
          </cell>
        </row>
        <row r="14">
          <cell r="A14">
            <v>2</v>
          </cell>
          <cell r="B14" t="str">
            <v>Aux. Administrativo</v>
          </cell>
          <cell r="C14">
            <v>1200</v>
          </cell>
        </row>
        <row r="15">
          <cell r="A15">
            <v>3</v>
          </cell>
          <cell r="B15" t="str">
            <v>Aux. de Estoque</v>
          </cell>
          <cell r="C15">
            <v>1000</v>
          </cell>
        </row>
        <row r="16">
          <cell r="A16">
            <v>4</v>
          </cell>
          <cell r="B16" t="str">
            <v>Secretária</v>
          </cell>
          <cell r="C16">
            <v>1800</v>
          </cell>
        </row>
        <row r="17">
          <cell r="A17">
            <v>5</v>
          </cell>
          <cell r="B17" t="str">
            <v>Gerente</v>
          </cell>
          <cell r="C17">
            <v>5000</v>
          </cell>
        </row>
      </sheetData>
      <sheetData sheetId="13" refreshError="1"/>
      <sheetData sheetId="14">
        <row r="10">
          <cell r="A10" t="str">
            <v>Tabela de Comissão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6">
          <cell r="F6" t="str">
            <v>Compras</v>
          </cell>
        </row>
        <row r="8">
          <cell r="F8" t="str">
            <v>CÓDIGO</v>
          </cell>
          <cell r="G8" t="str">
            <v>DESCRIÇÃO DOS PRODUTOS</v>
          </cell>
          <cell r="H8" t="str">
            <v>UN</v>
          </cell>
        </row>
        <row r="9">
          <cell r="G9" t="str">
            <v>ALIMENTOS, COPA E COZINHA</v>
          </cell>
        </row>
        <row r="10">
          <cell r="F10">
            <v>1</v>
          </cell>
          <cell r="G10" t="str">
            <v>Arroz</v>
          </cell>
          <cell r="H10" t="str">
            <v>Kg</v>
          </cell>
        </row>
        <row r="11">
          <cell r="F11">
            <v>2</v>
          </cell>
          <cell r="G11" t="str">
            <v>Feijão</v>
          </cell>
          <cell r="H11" t="str">
            <v>Kg</v>
          </cell>
        </row>
        <row r="12">
          <cell r="F12">
            <v>3</v>
          </cell>
          <cell r="G12" t="str">
            <v>Acucar refinado</v>
          </cell>
          <cell r="H12" t="str">
            <v>Kg</v>
          </cell>
        </row>
        <row r="13">
          <cell r="F13">
            <v>4</v>
          </cell>
          <cell r="G13" t="str">
            <v>Café moido</v>
          </cell>
          <cell r="H13" t="str">
            <v>UN</v>
          </cell>
        </row>
        <row r="14">
          <cell r="G14" t="str">
            <v>DESCARTÁVEIS e LIMPEZA</v>
          </cell>
        </row>
        <row r="15">
          <cell r="F15">
            <v>10</v>
          </cell>
          <cell r="G15" t="str">
            <v>Detergente</v>
          </cell>
          <cell r="H15" t="str">
            <v>UN</v>
          </cell>
        </row>
        <row r="16">
          <cell r="F16">
            <v>11</v>
          </cell>
          <cell r="G16" t="str">
            <v>Sabão em pó</v>
          </cell>
          <cell r="H16" t="str">
            <v>UN</v>
          </cell>
        </row>
        <row r="17">
          <cell r="F17">
            <v>12</v>
          </cell>
          <cell r="G17" t="str">
            <v>Veja multiuso</v>
          </cell>
          <cell r="H17" t="str">
            <v>UN</v>
          </cell>
        </row>
        <row r="18">
          <cell r="F18">
            <v>13</v>
          </cell>
          <cell r="G18" t="str">
            <v>Papel higienico</v>
          </cell>
          <cell r="H18" t="str">
            <v>UN</v>
          </cell>
        </row>
        <row r="19">
          <cell r="G19" t="str">
            <v>ESCRITÓRIO</v>
          </cell>
        </row>
        <row r="20">
          <cell r="F20">
            <v>20</v>
          </cell>
          <cell r="G20" t="str">
            <v>Agenda</v>
          </cell>
          <cell r="H20" t="str">
            <v>UN</v>
          </cell>
        </row>
        <row r="21">
          <cell r="F21">
            <v>21</v>
          </cell>
          <cell r="G21" t="str">
            <v>caderno</v>
          </cell>
          <cell r="H21" t="str">
            <v>CX</v>
          </cell>
        </row>
        <row r="22">
          <cell r="F22">
            <v>22</v>
          </cell>
          <cell r="G22" t="str">
            <v>caneta</v>
          </cell>
          <cell r="H22" t="str">
            <v>UN</v>
          </cell>
        </row>
        <row r="23">
          <cell r="F23">
            <v>23</v>
          </cell>
          <cell r="G23" t="str">
            <v>Lápis</v>
          </cell>
          <cell r="H23" t="str">
            <v>UN</v>
          </cell>
        </row>
      </sheetData>
      <sheetData sheetId="59" refreshError="1"/>
      <sheetData sheetId="60">
        <row r="12">
          <cell r="D12" t="str">
            <v>Tabela de Aumento</v>
          </cell>
        </row>
        <row r="13">
          <cell r="D13" t="str">
            <v>de</v>
          </cell>
          <cell r="E13" t="str">
            <v>até</v>
          </cell>
          <cell r="F13" t="str">
            <v>Índice</v>
          </cell>
        </row>
        <row r="14">
          <cell r="D14">
            <v>450</v>
          </cell>
          <cell r="E14">
            <v>1000</v>
          </cell>
          <cell r="F14">
            <v>0.04</v>
          </cell>
        </row>
        <row r="15">
          <cell r="D15">
            <v>1001</v>
          </cell>
          <cell r="E15">
            <v>3000</v>
          </cell>
          <cell r="F15">
            <v>0.02</v>
          </cell>
        </row>
        <row r="16">
          <cell r="D16">
            <v>3003</v>
          </cell>
          <cell r="E16">
            <v>6000</v>
          </cell>
          <cell r="F16">
            <v>1.4999999999999999E-2</v>
          </cell>
        </row>
      </sheetData>
      <sheetData sheetId="61">
        <row r="11">
          <cell r="E11" t="str">
            <v>Tabela de Comissões</v>
          </cell>
        </row>
        <row r="12">
          <cell r="E12" t="str">
            <v>Valor Vendido</v>
          </cell>
          <cell r="G12" t="str">
            <v>Comissões</v>
          </cell>
        </row>
        <row r="13">
          <cell r="E13">
            <v>100</v>
          </cell>
          <cell r="F13">
            <v>2000</v>
          </cell>
          <cell r="G13">
            <v>0.03</v>
          </cell>
        </row>
        <row r="14">
          <cell r="E14">
            <v>2001</v>
          </cell>
          <cell r="F14">
            <v>4000</v>
          </cell>
          <cell r="G14">
            <v>0.05</v>
          </cell>
        </row>
        <row r="15">
          <cell r="E15">
            <v>4001</v>
          </cell>
          <cell r="F15">
            <v>7000</v>
          </cell>
          <cell r="G15">
            <v>7.0000000000000007E-2</v>
          </cell>
        </row>
        <row r="16">
          <cell r="E16">
            <v>7001</v>
          </cell>
          <cell r="F16">
            <v>16000</v>
          </cell>
          <cell r="G16">
            <v>0.1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Noções básicas"/>
      <sheetName val="Introdução às funções"/>
      <sheetName val="MÉDIA"/>
      <sheetName val="MÍNIMO e MÁXIMO"/>
      <sheetName val="Data e hora"/>
      <sheetName val="Unir texto e números"/>
      <sheetName val="Instruções SE"/>
      <sheetName val="PROCV"/>
      <sheetName val="Funções condicionais"/>
      <sheetName val="Assistente de função"/>
      <sheetName val="Erros de fórmula"/>
      <sheetName val="Saiba mais"/>
      <sheetName val="Tutorial de fórmul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_Precos"/>
      <sheetName val="Base_Dados"/>
    </sheetNames>
    <sheetDataSet>
      <sheetData sheetId="0"/>
      <sheetData sheetId="1">
        <row r="5">
          <cell r="B5" t="str">
            <v>A4 Sport</v>
          </cell>
          <cell r="E5">
            <v>231900</v>
          </cell>
          <cell r="F5">
            <v>278280</v>
          </cell>
          <cell r="G5">
            <v>259728.00000000003</v>
          </cell>
          <cell r="H5">
            <v>255090.00000000003</v>
          </cell>
          <cell r="I5">
            <v>250452.00000000003</v>
          </cell>
          <cell r="J5">
            <v>164</v>
          </cell>
        </row>
        <row r="6">
          <cell r="B6" t="str">
            <v>R8 Spyder</v>
          </cell>
          <cell r="E6">
            <v>777000</v>
          </cell>
          <cell r="F6">
            <v>932400</v>
          </cell>
          <cell r="G6">
            <v>870240.00000000012</v>
          </cell>
          <cell r="H6">
            <v>854700.00000000012</v>
          </cell>
          <cell r="I6">
            <v>839160</v>
          </cell>
          <cell r="J6">
            <v>168</v>
          </cell>
        </row>
        <row r="7">
          <cell r="B7" t="str">
            <v>X5 Top</v>
          </cell>
          <cell r="E7">
            <v>318000</v>
          </cell>
          <cell r="F7">
            <v>381600</v>
          </cell>
          <cell r="G7">
            <v>356160.00000000006</v>
          </cell>
          <cell r="H7">
            <v>349800</v>
          </cell>
          <cell r="I7">
            <v>343440</v>
          </cell>
          <cell r="J7">
            <v>20</v>
          </cell>
        </row>
        <row r="8">
          <cell r="B8" t="str">
            <v>X5 Sport</v>
          </cell>
          <cell r="E8">
            <v>448000</v>
          </cell>
          <cell r="F8">
            <v>537600</v>
          </cell>
          <cell r="G8">
            <v>501760.00000000006</v>
          </cell>
          <cell r="H8">
            <v>492800.00000000006</v>
          </cell>
          <cell r="I8">
            <v>483840.00000000006</v>
          </cell>
          <cell r="J8">
            <v>132</v>
          </cell>
        </row>
        <row r="9">
          <cell r="B9" t="str">
            <v>Vectra Sedan Elite Blindado N3</v>
          </cell>
          <cell r="E9">
            <v>122500</v>
          </cell>
          <cell r="F9">
            <v>147000</v>
          </cell>
          <cell r="G9">
            <v>137200</v>
          </cell>
          <cell r="H9">
            <v>134750</v>
          </cell>
          <cell r="I9">
            <v>132300</v>
          </cell>
          <cell r="J9">
            <v>136</v>
          </cell>
        </row>
        <row r="10">
          <cell r="B10" t="str">
            <v>Town &amp; Country Touring</v>
          </cell>
          <cell r="E10">
            <v>166000</v>
          </cell>
          <cell r="F10">
            <v>199200</v>
          </cell>
          <cell r="G10">
            <v>185920.00000000003</v>
          </cell>
          <cell r="H10">
            <v>182600.00000000003</v>
          </cell>
          <cell r="I10">
            <v>179280</v>
          </cell>
          <cell r="J10">
            <v>140</v>
          </cell>
        </row>
        <row r="11">
          <cell r="B11" t="str">
            <v>C3 Exclusive</v>
          </cell>
          <cell r="E11">
            <v>42500</v>
          </cell>
          <cell r="F11">
            <v>51000</v>
          </cell>
          <cell r="G11">
            <v>47600.000000000007</v>
          </cell>
          <cell r="H11">
            <v>46750.000000000007</v>
          </cell>
          <cell r="I11">
            <v>45900</v>
          </cell>
          <cell r="J11">
            <v>144</v>
          </cell>
        </row>
        <row r="12">
          <cell r="B12" t="str">
            <v>C3 Exclusive Automático</v>
          </cell>
          <cell r="E12">
            <v>48000</v>
          </cell>
          <cell r="F12">
            <v>57600</v>
          </cell>
          <cell r="G12">
            <v>53760.000000000007</v>
          </cell>
          <cell r="H12">
            <v>52800.000000000007</v>
          </cell>
          <cell r="I12">
            <v>51840</v>
          </cell>
          <cell r="J12">
            <v>148</v>
          </cell>
        </row>
        <row r="13">
          <cell r="B13" t="str">
            <v>C4 Hatch Sport</v>
          </cell>
          <cell r="E13">
            <v>66500</v>
          </cell>
          <cell r="F13">
            <v>79800</v>
          </cell>
          <cell r="G13">
            <v>74480</v>
          </cell>
          <cell r="H13">
            <v>73150</v>
          </cell>
          <cell r="I13">
            <v>71820</v>
          </cell>
          <cell r="J13">
            <v>152</v>
          </cell>
        </row>
        <row r="14">
          <cell r="B14" t="str">
            <v>C4 Pallas</v>
          </cell>
          <cell r="E14">
            <v>109900</v>
          </cell>
          <cell r="F14">
            <v>131880</v>
          </cell>
          <cell r="G14">
            <v>123088.00000000001</v>
          </cell>
          <cell r="H14">
            <v>120890.00000000001</v>
          </cell>
          <cell r="I14">
            <v>118692.00000000001</v>
          </cell>
          <cell r="J14">
            <v>156</v>
          </cell>
        </row>
        <row r="15">
          <cell r="B15" t="str">
            <v>Xsara Picasso</v>
          </cell>
          <cell r="E15">
            <v>54075</v>
          </cell>
          <cell r="F15">
            <v>64890</v>
          </cell>
          <cell r="G15">
            <v>60564.000000000007</v>
          </cell>
          <cell r="H15">
            <v>59482.500000000007</v>
          </cell>
          <cell r="I15">
            <v>58401.000000000007</v>
          </cell>
          <cell r="J15">
            <v>160</v>
          </cell>
        </row>
        <row r="16">
          <cell r="B16" t="str">
            <v>500 Sport</v>
          </cell>
          <cell r="E16">
            <v>62100</v>
          </cell>
          <cell r="F16">
            <v>74520</v>
          </cell>
          <cell r="G16">
            <v>69552</v>
          </cell>
          <cell r="H16">
            <v>68310</v>
          </cell>
          <cell r="I16">
            <v>67068</v>
          </cell>
          <cell r="J16">
            <v>104</v>
          </cell>
        </row>
        <row r="17">
          <cell r="B17" t="str">
            <v>Doblo Cargo</v>
          </cell>
          <cell r="E17">
            <v>41000</v>
          </cell>
          <cell r="F17">
            <v>49200</v>
          </cell>
          <cell r="G17">
            <v>45920.000000000007</v>
          </cell>
          <cell r="H17">
            <v>45100.000000000007</v>
          </cell>
          <cell r="I17">
            <v>44280</v>
          </cell>
          <cell r="J17">
            <v>108</v>
          </cell>
        </row>
        <row r="18">
          <cell r="B18" t="str">
            <v>Palio Adventure</v>
          </cell>
          <cell r="E18">
            <v>50000</v>
          </cell>
          <cell r="F18">
            <v>60000</v>
          </cell>
          <cell r="G18">
            <v>56000.000000000007</v>
          </cell>
          <cell r="H18">
            <v>55000.000000000007</v>
          </cell>
          <cell r="I18">
            <v>54000</v>
          </cell>
          <cell r="J18">
            <v>112</v>
          </cell>
        </row>
        <row r="19">
          <cell r="B19" t="str">
            <v>Palio Attractive</v>
          </cell>
          <cell r="E19">
            <v>35956</v>
          </cell>
          <cell r="F19">
            <v>43147.199999999997</v>
          </cell>
          <cell r="G19">
            <v>40270.720000000001</v>
          </cell>
          <cell r="H19">
            <v>39551.600000000006</v>
          </cell>
          <cell r="I19">
            <v>38832.480000000003</v>
          </cell>
          <cell r="J19">
            <v>116</v>
          </cell>
        </row>
        <row r="20">
          <cell r="B20" t="str">
            <v>Palio Essence</v>
          </cell>
          <cell r="E20">
            <v>42636</v>
          </cell>
          <cell r="F20">
            <v>51163.199999999997</v>
          </cell>
          <cell r="G20">
            <v>47752.320000000007</v>
          </cell>
          <cell r="H20">
            <v>46899.600000000006</v>
          </cell>
          <cell r="I20">
            <v>46046.880000000005</v>
          </cell>
          <cell r="J20">
            <v>120</v>
          </cell>
        </row>
        <row r="21">
          <cell r="B21" t="str">
            <v>Siena Essence</v>
          </cell>
          <cell r="E21">
            <v>51600</v>
          </cell>
          <cell r="F21">
            <v>61920</v>
          </cell>
          <cell r="G21">
            <v>57792.000000000007</v>
          </cell>
          <cell r="H21">
            <v>56760.000000000007</v>
          </cell>
          <cell r="I21">
            <v>55728.000000000007</v>
          </cell>
          <cell r="J21">
            <v>124</v>
          </cell>
        </row>
        <row r="22">
          <cell r="B22" t="str">
            <v>Siena Essence Evolution</v>
          </cell>
          <cell r="E22">
            <v>52632</v>
          </cell>
          <cell r="F22">
            <v>63158.399999999994</v>
          </cell>
          <cell r="G22">
            <v>58947.840000000004</v>
          </cell>
          <cell r="H22">
            <v>57895.200000000004</v>
          </cell>
          <cell r="I22">
            <v>56842.560000000005</v>
          </cell>
          <cell r="J22">
            <v>80</v>
          </cell>
        </row>
        <row r="23">
          <cell r="B23" t="str">
            <v>Siena Fire</v>
          </cell>
          <cell r="E23">
            <v>28840</v>
          </cell>
          <cell r="F23">
            <v>34608</v>
          </cell>
          <cell r="G23">
            <v>32300.800000000003</v>
          </cell>
          <cell r="H23">
            <v>31724.000000000004</v>
          </cell>
          <cell r="I23">
            <v>31147.200000000001</v>
          </cell>
          <cell r="J23">
            <v>84</v>
          </cell>
        </row>
        <row r="24">
          <cell r="B24" t="str">
            <v>Uno Evo Attractive Celebration</v>
          </cell>
          <cell r="E24">
            <v>38781</v>
          </cell>
          <cell r="F24">
            <v>46537.2</v>
          </cell>
          <cell r="G24">
            <v>43434.720000000001</v>
          </cell>
          <cell r="H24">
            <v>42659.100000000006</v>
          </cell>
          <cell r="I24">
            <v>41883.480000000003</v>
          </cell>
          <cell r="J24">
            <v>88</v>
          </cell>
        </row>
        <row r="25">
          <cell r="B25" t="str">
            <v>Uno Evo Vivace HSD</v>
          </cell>
          <cell r="E25">
            <v>37975</v>
          </cell>
          <cell r="F25">
            <v>45570</v>
          </cell>
          <cell r="G25">
            <v>42532.000000000007</v>
          </cell>
          <cell r="H25">
            <v>41772.5</v>
          </cell>
          <cell r="I25">
            <v>41013</v>
          </cell>
          <cell r="J25">
            <v>92</v>
          </cell>
        </row>
        <row r="26">
          <cell r="B26" t="str">
            <v>Uno Vivace Kit Visibilidade</v>
          </cell>
          <cell r="E26">
            <v>36903</v>
          </cell>
          <cell r="F26">
            <v>44283.6</v>
          </cell>
          <cell r="G26">
            <v>41331.360000000001</v>
          </cell>
          <cell r="H26">
            <v>40593.300000000003</v>
          </cell>
          <cell r="I26">
            <v>39855.240000000005</v>
          </cell>
          <cell r="J26">
            <v>12</v>
          </cell>
        </row>
        <row r="27">
          <cell r="B27" t="str">
            <v>Uno Vivace Smile</v>
          </cell>
          <cell r="E27">
            <v>38178</v>
          </cell>
          <cell r="F27">
            <v>45813.599999999999</v>
          </cell>
          <cell r="G27">
            <v>42759.360000000001</v>
          </cell>
          <cell r="H27">
            <v>41995.8</v>
          </cell>
          <cell r="I27">
            <v>41232.240000000005</v>
          </cell>
          <cell r="J27">
            <v>16</v>
          </cell>
        </row>
        <row r="28">
          <cell r="B28" t="str">
            <v>Courier L</v>
          </cell>
          <cell r="E28">
            <v>31000</v>
          </cell>
          <cell r="F28">
            <v>37200</v>
          </cell>
          <cell r="G28">
            <v>34720</v>
          </cell>
          <cell r="H28">
            <v>34100</v>
          </cell>
          <cell r="I28">
            <v>33480</v>
          </cell>
          <cell r="J28">
            <v>128</v>
          </cell>
        </row>
        <row r="29">
          <cell r="B29" t="str">
            <v>Ecosport XLS</v>
          </cell>
          <cell r="E29">
            <v>51800</v>
          </cell>
          <cell r="F29">
            <v>62160</v>
          </cell>
          <cell r="G29">
            <v>58016.000000000007</v>
          </cell>
          <cell r="H29">
            <v>56980.000000000007</v>
          </cell>
          <cell r="I29">
            <v>55944.000000000007</v>
          </cell>
          <cell r="J29">
            <v>96</v>
          </cell>
        </row>
        <row r="30">
          <cell r="B30" t="str">
            <v>Focus Sedan GLX Kinetic</v>
          </cell>
          <cell r="E30">
            <v>62000</v>
          </cell>
          <cell r="F30">
            <v>74400</v>
          </cell>
          <cell r="G30">
            <v>69440</v>
          </cell>
          <cell r="H30">
            <v>68200</v>
          </cell>
          <cell r="I30">
            <v>66960</v>
          </cell>
          <cell r="J30">
            <v>100</v>
          </cell>
        </row>
        <row r="31">
          <cell r="B31" t="str">
            <v>KA Kinetic</v>
          </cell>
          <cell r="E31">
            <v>24000</v>
          </cell>
          <cell r="F31">
            <v>28800</v>
          </cell>
          <cell r="G31">
            <v>26880.000000000004</v>
          </cell>
          <cell r="H31">
            <v>26400.000000000004</v>
          </cell>
          <cell r="I31">
            <v>25920</v>
          </cell>
          <cell r="J31">
            <v>24</v>
          </cell>
        </row>
        <row r="32">
          <cell r="B32" t="str">
            <v>Ranger XLT</v>
          </cell>
          <cell r="E32">
            <v>83500</v>
          </cell>
          <cell r="F32">
            <v>100200</v>
          </cell>
          <cell r="G32">
            <v>93520.000000000015</v>
          </cell>
          <cell r="H32">
            <v>91850.000000000015</v>
          </cell>
          <cell r="I32">
            <v>90180</v>
          </cell>
          <cell r="J32">
            <v>28</v>
          </cell>
        </row>
        <row r="33">
          <cell r="B33" t="str">
            <v>City Sedan</v>
          </cell>
          <cell r="E33">
            <v>53620</v>
          </cell>
          <cell r="F33">
            <v>64344</v>
          </cell>
          <cell r="G33">
            <v>60054.400000000009</v>
          </cell>
          <cell r="H33">
            <v>58982.000000000007</v>
          </cell>
          <cell r="I33">
            <v>57909.600000000006</v>
          </cell>
          <cell r="J33">
            <v>32</v>
          </cell>
        </row>
        <row r="34">
          <cell r="B34" t="str">
            <v>New Fit</v>
          </cell>
          <cell r="E34">
            <v>114000</v>
          </cell>
          <cell r="F34">
            <v>136800</v>
          </cell>
          <cell r="G34">
            <v>127680.00000000001</v>
          </cell>
          <cell r="H34">
            <v>125400.00000000001</v>
          </cell>
          <cell r="I34">
            <v>123120.00000000001</v>
          </cell>
          <cell r="J34">
            <v>36</v>
          </cell>
        </row>
        <row r="35">
          <cell r="B35" t="str">
            <v>Elantra Sedan</v>
          </cell>
          <cell r="E35">
            <v>83500</v>
          </cell>
          <cell r="F35">
            <v>100200</v>
          </cell>
          <cell r="G35">
            <v>93520.000000000015</v>
          </cell>
          <cell r="H35">
            <v>91850.000000000015</v>
          </cell>
          <cell r="I35">
            <v>90180</v>
          </cell>
          <cell r="J35">
            <v>40</v>
          </cell>
        </row>
        <row r="36">
          <cell r="B36" t="str">
            <v>IX35 GLS</v>
          </cell>
          <cell r="E36">
            <v>153000</v>
          </cell>
          <cell r="F36">
            <v>183600</v>
          </cell>
          <cell r="G36">
            <v>171360.00000000003</v>
          </cell>
          <cell r="H36">
            <v>168300</v>
          </cell>
          <cell r="I36">
            <v>165240</v>
          </cell>
          <cell r="J36">
            <v>44</v>
          </cell>
        </row>
        <row r="37">
          <cell r="B37" t="str">
            <v>Santa FE GLS</v>
          </cell>
          <cell r="E37">
            <v>99000</v>
          </cell>
          <cell r="F37">
            <v>118800</v>
          </cell>
          <cell r="G37">
            <v>110880.00000000001</v>
          </cell>
          <cell r="H37">
            <v>108900.00000000001</v>
          </cell>
          <cell r="I37">
            <v>106920</v>
          </cell>
          <cell r="J37">
            <v>48</v>
          </cell>
        </row>
        <row r="38">
          <cell r="B38" t="str">
            <v>Sonata Sedan GLS</v>
          </cell>
          <cell r="E38">
            <v>106232</v>
          </cell>
          <cell r="F38">
            <v>127478.39999999999</v>
          </cell>
          <cell r="G38">
            <v>118979.84000000001</v>
          </cell>
          <cell r="H38">
            <v>116855.20000000001</v>
          </cell>
          <cell r="I38">
            <v>114730.56000000001</v>
          </cell>
          <cell r="J38">
            <v>52</v>
          </cell>
        </row>
        <row r="39">
          <cell r="B39" t="str">
            <v>Veloster</v>
          </cell>
          <cell r="E39">
            <v>83500</v>
          </cell>
          <cell r="F39">
            <v>100200</v>
          </cell>
          <cell r="G39">
            <v>93520.000000000015</v>
          </cell>
          <cell r="H39">
            <v>91850.000000000015</v>
          </cell>
          <cell r="I39">
            <v>90180</v>
          </cell>
          <cell r="J39">
            <v>56</v>
          </cell>
        </row>
        <row r="40">
          <cell r="B40" t="str">
            <v>FX-50S AWD</v>
          </cell>
          <cell r="E40">
            <v>325000</v>
          </cell>
          <cell r="F40">
            <v>390000</v>
          </cell>
          <cell r="G40">
            <v>364000.00000000006</v>
          </cell>
          <cell r="H40">
            <v>357500</v>
          </cell>
          <cell r="I40">
            <v>351000</v>
          </cell>
          <cell r="J40">
            <v>60</v>
          </cell>
        </row>
        <row r="41">
          <cell r="B41" t="str">
            <v>J3 Turin</v>
          </cell>
          <cell r="E41">
            <v>38900</v>
          </cell>
          <cell r="F41">
            <v>46680</v>
          </cell>
          <cell r="G41">
            <v>43568.000000000007</v>
          </cell>
          <cell r="H41">
            <v>42790</v>
          </cell>
          <cell r="I41">
            <v>42012</v>
          </cell>
          <cell r="J41">
            <v>64</v>
          </cell>
        </row>
        <row r="42">
          <cell r="B42" t="str">
            <v>Compass Limited</v>
          </cell>
          <cell r="E42">
            <v>157000</v>
          </cell>
          <cell r="F42">
            <v>188400</v>
          </cell>
          <cell r="G42">
            <v>175840.00000000003</v>
          </cell>
          <cell r="H42">
            <v>172700</v>
          </cell>
          <cell r="I42">
            <v>169560</v>
          </cell>
          <cell r="J42">
            <v>68</v>
          </cell>
        </row>
        <row r="43">
          <cell r="B43" t="str">
            <v>New Cerato</v>
          </cell>
          <cell r="E43">
            <v>62800</v>
          </cell>
          <cell r="F43">
            <v>75360</v>
          </cell>
          <cell r="G43">
            <v>70336</v>
          </cell>
          <cell r="H43">
            <v>69080</v>
          </cell>
          <cell r="I43">
            <v>67824</v>
          </cell>
          <cell r="J43">
            <v>72</v>
          </cell>
        </row>
        <row r="44">
          <cell r="B44" t="str">
            <v>Picanto</v>
          </cell>
          <cell r="E44">
            <v>44900</v>
          </cell>
          <cell r="F44">
            <v>53880</v>
          </cell>
          <cell r="G44">
            <v>50288.000000000007</v>
          </cell>
          <cell r="H44">
            <v>49390.000000000007</v>
          </cell>
          <cell r="I44">
            <v>48492</v>
          </cell>
          <cell r="J44">
            <v>76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01 - INTERVALOS"/>
      <sheetName val="Congelamento"/>
      <sheetName val="Matriz"/>
      <sheetName val="Nomes Definidos"/>
      <sheetName val="Tabela"/>
      <sheetName val="Exercício Tabuada"/>
      <sheetName val="Exercício Cotação de Metais"/>
      <sheetName val="CAP02 - DATA"/>
      <sheetName val="DATAM"/>
      <sheetName val="FIMMÊS"/>
      <sheetName val="Exercício Parcelas I"/>
      <sheetName val="Exercício Parcelas II"/>
      <sheetName val="Trabalho &amp; Folga"/>
      <sheetName val="DIATRABALHO.INTL"/>
      <sheetName val="DIATRABALHOTOTAL.INTL"/>
      <sheetName val="Exercício Duração"/>
      <sheetName val="Exercício Término"/>
      <sheetName val="Exercício Banco de Horas"/>
      <sheetName val="CAP03 - FINANCEIRAS"/>
      <sheetName val="Vocabulário"/>
      <sheetName val="VP"/>
      <sheetName val="VF"/>
      <sheetName val="TAXA"/>
      <sheetName val="PGTO"/>
      <sheetName val="NPER"/>
      <sheetName val="VFPLANO"/>
      <sheetName val="Exercício Novo Carro"/>
      <sheetName val="Exercício Simulado Parcelas"/>
      <sheetName val="Exercício Hot Money"/>
      <sheetName val="CAP04 - ESTATÍSTICAS"/>
      <sheetName val="PREVISÃO"/>
      <sheetName val="TENDÊNCIA"/>
      <sheetName val="CRESCIMENTO"/>
      <sheetName val="Exercício Matrículas"/>
      <sheetName val="CAP05 - ASSEMELHADAS"/>
      <sheetName val="SOMASES"/>
      <sheetName val="Exercício Vendas Vendedor"/>
      <sheetName val="CONT.SES"/>
      <sheetName val="MÉDIASES"/>
      <sheetName val="Exercíco Vendas Vendedor I"/>
      <sheetName val="Exercíco Vendas Vendedor II"/>
      <sheetName val="CAP06 - LÓGICAS E DE PESQUISA"/>
      <sheetName val="Termos &amp; Operadores"/>
      <sheetName val="E"/>
      <sheetName val="OU"/>
      <sheetName val="Exercício  Cobrança"/>
      <sheetName val="Exercício Comissão"/>
      <sheetName val="Exercício Salários"/>
      <sheetName val="Exercício Boletim"/>
      <sheetName val="Exercício Exame"/>
      <sheetName val="HIPERLINK"/>
      <sheetName val="Exercício Link Dinâmico"/>
      <sheetName val="Plan1"/>
      <sheetName val="DESLOC"/>
      <sheetName val="Base de Dados"/>
      <sheetName val="Exercício Resposta"/>
      <sheetName val="ÍNDICE (Matriz)"/>
      <sheetName val="Exercício Produtos por Mês I"/>
      <sheetName val="ÍNDICE (Referência)"/>
      <sheetName val="Exercício Produtos por Mês II"/>
      <sheetName val="Exercício Poupança 2014"/>
      <sheetName val="CORRESP"/>
      <sheetName val="ÍNDICE &amp; CORRESP"/>
      <sheetName val="Exercício Distâncias"/>
      <sheetName val="Exercício Poupança"/>
      <sheetName val="CAP07 - BANCO DE DADOS"/>
      <sheetName val="BDCONTARA"/>
      <sheetName val="BDSOMA"/>
      <sheetName val="BDMÉDIA"/>
      <sheetName val="BDMÍN"/>
      <sheetName val="BDCONTAR"/>
      <sheetName val="BDMÁX"/>
      <sheetName val="Exercício Visão Resumida"/>
      <sheetName val="CAP08 - AUTOMAÇÃO"/>
      <sheetName val="Ficha"/>
      <sheetName val="Cadastro"/>
      <sheetName val="Parâmetros"/>
      <sheetName val="INDIRETO"/>
      <sheetName val="CAP09 - FILTRO AVANÇADO"/>
      <sheetName val="Uma Linha de Critério"/>
      <sheetName val="Mais Linhas de Critério"/>
      <sheetName val="Modos de Exibição"/>
      <sheetName val="CAP10 - IMPORTANDO DADOS"/>
      <sheetName val="Delimitado"/>
      <sheetName val="Largura Fixa"/>
      <sheetName val="Access"/>
      <sheetName val="Plan2"/>
      <sheetName val="Plan3"/>
      <sheetName val="Plan4"/>
      <sheetName val="XML"/>
      <sheetName val="Web"/>
      <sheetName val="CAP11 - TABELA DINÂMICA"/>
      <sheetName val="Vendas por Estrutura Geográfica"/>
      <sheetName val="Plan6"/>
      <sheetName val="Plan7"/>
      <sheetName val="Vendas por Geografia"/>
      <sheetName val="Plan8"/>
      <sheetName val="Histórico Diário de Vendas"/>
      <sheetName val="Plan9"/>
      <sheetName val="Plan10"/>
      <sheetName val="Histórico de Atendimentos"/>
      <sheetName val="CAP12 - FORMATAÇÃO CONDICIONAL"/>
      <sheetName val="Formatação Condicional"/>
      <sheetName val="Exercício Folha de Ponto"/>
      <sheetName val="CAPÍTULO 13 - CENÁRIOS"/>
      <sheetName val="Vendas"/>
      <sheetName val="Esperado"/>
      <sheetName val="Otimista"/>
      <sheetName val="Pessimista"/>
      <sheetName val="ATINGIR META - SOLVER"/>
      <sheetName val="Atingir Meta"/>
      <sheetName val="Solver"/>
      <sheetName val="CAP 15 - FORMULÁRIO"/>
      <sheetName val="Sorveteria"/>
      <sheetName val="Base"/>
      <sheetName val="Registro"/>
      <sheetName val="Cola"/>
    </sheetNames>
    <sheetDataSet>
      <sheetData sheetId="0"/>
      <sheetData sheetId="1"/>
      <sheetData sheetId="2"/>
      <sheetData sheetId="3">
        <row r="2">
          <cell r="B2">
            <v>1200</v>
          </cell>
          <cell r="I2">
            <v>4</v>
          </cell>
        </row>
        <row r="3">
          <cell r="B3">
            <v>560</v>
          </cell>
          <cell r="I3">
            <v>3</v>
          </cell>
        </row>
        <row r="4">
          <cell r="B4">
            <v>1200</v>
          </cell>
          <cell r="I4">
            <v>2</v>
          </cell>
        </row>
        <row r="5">
          <cell r="B5">
            <v>4800</v>
          </cell>
          <cell r="I5">
            <v>1</v>
          </cell>
        </row>
        <row r="6">
          <cell r="B6">
            <v>8585</v>
          </cell>
        </row>
        <row r="7">
          <cell r="B7">
            <v>6750</v>
          </cell>
        </row>
        <row r="8">
          <cell r="B8">
            <v>120</v>
          </cell>
        </row>
        <row r="9">
          <cell r="B9">
            <v>23215</v>
          </cell>
        </row>
      </sheetData>
      <sheetData sheetId="4"/>
      <sheetData sheetId="5"/>
      <sheetData sheetId="6">
        <row r="2">
          <cell r="B2">
            <v>2226</v>
          </cell>
        </row>
        <row r="3">
          <cell r="B3">
            <v>2260</v>
          </cell>
        </row>
        <row r="4">
          <cell r="B4">
            <v>7409.5</v>
          </cell>
        </row>
        <row r="5">
          <cell r="B5">
            <v>17550</v>
          </cell>
        </row>
        <row r="6">
          <cell r="B6">
            <v>21395</v>
          </cell>
        </row>
        <row r="7">
          <cell r="B7">
            <v>2336</v>
          </cell>
        </row>
        <row r="10">
          <cell r="C10">
            <v>2.6913999999999998</v>
          </cell>
          <cell r="D10">
            <v>2.7080000000000002</v>
          </cell>
          <cell r="E10">
            <v>2.7010000000000001</v>
          </cell>
          <cell r="F10">
            <v>2.7021999999999999</v>
          </cell>
          <cell r="G10">
            <v>2.6714000000000002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ÍTULO 1"/>
      <sheetName val="Matriz"/>
      <sheetName val="Nomes Definidos"/>
      <sheetName val="CAPÍTULO 2"/>
      <sheetName val="DATAM_FIMMÊS"/>
      <sheetName val="DIAS ÚTEIS"/>
      <sheetName val="CAPÍTULO 3"/>
      <sheetName val="Vocabulário"/>
      <sheetName val="Funções Financeiras"/>
      <sheetName val="CAPÍTULO 4"/>
      <sheetName val="MatEstLóg"/>
      <sheetName val="E OU"/>
      <sheetName val="CAPÍTULO 5"/>
      <sheetName val="Escolher"/>
      <sheetName val="Indireto"/>
      <sheetName val="Desloc"/>
      <sheetName val="Índice (Matriz)"/>
      <sheetName val="Índice (Referência)"/>
      <sheetName val="Corresp"/>
      <sheetName val="CAPÍTULO 6"/>
      <sheetName val="Funções de BD"/>
      <sheetName val="CAPÍTULO 7"/>
      <sheetName val="Validade de Dados Macro"/>
      <sheetName val="Base Validação"/>
      <sheetName val="Registro_Funcionário"/>
      <sheetName val="CAPÍTULO 8"/>
      <sheetName val="TEXTO PARA COLUNAS"/>
      <sheetName val="Texto Delimitado"/>
      <sheetName val="Texto Largura Fixa"/>
      <sheetName val="DADOS EXTERNOS"/>
      <sheetName val="De Texto"/>
      <sheetName val="Do Access"/>
      <sheetName val="Da Web"/>
      <sheetName val="XML"/>
      <sheetName val="CAPÍTULO 09"/>
      <sheetName val="Estrutura de Tópicos"/>
      <sheetName val="Histórica de Vendas"/>
      <sheetName val="Histórico de Supervisores"/>
      <sheetName val="Tabela Dinâmica PIB"/>
      <sheetName val="Relações"/>
      <sheetName val="M.E.R"/>
      <sheetName val="Relação Consolidade"/>
      <sheetName val="Repetidos &amp; Exclusivos"/>
      <sheetName val="TblClientes"/>
      <sheetName val="TblPedidos"/>
      <sheetName val="TblDetalhesDoPedido"/>
      <sheetName val="TblProdutos"/>
      <sheetName val="CAPÍTULO 10"/>
      <sheetName val="Formatação Condicional"/>
      <sheetName val="Formatação de Data"/>
      <sheetName val="Vazias"/>
      <sheetName val="Duplicados-Exclusivos"/>
      <sheetName val="Formatação com Fórmulas"/>
      <sheetName val="CAPÍTULO 11 "/>
      <sheetName val="Parâmetros"/>
      <sheetName val="Registros"/>
      <sheetName val="Cola"/>
      <sheetName val="Cadastro"/>
      <sheetName val="Consulta de Veículos"/>
      <sheetName val="Base de Automóveis"/>
      <sheetName val="Cadastro_produto"/>
      <sheetName val="Consulta Produtos"/>
      <sheetName val="Base de Produtos"/>
      <sheetName val="AVANÇADO ANTIG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ESTE"/>
      <sheetName val="CP3"/>
      <sheetName val="CP4"/>
      <sheetName val="DESLOC"/>
      <sheetName val="CP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Este caso prático resolvido está disponível no Express Training, a biblioteca online sobre Excel da Cavalcante. Visite expresstraining.com.br para encontrar este e outros exemplos!</v>
          </cell>
        </row>
        <row r="6">
          <cell r="B6" t="str">
            <v>Mês</v>
          </cell>
          <cell r="C6" t="str">
            <v>Receita</v>
          </cell>
        </row>
        <row r="7">
          <cell r="B7">
            <v>38718</v>
          </cell>
          <cell r="C7">
            <v>5568.3668935324713</v>
          </cell>
        </row>
        <row r="8">
          <cell r="B8">
            <v>38749</v>
          </cell>
          <cell r="C8">
            <v>6357.0806842879947</v>
          </cell>
        </row>
        <row r="9">
          <cell r="B9">
            <v>38777</v>
          </cell>
          <cell r="C9">
            <v>7255.729671974972</v>
          </cell>
        </row>
        <row r="10">
          <cell r="B10">
            <v>38808</v>
          </cell>
          <cell r="C10">
            <v>8029.5383155147574</v>
          </cell>
        </row>
        <row r="11">
          <cell r="B11">
            <v>38838</v>
          </cell>
          <cell r="C11">
            <v>8714.5763825247504</v>
          </cell>
        </row>
        <row r="12">
          <cell r="B12">
            <v>38869</v>
          </cell>
          <cell r="C12">
            <v>9255.1376370657417</v>
          </cell>
        </row>
        <row r="13">
          <cell r="B13">
            <v>38899</v>
          </cell>
          <cell r="C13">
            <v>9955.2143864990958</v>
          </cell>
        </row>
        <row r="14">
          <cell r="B14">
            <v>38930</v>
          </cell>
          <cell r="C14">
            <v>10804.463889741846</v>
          </cell>
        </row>
        <row r="15">
          <cell r="B15">
            <v>38961</v>
          </cell>
          <cell r="C15">
            <v>11303.400572213983</v>
          </cell>
        </row>
        <row r="16">
          <cell r="B16">
            <v>38991</v>
          </cell>
          <cell r="C16">
            <v>12381.70788615012</v>
          </cell>
        </row>
        <row r="17">
          <cell r="B17">
            <v>39022</v>
          </cell>
          <cell r="C17">
            <v>13193.37869014436</v>
          </cell>
        </row>
        <row r="18">
          <cell r="B18">
            <v>39052</v>
          </cell>
          <cell r="C18">
            <v>14381.597719956882</v>
          </cell>
        </row>
        <row r="19">
          <cell r="B19">
            <v>39083</v>
          </cell>
          <cell r="C19">
            <v>14769.384173091505</v>
          </cell>
        </row>
        <row r="20">
          <cell r="B20">
            <v>39114</v>
          </cell>
          <cell r="C20">
            <v>14961.25080188084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ércio"/>
      <sheetName val="Anexo 1"/>
      <sheetName val="Serviços (III)"/>
      <sheetName val="Anexo III"/>
      <sheetName val="Serviços IV"/>
      <sheetName val="Anexo IV"/>
    </sheetNames>
    <sheetDataSet>
      <sheetData sheetId="0"/>
      <sheetData sheetId="1">
        <row r="33">
          <cell r="L33" t="str">
            <v>ICMS - Simples</v>
          </cell>
        </row>
        <row r="34">
          <cell r="L34" t="str">
            <v>Isenção</v>
          </cell>
        </row>
        <row r="35">
          <cell r="L35" t="str">
            <v>Substituição Tributária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70" name="Tabela52" displayName="Tabela52" ref="A1:C15" totalsRowShown="0">
  <autoFilter ref="A1:C15"/>
  <tableColumns count="3">
    <tableColumn id="1" name="Dividendo"/>
    <tableColumn id="2" name="Divisor"/>
    <tableColumn id="3" name="Total" dataDxfId="234">
      <calculatedColumnFormula>IFERROR(Tabela52[[#This Row],[Dividendo]]/Tabela52[[#This Row],[Divisor]],0)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6" name="FolhaDeHoras" displayName="FolhaDeHoras" ref="B2:G34" totalsRowCount="1" headerRowDxfId="170">
  <autoFilter ref="B2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a" totalsRowLabel="Total" dataDxfId="169"/>
    <tableColumn id="2" name="Entrada Manhã" dataDxfId="168"/>
    <tableColumn id="3" name="Saída Manhã" dataDxfId="167"/>
    <tableColumn id="4" name="Entrada Tarde" dataDxfId="166"/>
    <tableColumn id="5" name="Saída Tarde" dataDxfId="4"/>
    <tableColumn id="6" name="Duração" totalsRowFunction="sum" dataDxfId="2" totalsRowDxfId="3">
      <calculatedColumnFormula>IF(OR(WEEKDAY(FolhaDeHoras[[#This Row],[Data]],1)=1,WEEKDAY(FolhaDeHoras[[#This Row],[Data]],1)=7),"",(FolhaDeHoras[[#This Row],[Saída Manhã]]-FolhaDeHoras[[#This Row],[Entrada Manhã]])+(FolhaDeHoras[[#This Row],[Saída Tarde]]-FolhaDeHoras[[#This Row],[Entrada Tarde]]))</calculatedColumnFormula>
    </tableColumn>
  </tableColumns>
  <tableStyleInfo name="TableStyleMedium14" showFirstColumn="1" showLastColumn="0" showRowStripes="1" showColumnStripes="0"/>
</table>
</file>

<file path=xl/tables/table11.xml><?xml version="1.0" encoding="utf-8"?>
<table xmlns="http://schemas.openxmlformats.org/spreadsheetml/2006/main" id="58" name="Tabela467" displayName="Tabela467" ref="B11:D39" totalsRowShown="0" headerRowDxfId="165" headerRowBorderDxfId="164" tableBorderDxfId="163" totalsRowBorderDxfId="162">
  <autoFilter ref="B11:D39"/>
  <tableColumns count="3">
    <tableColumn id="1" name="Vendedores" dataDxfId="161"/>
    <tableColumn id="2" name="Data da Venda" dataDxfId="160" dataCellStyle="Vírgula"/>
    <tableColumn id="3" name="Valor" dataDxfId="15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9" name="SOMA_VENDAS" displayName="SOMA_VENDAS" ref="F11:H15" totalsRowShown="0" headerRowDxfId="158" headerRowBorderDxfId="157" tableBorderDxfId="156" totalsRowBorderDxfId="155">
  <autoFilter ref="F11:H15">
    <filterColumn colId="0" hiddenButton="1"/>
    <filterColumn colId="1" hiddenButton="1"/>
    <filterColumn colId="2" hiddenButton="1"/>
  </autoFilter>
  <tableColumns count="3">
    <tableColumn id="1" name="Vendedor" dataDxfId="154"/>
    <tableColumn id="2" name="SOMASE" dataDxfId="153" dataCellStyle="Moeda">
      <calculatedColumnFormula>SUMIF(Tabela467[Vendedores],SOMA_VENDAS[Vendedor],Tabela467[Valor])</calculatedColumnFormula>
    </tableColumn>
    <tableColumn id="3" name="SOMASES" dataDxfId="152" dataCellStyle="Moeda">
      <calculatedColumnFormula>SUMIFS(Tabela467[Valor],Tabela467[Vendedores],SOMA_VENDAS[Vendedor],Tabela467[Data da Venda],$F$20)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id="60" name="T_Vendas" displayName="T_Vendas" ref="B12:D40" totalsRowShown="0" headerRowDxfId="151" headerRowBorderDxfId="150" tableBorderDxfId="149" totalsRowBorderDxfId="148">
  <autoFilter ref="B12:D40"/>
  <tableColumns count="3">
    <tableColumn id="1" name="Vendedores" dataDxfId="147"/>
    <tableColumn id="2" name="Data da Venda" dataDxfId="146" dataCellStyle="Vírgula"/>
    <tableColumn id="3" name="Valor" dataDxfId="14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61" name="SOMA_VENDAS15" displayName="SOMA_VENDAS15" ref="F12:H16" totalsRowShown="0" headerRowDxfId="144" headerRowBorderDxfId="143" tableBorderDxfId="142" totalsRowBorderDxfId="141">
  <autoFilter ref="F12:H16"/>
  <tableColumns count="3">
    <tableColumn id="1" name="Vendedor" dataDxfId="140"/>
    <tableColumn id="2" name="MÉDIASE" dataDxfId="139" dataCellStyle="Moeda">
      <calculatedColumnFormula>AVERAGEIF(T_Vendas[Vendedores],SOMA_VENDAS15[Vendedor],T_Vendas[Valor])</calculatedColumnFormula>
    </tableColumn>
    <tableColumn id="3" name="MÉDIASES" dataDxfId="138" dataCellStyle="Moeda">
      <calculatedColumnFormula>AVERAGEIFS(T_Vendas[Valor],T_Vendas[Vendedores],SOMA_VENDAS15[Vendedor],T_Vendas[Data da Venda],$F$21)</calculatedColumnFormula>
    </tableColumn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id="62" name="Tabela4671416" displayName="Tabela4671416" ref="B11:D40" totalsRowShown="0" headerRowDxfId="137" headerRowBorderDxfId="136" tableBorderDxfId="135" totalsRowBorderDxfId="134">
  <autoFilter ref="B11:D40"/>
  <tableColumns count="3">
    <tableColumn id="1" name="Vendedores" dataDxfId="133"/>
    <tableColumn id="2" name="Data da Venda" dataDxfId="132" dataCellStyle="Vírgula"/>
    <tableColumn id="3" name="Valor" dataDxfId="131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63" name="SOMA_VENDAS1517" displayName="SOMA_VENDAS1517" ref="F11:H16" totalsRowCount="1" headerRowDxfId="130" headerRowBorderDxfId="129" tableBorderDxfId="128" totalsRowBorderDxfId="127">
  <autoFilter ref="F11:H15"/>
  <tableColumns count="3">
    <tableColumn id="1" name="Vendedor" totalsRowLabel="Total" dataDxfId="126" totalsRowDxfId="125"/>
    <tableColumn id="2" name="CONT.SE" totalsRowFunction="sum" dataDxfId="124" totalsRowDxfId="123" dataCellStyle="Moeda">
      <calculatedColumnFormula>COUNTIF(Tabela4671416[Vendedores],SOMA_VENDAS1517[Vendedor])</calculatedColumnFormula>
    </tableColumn>
    <tableColumn id="3" name="CONT.SES" totalsRowFunction="sum" dataDxfId="122" totalsRowDxfId="121" dataCellStyle="Moeda">
      <calculatedColumnFormula>COUNTIFS(Tabela4671416[Vendedores],SOMA_VENDAS1517[Vendedor],Tabela4671416[Data da Venda],$F$20)</calculatedColumnFormula>
    </tableColumn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id="4" name="Tb_datas" displayName="Tb_datas" ref="A1:B366" totalsRowShown="0" headerRowDxfId="120" dataDxfId="119">
  <autoFilter ref="A1:B366"/>
  <tableColumns count="2">
    <tableColumn id="1" name="Data" dataDxfId="118"/>
    <tableColumn id="2" name="Dia da Semana" dataDxfId="117">
      <calculatedColumnFormula>WEEKDAY(Tb_datas[[#This Row],[Data]],1)</calculatedColumnFormula>
    </tableColumn>
  </tableColumns>
  <tableStyleInfo name="Exemplo_Avançado" showFirstColumn="0" showLastColumn="0" showRowStripes="1" showColumnStripes="0"/>
</table>
</file>

<file path=xl/tables/table18.xml><?xml version="1.0" encoding="utf-8"?>
<table xmlns="http://schemas.openxmlformats.org/spreadsheetml/2006/main" id="6" name="Tb_semanal" displayName="Tb_semanal" ref="D2:J3" totalsRowShown="0">
  <autoFilter ref="D2:J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omingo">
      <calculatedColumnFormula>COUNTIF(Tb_datas[Dia da Semana],D$1)</calculatedColumnFormula>
    </tableColumn>
    <tableColumn id="2" name="Segunda-feira">
      <calculatedColumnFormula>COUNTIF(Tb_datas[Dia da Semana],E$1)</calculatedColumnFormula>
    </tableColumn>
    <tableColumn id="3" name="Terça-feira">
      <calculatedColumnFormula>COUNTIF(Tb_datas[Dia da Semana],F$1)</calculatedColumnFormula>
    </tableColumn>
    <tableColumn id="4" name="Quarta-feira">
      <calculatedColumnFormula>COUNTIF(Tb_datas[Dia da Semana],G$1)</calculatedColumnFormula>
    </tableColumn>
    <tableColumn id="5" name="Quinta-feira">
      <calculatedColumnFormula>COUNTIF(Tb_datas[Dia da Semana],H$1)</calculatedColumnFormula>
    </tableColumn>
    <tableColumn id="6" name="Sexta-feira">
      <calculatedColumnFormula>COUNTIF(Tb_datas[Dia da Semana],I$1)</calculatedColumnFormula>
    </tableColumn>
    <tableColumn id="7" name="Sábado">
      <calculatedColumnFormula>COUNTIF(Tb_datas[Dia da Semana],J$1)</calculatedColumnFormula>
    </tableColumn>
  </tableColumns>
  <tableStyleInfo name="Exemplo_Avançado" showFirstColumn="0" showLastColumn="0" showRowStripes="1" showColumnStripes="0"/>
</table>
</file>

<file path=xl/tables/table19.xml><?xml version="1.0" encoding="utf-8"?>
<table xmlns="http://schemas.openxmlformats.org/spreadsheetml/2006/main" id="71" name="Base_pacientes" displayName="Base_pacientes" ref="B4:D28" totalsRowShown="0">
  <autoFilter ref="B4:D28"/>
  <tableColumns count="3">
    <tableColumn id="1" name="ID" dataDxfId="116"/>
    <tableColumn id="2" name="Nome Completo" dataDxfId="115"/>
    <tableColumn id="3" name="Data de Nascimento" dataDxfId="1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7" name="Tabela1" displayName="Tabela1" ref="B3:I9" totalsRowShown="0" headerRowDxfId="230" dataDxfId="228" headerRowBorderDxfId="229" tableBorderDxfId="227" totalsRowBorderDxfId="226">
  <autoFilter ref="B3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Código" dataDxfId="225"/>
    <tableColumn id="2" name="Produto" dataDxfId="224"/>
    <tableColumn id="3" name="Janeiro" dataDxfId="223" dataCellStyle="Moeda"/>
    <tableColumn id="4" name="Fevereiro" dataDxfId="222" dataCellStyle="Moeda"/>
    <tableColumn id="5" name="Março" dataDxfId="221" dataCellStyle="Moeda"/>
    <tableColumn id="6" name="Abril" dataDxfId="220" dataCellStyle="Moeda"/>
    <tableColumn id="9" name="Total" dataDxfId="219" dataCellStyle="Moeda">
      <calculatedColumnFormula>SUM(D4:G4)</calculatedColumnFormula>
    </tableColumn>
    <tableColumn id="10" name="Situação" dataDxfId="218">
      <calculatedColumnFormula>IF(Tabela1[[#This Row],[Total]]&gt;=400000,"Meta alcançada","Abaixo da meta")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72" name="Tabela447" displayName="Tabela447" ref="B4:C14" totalsRowShown="0" headerRowDxfId="113" dataDxfId="112">
  <autoFilter ref="B4:C14">
    <filterColumn colId="0" hiddenButton="1"/>
    <filterColumn colId="1" hiddenButton="1"/>
  </autoFilter>
  <tableColumns count="2">
    <tableColumn id="1" name="Valor de venda" dataDxfId="111" dataCellStyle="Moeda"/>
    <tableColumn id="3" name="Comissão" dataDxfId="110" dataCellStyle="Porcentagem"/>
  </tableColumns>
  <tableStyleInfo name="TableStyleLight17" showFirstColumn="0" showLastColumn="0" showRowStripes="1" showColumnStripes="0"/>
</table>
</file>

<file path=xl/tables/table21.xml><?xml version="1.0" encoding="utf-8"?>
<table xmlns="http://schemas.openxmlformats.org/spreadsheetml/2006/main" id="73" name="TB_depara" displayName="TB_depara" ref="B19:C22" totalsRowShown="0" headerRowDxfId="109" tableBorderDxfId="108">
  <autoFilter ref="B19:C22"/>
  <tableColumns count="2">
    <tableColumn id="1" name="De" dataCellStyle="Moeda"/>
    <tableColumn id="2" name="Até" dataCellStyle="Moed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4" name="TB_Pizzas_Vetorial" displayName="TB_Pizzas_Vetorial" ref="B2:H15" totalsRowShown="0" headerRowDxfId="107" headerRowBorderDxfId="106" tableBorderDxfId="105" totalsRowBorderDxfId="104">
  <autoFilter ref="B2:H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Ordem" dataDxfId="103"/>
    <tableColumn id="2" name="Sabor" dataDxfId="102"/>
    <tableColumn id="3" name="Jan" dataDxfId="101" dataCellStyle="Vírgula"/>
    <tableColumn id="4" name="Fev" dataDxfId="100"/>
    <tableColumn id="5" name="Mar" dataDxfId="99"/>
    <tableColumn id="6" name="Média" dataDxfId="98" dataCellStyle="Vírgula">
      <calculatedColumnFormula>AVERAGE(TB_Pizzas_Vetorial[[#This Row],[Jan]:[Mar]])</calculatedColumnFormula>
    </tableColumn>
    <tableColumn id="7" name="Status" dataDxfId="97">
      <calculatedColumnFormula>LOOKUP(TB_Pizzas_Vetorial[[#This Row],[Média]],TB_depara[],TB_Status[Status])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77" name="TB_Status" displayName="TB_Status" ref="B26:B29" totalsRowShown="0" headerRowDxfId="96" headerRowBorderDxfId="95" tableBorderDxfId="94" totalsRowBorderDxfId="93">
  <autoFilter ref="B26:B29"/>
  <tableColumns count="1">
    <tableColumn id="1" name="Status"/>
  </tableColumns>
  <tableStyleInfo name="Exemplo_Avançado" showFirstColumn="0" showLastColumn="0" showRowStripes="1" showColumnStripes="0"/>
</table>
</file>

<file path=xl/tables/table24.xml><?xml version="1.0" encoding="utf-8"?>
<table xmlns="http://schemas.openxmlformats.org/spreadsheetml/2006/main" id="75" name="TB_Status_Completa" displayName="TB_Status_Completa" ref="B19:D22" totalsRowShown="0" headerRowDxfId="92" tableBorderDxfId="91">
  <autoFilter ref="B19:D22"/>
  <tableColumns count="3">
    <tableColumn id="1" name="De" dataCellStyle="Moeda"/>
    <tableColumn id="2" name="Até" dataCellStyle="Moeda"/>
    <tableColumn id="3" name="Stat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76" name="TB_Pizzas_Matricial" displayName="TB_Pizzas_Matricial" ref="B2:H15" totalsRowShown="0">
  <autoFilter ref="B2:H15"/>
  <tableColumns count="7">
    <tableColumn id="1" name="Ordem"/>
    <tableColumn id="2" name="Sabor"/>
    <tableColumn id="3" name="Jan" dataDxfId="90" dataCellStyle="Vírgula"/>
    <tableColumn id="4" name="Fev"/>
    <tableColumn id="5" name="Mar"/>
    <tableColumn id="6" name="Média" dataCellStyle="Vírgula">
      <calculatedColumnFormula>AVERAGE(TB_Pizzas_Matricial[[#This Row],[Jan]:[Mar]])</calculatedColumnFormula>
    </tableColumn>
    <tableColumn id="7" name="Status" dataDxfId="89">
      <calculatedColumnFormula>LOOKUP(TB_Pizzas_Matricial[[#This Row],[Média]],TB_Status_Completa[])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8" name="Tabela73" displayName="Tabela73" ref="B3:H28" totalsRowShown="0" headerRowDxfId="88" dataDxfId="86" headerRowBorderDxfId="87" tableBorderDxfId="85" totalsRowBorderDxfId="84">
  <tableColumns count="7">
    <tableColumn id="3" name="Agência" dataDxfId="83"/>
    <tableColumn id="4" name="Cliente" dataDxfId="82"/>
    <tableColumn id="5" name="Conta Corrente" dataDxfId="81"/>
    <tableColumn id="6" name="Abertura" dataDxfId="80"/>
    <tableColumn id="7" name="Saldo Médio" dataDxfId="79" dataCellStyle="Vírgula"/>
    <tableColumn id="8" name="Gerente" dataDxfId="78"/>
    <tableColumn id="9" name="Situação" dataDxfId="77">
      <calculatedColumnFormula>LOOKUP(Tabela73[[#This Row],[Saldo Médio]],tblsituação[])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79" name="tblsituação" displayName="tblsituação" ref="J3:L7" totalsRowShown="0" headerRowDxfId="76" dataDxfId="75">
  <tableColumns count="3">
    <tableColumn id="1" name="Mínimo" dataDxfId="74"/>
    <tableColumn id="2" name="Máximo" dataDxfId="73"/>
    <tableColumn id="3" name="Situação" dataDxfId="72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80" name="Tbl_CaixaRegistradora" displayName="Tbl_CaixaRegistradora" ref="B4:L9" totalsRowShown="0" headerRowDxfId="71" dataDxfId="69" headerRowBorderDxfId="70" tableBorderDxfId="68" totalsRowBorderDxfId="67">
  <autoFilter ref="B4:L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a" dataDxfId="66"/>
    <tableColumn id="2" name="Hora" dataDxfId="65"/>
    <tableColumn id="3" name="Código" dataDxfId="64"/>
    <tableColumn id="4" name="Descrição" dataDxfId="63"/>
    <tableColumn id="5" name="Quantidade" dataDxfId="62"/>
    <tableColumn id="6" name="Valor Da Venda" dataDxfId="61"/>
    <tableColumn id="7" name="Total" dataDxfId="60"/>
    <tableColumn id="8" name="% de imposto" dataDxfId="59"/>
    <tableColumn id="9" name="Imposto Sobre Vendas" dataDxfId="58"/>
    <tableColumn id="12" name="Total Com Imposto" dataDxfId="57">
      <calculatedColumnFormula>Tbl_CaixaRegistradora[[#This Row],[Total]]+Tbl_CaixaRegistradora[[#This Row],[Imposto Sobre Vendas]]</calculatedColumnFormula>
    </tableColumn>
    <tableColumn id="11" name="Desconto" dataDxfId="56" dataCellStyle="Porcentagem">
      <calculatedColumnFormula>LOOKUP(Tbl_CaixaRegistradora[[#This Row],[Quantidade]],Tbl_Desconto[])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81" name="Tbl_Desconto" displayName="Tbl_Desconto" ref="B11:C15" totalsRowShown="0" headerRowDxfId="55" dataDxfId="54">
  <autoFilter ref="B11:C15">
    <filterColumn colId="0" hiddenButton="1"/>
    <filterColumn colId="1" hiddenButton="1"/>
  </autoFilter>
  <tableColumns count="2">
    <tableColumn id="1" name="Quantidade" dataDxfId="53"/>
    <tableColumn id="2" name="Desconto" dataDxfId="52" dataCellStyle="Porcentage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4" name="tbl_idade" displayName="tbl_idade" ref="B4:G16" totalsRowShown="0" headerRowDxfId="217">
  <tableColumns count="6">
    <tableColumn id="1" name="Colaborador"/>
    <tableColumn id="2" name="Idade" dataDxfId="216"/>
    <tableColumn id="3" name="Exemplo 1" dataDxfId="215">
      <calculatedColumnFormula>IF(tbl_idade[[#This Row],[Idade]]&gt;=18,"Adulto","Adolescente")</calculatedColumnFormula>
    </tableColumn>
    <tableColumn id="4" name="Exemplo 2" dataDxfId="214">
      <calculatedColumnFormula>IF(tbl_idade[[#This Row],[Idade]]&lt;18,"Adolescente","Adulto")</calculatedColumnFormula>
    </tableColumn>
    <tableColumn id="5" name="Maior de idade 3"/>
    <tableColumn id="6" name="Situação 4" dataDxfId="213">
      <calculatedColumnFormula>IF(tbl_idade[[#This Row],[Idade]]&lt;=12,"Criança",IF(tbl_idade[[#This Row],[Idade]]&lt;18,"Adolescente",IF(tbl_idade[[#This Row],[Idade]]&lt;65,"Adulto","Idoso")))</calculatedColumnFormula>
    </tableColumn>
  </tableColumns>
  <tableStyleInfo name="TableStyleMedium13" showFirstColumn="0" showLastColumn="0" showRowStripes="1" showColumnStripes="0"/>
</table>
</file>

<file path=xl/tables/table30.xml><?xml version="1.0" encoding="utf-8"?>
<table xmlns="http://schemas.openxmlformats.org/spreadsheetml/2006/main" id="82" name="Tbl_Orçamento" displayName="Tbl_Orçamento" ref="B4:D13" totalsRowShown="0" headerRowDxfId="51" dataDxfId="49" headerRowBorderDxfId="50" tableBorderDxfId="48" totalsRowBorderDxfId="47">
  <autoFilter ref="B4:D13">
    <filterColumn colId="0" hiddenButton="1"/>
    <filterColumn colId="1" hiddenButton="1"/>
    <filterColumn colId="2" hiddenButton="1"/>
  </autoFilter>
  <tableColumns count="3">
    <tableColumn id="1" name="CODIGO" dataDxfId="46"/>
    <tableColumn id="2" name="DESCRIÇÃO" dataDxfId="1">
      <calculatedColumnFormula>IFERROR(VLOOKUP(Tbl_Orçamento[[#This Row],[CODIGO]],FornecedorA[],2,0),IFERROR(VLOOKUP(Tbl_Orçamento[[#This Row],[CODIGO]],FornecedorB[],2,0),IFERROR(VLOOKUP(Tbl_Orçamento[[#This Row],[CODIGO]],FornecedorC[],2,0),"")))</calculatedColumnFormula>
    </tableColumn>
    <tableColumn id="3" name="PREÇO R$" dataDxfId="0" dataCellStyle="Moeda">
      <calculatedColumnFormula>IFERROR(VLOOKUP(Tbl_Orçamento[[#This Row],[CODIGO]],FornecedorA[],3,0),IFERROR(VLOOKUP(Tbl_Orçamento[[#This Row],[CODIGO]],FornecedorB[],3,0),IFERROR(VLOOKUP(Tbl_Orçamento[[#This Row],[CODIGO]],FornecedorC[],3,0),"")))</calculatedColumnFormula>
    </tableColumn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83" name="FornecedorA" displayName="FornecedorA" ref="A1:C14" totalsRowShown="0">
  <autoFilter ref="A1:C14"/>
  <tableColumns count="3">
    <tableColumn id="1" name="CODIGO"/>
    <tableColumn id="2" name="DESCRIÇÃO" dataDxfId="45"/>
    <tableColumn id="3" name="PREÇO R$" dataDxfId="44" dataCellStyle="Moed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84" name="FornecedorB" displayName="FornecedorB" ref="A1:C14" totalsRowShown="0">
  <autoFilter ref="A1:C14"/>
  <tableColumns count="3">
    <tableColumn id="1" name="CODIGO"/>
    <tableColumn id="2" name="DESCRIÇÃO" dataDxfId="43"/>
    <tableColumn id="3" name="PREÇO R$" dataDxfId="42" dataCellStyle="Moed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85" name="FornecedorC" displayName="FornecedorC" ref="A1:C14" totalsRowShown="0">
  <autoFilter ref="A1:C14"/>
  <tableColumns count="3">
    <tableColumn id="1" name="CODIGO"/>
    <tableColumn id="2" name="DESCRIÇÃO" dataDxfId="41"/>
    <tableColumn id="3" name="PREÇO R$" dataDxfId="40" dataCellStyle="Moed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86" name="Tbl_CondiçãoPgto" displayName="Tbl_CondiçãoPgto" ref="H1:K13" totalsRowShown="0">
  <autoFilter ref="H1:K13"/>
  <tableColumns count="4">
    <tableColumn id="4" name="CÓDIGO" dataDxfId="39"/>
    <tableColumn id="1" name="SERVIÇO" dataDxfId="38"/>
    <tableColumn id="2" name="À Vista" dataDxfId="37" dataCellStyle="Vírgula"/>
    <tableColumn id="3" name="30 Dias" dataDxfId="36">
      <calculatedColumnFormula>J2*5%+J2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87" name="Tbl_Serviços" displayName="Tbl_Serviços" ref="A1:F13" totalsRowShown="0" headerRowDxfId="35" headerRowBorderDxfId="34" tableBorderDxfId="33" totalsRowBorderDxfId="32">
  <autoFilter ref="A1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ÓDIGO" dataDxfId="31"/>
    <tableColumn id="6" name="SERVIÇO" dataDxfId="30"/>
    <tableColumn id="2" name="CONDIÇÃO DE PAGAMENTO" dataDxfId="29"/>
    <tableColumn id="3" name="CUSTO" dataDxfId="28" dataCellStyle="Vírgula">
      <calculatedColumnFormula>VLOOKUP(Tbl_Serviços[[#This Row],[CÓDIGO]],Tbl_CondiçãoPgto[],IF(Tbl_Serviços[[#This Row],[CONDIÇÃO DE PAGAMENTO]]=Tbl_CondiçãoPgto[[#Headers],[À Vista]],3,4),FALSE)</calculatedColumnFormula>
    </tableColumn>
    <tableColumn id="4" name="QTDE" dataDxfId="27"/>
    <tableColumn id="5" name="TOTAL" dataDxfId="26" dataCellStyle="Vírgula">
      <calculatedColumnFormula>Tbl_Serviços[[#This Row],[CUSTO]]*Tbl_Serviços[[#This Row],[QTDE]]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88" name="Tbl_Pedido59" displayName="Tbl_Pedido59" ref="A3:G19" totalsRowShown="0" headerRowDxfId="24" headerRowBorderDxfId="23" headerRowCellStyle="Título 2 2">
  <autoFilter ref="A3:G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A4:E11">
    <sortCondition ref="A3:A11"/>
  </sortState>
  <tableColumns count="7">
    <tableColumn id="1" name="Nº do Pedido" dataDxfId="22"/>
    <tableColumn id="7" name="Código" dataDxfId="21"/>
    <tableColumn id="2" name="PRODUTO" dataDxfId="20"/>
    <tableColumn id="3" name="Região" dataDxfId="19"/>
    <tableColumn id="4" name="UF" dataDxfId="18"/>
    <tableColumn id="5" name="Cidade" dataDxfId="17"/>
    <tableColumn id="9" name="Data do Pedido" dataDxfId="16">
      <calculatedColumnFormula>IF(VLOOKUP(Tbl_Pedido59[[#This Row],[Nº do Pedido]],Tbl_BasePedido[],7,0)="",TODAY(),VLOOKUP(Tbl_Pedido59[[#This Row],[Nº do Pedido]],Tbl_BasePedido[],7,0))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89" name="Tbl_BasePedido" displayName="Tbl_BasePedido" ref="A1:G17" totalsRowShown="0" headerRowDxfId="15" dataDxfId="14" tableBorderDxfId="13" headerRowCellStyle="Título 2 2">
  <autoFilter ref="A1:G17"/>
  <tableColumns count="7">
    <tableColumn id="1" name="Nº do Pedido" dataDxfId="12"/>
    <tableColumn id="2" name="Código" dataDxfId="11"/>
    <tableColumn id="3" name="PRODUTO" dataDxfId="10"/>
    <tableColumn id="4" name="Região" dataDxfId="9"/>
    <tableColumn id="5" name="UF" dataDxfId="8"/>
    <tableColumn id="6" name="Cidade" dataDxfId="7"/>
    <tableColumn id="7" name="Data do Pedido" dataDxfId="6" data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5" name="tblclientesdevedores20" displayName="tblclientesdevedores20" ref="B4:J16" totalsRowShown="0" headerRowDxfId="211" dataDxfId="210">
  <autoFilter ref="B4:J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ref="B5:H16">
    <sortCondition ref="B4"/>
  </sortState>
  <tableColumns count="9">
    <tableColumn id="1" name="Representante" dataDxfId="209"/>
    <tableColumn id="8" name="Filial" dataDxfId="208"/>
    <tableColumn id="2" name="Meta" dataDxfId="207" dataCellStyle="Vírgula"/>
    <tableColumn id="3" name="1º Trimestre" dataDxfId="206" dataCellStyle="Vírgula"/>
    <tableColumn id="4" name="2º Trimestre" dataDxfId="205" dataCellStyle="Vírgula"/>
    <tableColumn id="5" name="3º Trimestre" dataDxfId="204" dataCellStyle="Vírgula"/>
    <tableColumn id="6" name="4º Trimestre" dataDxfId="203" dataCellStyle="Vírgula"/>
    <tableColumn id="7" name="Média de vendas" dataDxfId="202" dataCellStyle="Vírgula">
      <calculatedColumnFormula>AVERAGE(E5:H5)</calculatedColumnFormula>
    </tableColumn>
    <tableColumn id="9" name="Situação" dataDxfId="201" dataCellStyle="Vírgula">
      <calculatedColumnFormula>IF(tblclientesdevedores20[[#This Row],[Média de vendas]]&lt;$L$5,"Não Tem Bônus","Tem Bônus")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68" name="TblVendasBimestre" displayName="TblVendasBimestre" ref="A1:H9" totalsRowShown="0" headerRowDxfId="200" dataDxfId="199" dataCellStyle="Vírgula">
  <autoFilter ref="A1:H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Vendedores" dataDxfId="198"/>
    <tableColumn id="2" name="1º Bim" dataDxfId="197" dataCellStyle="Vírgula"/>
    <tableColumn id="3" name="2º Bim" dataDxfId="196" dataCellStyle="Vírgula"/>
    <tableColumn id="4" name="3º Bim" dataDxfId="195" dataCellStyle="Vírgula"/>
    <tableColumn id="5" name="4º Bim" dataDxfId="194" dataCellStyle="Vírgula"/>
    <tableColumn id="6" name="Média" dataDxfId="193" dataCellStyle="Vírgula">
      <calculatedColumnFormula>AVERAGE(TblVendasBimestre[[#This Row],[1º Bim]:[4º Bim]])</calculatedColumnFormula>
    </tableColumn>
    <tableColumn id="7" name="Bônus" dataDxfId="192" dataCellStyle="Vírgula">
      <calculatedColumnFormula>IF(TblVendasBimestre[[#This Row],[Média]]&lt;30000,0,IF(TblVendasBimestre[[#This Row],[Média]]&lt;=60000,TblVendasBimestre[[#This Row],[Média]]*$C$14,TblVendasBimestre[[#This Row],[4º Bim]]*$C$15))</calculatedColumnFormula>
    </tableColumn>
    <tableColumn id="8" name="%" dataDxfId="191" dataCellStyle="Porcentagem">
      <calculatedColumnFormula>TblVendasBimestre[[#This Row],[Bônus]]/TblVendasBimestre[[#This Row],[Média]]</calculatedColumnFormula>
    </tableColumn>
  </tableColumns>
  <tableStyleInfo name="Exemplo_Avançado" showFirstColumn="0" showLastColumn="0" showRowStripes="1" showColumnStripes="0"/>
</table>
</file>

<file path=xl/tables/table6.xml><?xml version="1.0" encoding="utf-8"?>
<table xmlns="http://schemas.openxmlformats.org/spreadsheetml/2006/main" id="69" name="TB_Critérios" displayName="TB_Critérios" ref="A12:C15" totalsRowShown="0" headerRowDxfId="190" dataDxfId="188" headerRowBorderDxfId="189" tableBorderDxfId="187" totalsRowBorderDxfId="186">
  <autoFilter ref="A12:C15">
    <filterColumn colId="0" hiddenButton="1"/>
    <filterColumn colId="1" hiddenButton="1"/>
    <filterColumn colId="2" hiddenButton="1"/>
  </autoFilter>
  <tableColumns count="3">
    <tableColumn id="1" name="De" dataDxfId="185" dataCellStyle="Moeda"/>
    <tableColumn id="2" name="Até" dataDxfId="184" dataCellStyle="Moeda"/>
    <tableColumn id="3" name="Porcentagem" dataDxfId="183" dataCellStyle="Porcentagem"/>
  </tableColumns>
  <tableStyleInfo name="Exemplo_Avançado" showFirstColumn="0" showLastColumn="0" showRowStripes="1" showColumnStripes="0"/>
</table>
</file>

<file path=xl/tables/table7.xml><?xml version="1.0" encoding="utf-8"?>
<table xmlns="http://schemas.openxmlformats.org/spreadsheetml/2006/main" id="1" name="Tabela2950" displayName="Tabela2950" ref="A1:D366" totalsRowShown="0" headerRowDxfId="182" dataDxfId="181">
  <autoFilter ref="A1:D366"/>
  <tableColumns count="4">
    <tableColumn id="1" name="Data" dataDxfId="180"/>
    <tableColumn id="2" name="1" dataDxfId="179">
      <calculatedColumnFormula>WEEKDAY(Tabela2950[[#This Row],[Data]],1)</calculatedColumnFormula>
    </tableColumn>
    <tableColumn id="3" name="2" dataDxfId="178">
      <calculatedColumnFormula>WEEKDAY(Tabela2950[[#This Row],[Data]],2)</calculatedColumnFormula>
    </tableColumn>
    <tableColumn id="4" name="3" dataDxfId="177">
      <calculatedColumnFormula>WEEKDAY(Tabela2950[[#This Row],[Data]],17)</calculatedColumnFormula>
    </tableColumn>
  </tableColumns>
  <tableStyleInfo name="Exemplo_Avançado" showFirstColumn="0" showLastColumn="0" showRowStripes="1" showColumnStripes="0"/>
</table>
</file>

<file path=xl/tables/table8.xml><?xml version="1.0" encoding="utf-8"?>
<table xmlns="http://schemas.openxmlformats.org/spreadsheetml/2006/main" id="2" name="Tabela30" displayName="Tabela30" ref="F1:G11" totalsRowShown="0">
  <autoFilter ref="F1:G11"/>
  <tableColumns count="2">
    <tableColumn id="1" name="Tipo"/>
    <tableColumn id="2" name="Retorno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id="3" name="Tabela28" displayName="Tabela28" ref="B6:C37" totalsRowShown="0" headerRowDxfId="175" headerRowBorderDxfId="174" tableBorderDxfId="173" totalsRowBorderDxfId="172">
  <autoFilter ref="B6:C37"/>
  <tableColumns count="2">
    <tableColumn id="1" name="Data da Entrega" dataDxfId="171"/>
    <tableColumn id="3" name="Status" dataDxfId="5">
      <calculatedColumnFormula>IF(WEEKDAY(Tabela28[[#This Row],[Data da Entrega]],1)=1,"Não efetuar entrega", "Efetuar Entrega")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A8" sqref="A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showGridLines="0" showRowColHeaders="0" zoomScale="145" zoomScaleNormal="145" workbookViewId="0">
      <selection activeCell="R14" sqref="R14"/>
    </sheetView>
  </sheetViews>
  <sheetFormatPr defaultRowHeight="14.4"/>
  <sheetData/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1:K39"/>
  <sheetViews>
    <sheetView showGridLines="0" topLeftCell="B1" zoomScaleNormal="100" workbookViewId="0">
      <selection activeCell="G12" sqref="G12"/>
    </sheetView>
  </sheetViews>
  <sheetFormatPr defaultRowHeight="14.4"/>
  <cols>
    <col min="2" max="2" width="16.44140625" bestFit="1" customWidth="1"/>
    <col min="3" max="3" width="18.44140625" bestFit="1" customWidth="1"/>
    <col min="4" max="4" width="10.33203125" bestFit="1" customWidth="1"/>
    <col min="6" max="6" width="16.6640625" customWidth="1"/>
    <col min="7" max="7" width="30" customWidth="1"/>
    <col min="8" max="8" width="32.109375" customWidth="1"/>
    <col min="11" max="11" width="13.109375" style="21" customWidth="1"/>
  </cols>
  <sheetData>
    <row r="11" spans="2:11">
      <c r="B11" s="41" t="s">
        <v>14</v>
      </c>
      <c r="C11" s="40" t="s">
        <v>10</v>
      </c>
      <c r="D11" s="39" t="s">
        <v>24</v>
      </c>
      <c r="F11" s="38" t="s">
        <v>0</v>
      </c>
      <c r="G11" s="37" t="s">
        <v>96</v>
      </c>
      <c r="H11" s="36" t="s">
        <v>95</v>
      </c>
      <c r="K11" s="32">
        <v>43831</v>
      </c>
    </row>
    <row r="12" spans="2:11" ht="15.6">
      <c r="B12" s="26" t="s">
        <v>6</v>
      </c>
      <c r="C12" s="23">
        <v>43831</v>
      </c>
      <c r="D12" s="25">
        <v>12993</v>
      </c>
      <c r="F12" s="35" t="s">
        <v>94</v>
      </c>
      <c r="G12" s="34">
        <f>SUMIF(Tabela467[Vendedores],SOMA_VENDAS[Vendedor],Tabela467[Valor])</f>
        <v>101868</v>
      </c>
      <c r="H12" s="33">
        <f>SUMIFS(Tabela467[Valor],Tabela467[Vendedores],SOMA_VENDAS[Vendedor],Tabela467[Data da Venda],$F$20)</f>
        <v>12202</v>
      </c>
      <c r="K12" s="32">
        <v>43832</v>
      </c>
    </row>
    <row r="13" spans="2:11" ht="15.6">
      <c r="B13" s="26" t="s">
        <v>91</v>
      </c>
      <c r="C13" s="23">
        <v>43832</v>
      </c>
      <c r="D13" s="25">
        <v>11054</v>
      </c>
      <c r="F13" s="35" t="s">
        <v>91</v>
      </c>
      <c r="G13" s="34">
        <f>SUMIF(Tabela467[Vendedores],SOMA_VENDAS[Vendedor],Tabela467[Valor])</f>
        <v>102187</v>
      </c>
      <c r="H13" s="33">
        <f>SUMIFS(Tabela467[Valor],Tabela467[Vendedores],SOMA_VENDAS[Vendedor],Tabela467[Data da Venda],$F$20)</f>
        <v>11054</v>
      </c>
      <c r="K13" s="32">
        <v>43833</v>
      </c>
    </row>
    <row r="14" spans="2:11" ht="15.6">
      <c r="B14" s="26" t="s">
        <v>7</v>
      </c>
      <c r="C14" s="23">
        <v>43833</v>
      </c>
      <c r="D14" s="25">
        <v>14922</v>
      </c>
      <c r="F14" s="35" t="s">
        <v>7</v>
      </c>
      <c r="G14" s="34">
        <f>SUMIF(Tabela467[Vendedores],SOMA_VENDAS[Vendedor],Tabela467[Valor])</f>
        <v>85728</v>
      </c>
      <c r="H14" s="33">
        <f>SUMIFS(Tabela467[Valor],Tabela467[Vendedores],SOMA_VENDAS[Vendedor],Tabela467[Data da Venda],$F$20)</f>
        <v>58394</v>
      </c>
      <c r="K14" s="32">
        <v>43834</v>
      </c>
    </row>
    <row r="15" spans="2:11" ht="15.6">
      <c r="B15" s="26" t="s">
        <v>6</v>
      </c>
      <c r="C15" s="23">
        <v>43834</v>
      </c>
      <c r="D15" s="25">
        <v>14724</v>
      </c>
      <c r="F15" s="31" t="s">
        <v>74</v>
      </c>
      <c r="G15" s="30">
        <f>SUMIF(Tabela467[Vendedores],SOMA_VENDAS[Vendedor],Tabela467[Valor])</f>
        <v>77024</v>
      </c>
      <c r="H15" s="29">
        <f>SUMIFS(Tabela467[Valor],Tabela467[Vendedores],SOMA_VENDAS[Vendedor],Tabela467[Data da Venda],$F$20)</f>
        <v>11389</v>
      </c>
    </row>
    <row r="16" spans="2:11">
      <c r="B16" s="26" t="s">
        <v>91</v>
      </c>
      <c r="C16" s="23">
        <v>43831</v>
      </c>
      <c r="D16" s="25">
        <v>15790</v>
      </c>
    </row>
    <row r="17" spans="2:6">
      <c r="B17" s="26" t="s">
        <v>7</v>
      </c>
      <c r="C17" s="23">
        <v>43832</v>
      </c>
      <c r="D17" s="25">
        <v>10823</v>
      </c>
    </row>
    <row r="18" spans="2:6">
      <c r="B18" s="26" t="s">
        <v>74</v>
      </c>
      <c r="C18" s="23">
        <v>43833</v>
      </c>
      <c r="D18" s="25">
        <v>11638</v>
      </c>
    </row>
    <row r="19" spans="2:6">
      <c r="B19" s="26" t="s">
        <v>6</v>
      </c>
      <c r="C19" s="23">
        <v>43834</v>
      </c>
      <c r="D19" s="25">
        <v>15358</v>
      </c>
      <c r="F19" s="28" t="s">
        <v>93</v>
      </c>
    </row>
    <row r="20" spans="2:6">
      <c r="B20" s="26" t="s">
        <v>91</v>
      </c>
      <c r="C20" s="23">
        <v>43831</v>
      </c>
      <c r="D20" s="25">
        <v>15584</v>
      </c>
      <c r="F20" s="27">
        <v>43832</v>
      </c>
    </row>
    <row r="21" spans="2:6">
      <c r="B21" s="26" t="s">
        <v>7</v>
      </c>
      <c r="C21" s="23">
        <v>43832</v>
      </c>
      <c r="D21" s="25">
        <v>12049</v>
      </c>
    </row>
    <row r="22" spans="2:6">
      <c r="B22" s="26" t="s">
        <v>74</v>
      </c>
      <c r="C22" s="23">
        <v>43833</v>
      </c>
      <c r="D22" s="25">
        <v>11354</v>
      </c>
    </row>
    <row r="23" spans="2:6">
      <c r="B23" s="26" t="s">
        <v>6</v>
      </c>
      <c r="C23" s="23">
        <v>43834</v>
      </c>
      <c r="D23" s="25">
        <v>15869</v>
      </c>
    </row>
    <row r="24" spans="2:6">
      <c r="B24" s="26" t="s">
        <v>91</v>
      </c>
      <c r="C24" s="23">
        <v>43831</v>
      </c>
      <c r="D24" s="25">
        <v>10221</v>
      </c>
    </row>
    <row r="25" spans="2:6">
      <c r="B25" s="26" t="s">
        <v>7</v>
      </c>
      <c r="C25" s="23">
        <v>43832</v>
      </c>
      <c r="D25" s="25">
        <v>12776</v>
      </c>
    </row>
    <row r="26" spans="2:6">
      <c r="B26" s="26" t="s">
        <v>74</v>
      </c>
      <c r="C26" s="23">
        <v>43833</v>
      </c>
      <c r="D26" s="25">
        <v>12030</v>
      </c>
    </row>
    <row r="27" spans="2:6">
      <c r="B27" s="26" t="s">
        <v>6</v>
      </c>
      <c r="C27" s="23">
        <v>43834</v>
      </c>
      <c r="D27" s="25">
        <v>14971</v>
      </c>
    </row>
    <row r="28" spans="2:6">
      <c r="B28" s="26" t="s">
        <v>91</v>
      </c>
      <c r="C28" s="23">
        <v>43831</v>
      </c>
      <c r="D28" s="25">
        <v>14933</v>
      </c>
    </row>
    <row r="29" spans="2:6">
      <c r="B29" s="26" t="s">
        <v>7</v>
      </c>
      <c r="C29" s="23">
        <v>43832</v>
      </c>
      <c r="D29" s="25">
        <v>11986</v>
      </c>
    </row>
    <row r="30" spans="2:6">
      <c r="B30" s="26" t="s">
        <v>74</v>
      </c>
      <c r="C30" s="23">
        <v>43833</v>
      </c>
      <c r="D30" s="25">
        <v>14674</v>
      </c>
    </row>
    <row r="31" spans="2:6">
      <c r="B31" s="26" t="s">
        <v>91</v>
      </c>
      <c r="C31" s="23">
        <v>43834</v>
      </c>
      <c r="D31" s="25">
        <v>10351</v>
      </c>
    </row>
    <row r="32" spans="2:6">
      <c r="B32" s="26" t="s">
        <v>7</v>
      </c>
      <c r="C32" s="23">
        <v>43831</v>
      </c>
      <c r="D32" s="25">
        <v>12412</v>
      </c>
    </row>
    <row r="33" spans="2:4">
      <c r="B33" s="26" t="s">
        <v>74</v>
      </c>
      <c r="C33" s="23">
        <v>43832</v>
      </c>
      <c r="D33" s="25">
        <v>11389</v>
      </c>
    </row>
    <row r="34" spans="2:4">
      <c r="B34" s="26" t="s">
        <v>6</v>
      </c>
      <c r="C34" s="23">
        <v>43833</v>
      </c>
      <c r="D34" s="25">
        <v>15751</v>
      </c>
    </row>
    <row r="35" spans="2:4">
      <c r="B35" s="26" t="s">
        <v>91</v>
      </c>
      <c r="C35" s="23">
        <v>43831</v>
      </c>
      <c r="D35" s="25">
        <v>11983</v>
      </c>
    </row>
    <row r="36" spans="2:4">
      <c r="B36" s="26" t="s">
        <v>7</v>
      </c>
      <c r="C36" s="23">
        <v>43832</v>
      </c>
      <c r="D36" s="25">
        <v>10760</v>
      </c>
    </row>
    <row r="37" spans="2:4">
      <c r="B37" s="26" t="s">
        <v>74</v>
      </c>
      <c r="C37" s="23">
        <v>43831</v>
      </c>
      <c r="D37" s="25">
        <v>15939</v>
      </c>
    </row>
    <row r="38" spans="2:4">
      <c r="B38" s="26" t="s">
        <v>92</v>
      </c>
      <c r="C38" s="23">
        <v>43832</v>
      </c>
      <c r="D38" s="25">
        <v>12202</v>
      </c>
    </row>
    <row r="39" spans="2:4">
      <c r="B39" s="24" t="s">
        <v>91</v>
      </c>
      <c r="C39" s="23">
        <v>43833</v>
      </c>
      <c r="D39" s="22">
        <v>12271</v>
      </c>
    </row>
  </sheetData>
  <dataValidations count="1">
    <dataValidation type="list" allowBlank="1" showInputMessage="1" showErrorMessage="1" sqref="F20">
      <formula1>$K$11:$K$14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2:K40"/>
  <sheetViews>
    <sheetView showGridLines="0" topLeftCell="A7" zoomScale="115" zoomScaleNormal="115" workbookViewId="0">
      <selection activeCell="G13" sqref="G13"/>
    </sheetView>
  </sheetViews>
  <sheetFormatPr defaultRowHeight="14.4"/>
  <cols>
    <col min="2" max="2" width="16.44140625" bestFit="1" customWidth="1"/>
    <col min="3" max="3" width="18.44140625" bestFit="1" customWidth="1"/>
    <col min="4" max="4" width="10.33203125" bestFit="1" customWidth="1"/>
    <col min="6" max="6" width="16.6640625" customWidth="1"/>
    <col min="7" max="7" width="30" customWidth="1"/>
    <col min="8" max="8" width="32.109375" customWidth="1"/>
    <col min="11" max="11" width="13.109375" style="21" customWidth="1"/>
  </cols>
  <sheetData>
    <row r="12" spans="2:11">
      <c r="B12" s="41" t="s">
        <v>14</v>
      </c>
      <c r="C12" s="40" t="s">
        <v>10</v>
      </c>
      <c r="D12" s="39" t="s">
        <v>24</v>
      </c>
      <c r="F12" s="38" t="s">
        <v>0</v>
      </c>
      <c r="G12" s="37" t="s">
        <v>98</v>
      </c>
      <c r="H12" s="36" t="s">
        <v>97</v>
      </c>
      <c r="K12" s="32">
        <v>43831</v>
      </c>
    </row>
    <row r="13" spans="2:11" ht="15.6">
      <c r="B13" s="26" t="s">
        <v>6</v>
      </c>
      <c r="C13" s="23">
        <v>43831</v>
      </c>
      <c r="D13" s="25">
        <v>12993</v>
      </c>
      <c r="F13" s="35" t="s">
        <v>94</v>
      </c>
      <c r="G13" s="34">
        <f>AVERAGEIF(T_Vendas[Vendedores],SOMA_VENDAS15[Vendedor],T_Vendas[Valor])</f>
        <v>14552.571428571429</v>
      </c>
      <c r="H13" s="33">
        <f>AVERAGEIFS(T_Vendas[Valor],T_Vendas[Vendedores],SOMA_VENDAS15[Vendedor],T_Vendas[Data da Venda],$F$21)</f>
        <v>15230.5</v>
      </c>
      <c r="K13" s="32">
        <v>43832</v>
      </c>
    </row>
    <row r="14" spans="2:11" ht="15.6">
      <c r="B14" s="26" t="s">
        <v>91</v>
      </c>
      <c r="C14" s="23">
        <v>43832</v>
      </c>
      <c r="D14" s="25">
        <v>11054</v>
      </c>
      <c r="F14" s="35" t="s">
        <v>91</v>
      </c>
      <c r="G14" s="34">
        <f>AVERAGEIF(T_Vendas[Vendedores],SOMA_VENDAS15[Vendedor],T_Vendas[Valor])</f>
        <v>12773.375</v>
      </c>
      <c r="H14" s="33">
        <f>AVERAGEIFS(T_Vendas[Valor],T_Vendas[Vendedores],SOMA_VENDAS15[Vendedor],T_Vendas[Data da Venda],$F$21)</f>
        <v>10351</v>
      </c>
      <c r="K14" s="32">
        <v>43833</v>
      </c>
    </row>
    <row r="15" spans="2:11" ht="15.6">
      <c r="B15" s="26" t="s">
        <v>7</v>
      </c>
      <c r="C15" s="23">
        <v>43833</v>
      </c>
      <c r="D15" s="25">
        <v>14922</v>
      </c>
      <c r="F15" s="35" t="s">
        <v>7</v>
      </c>
      <c r="G15" s="34">
        <f>AVERAGEIF(T_Vendas[Vendedores],SOMA_VENDAS15[Vendedor],T_Vendas[Valor])</f>
        <v>12246.857142857143</v>
      </c>
      <c r="H15" s="33" t="e">
        <f>AVERAGEIFS(T_Vendas[Valor],T_Vendas[Vendedores],SOMA_VENDAS15[Vendedor],T_Vendas[Data da Venda],$F$21)</f>
        <v>#DIV/0!</v>
      </c>
      <c r="K15" s="32">
        <v>43834</v>
      </c>
    </row>
    <row r="16" spans="2:11" ht="15.6">
      <c r="B16" s="26" t="s">
        <v>6</v>
      </c>
      <c r="C16" s="23">
        <v>43834</v>
      </c>
      <c r="D16" s="25">
        <v>14724</v>
      </c>
      <c r="F16" s="31" t="s">
        <v>74</v>
      </c>
      <c r="G16" s="30">
        <f>AVERAGEIF(T_Vendas[Vendedores],SOMA_VENDAS15[Vendedor],T_Vendas[Valor])</f>
        <v>12837.333333333334</v>
      </c>
      <c r="H16" s="29" t="e">
        <f>AVERAGEIFS(T_Vendas[Valor],T_Vendas[Vendedores],SOMA_VENDAS15[Vendedor],T_Vendas[Data da Venda],$F$21)</f>
        <v>#DIV/0!</v>
      </c>
    </row>
    <row r="17" spans="2:6">
      <c r="B17" s="26" t="s">
        <v>91</v>
      </c>
      <c r="C17" s="23">
        <v>43831</v>
      </c>
      <c r="D17" s="25">
        <v>15790</v>
      </c>
    </row>
    <row r="18" spans="2:6">
      <c r="B18" s="26" t="s">
        <v>7</v>
      </c>
      <c r="C18" s="23">
        <v>43832</v>
      </c>
      <c r="D18" s="25">
        <v>10823</v>
      </c>
    </row>
    <row r="19" spans="2:6">
      <c r="B19" s="26" t="s">
        <v>74</v>
      </c>
      <c r="C19" s="23">
        <v>43833</v>
      </c>
      <c r="D19" s="25">
        <v>11638</v>
      </c>
    </row>
    <row r="20" spans="2:6">
      <c r="B20" s="26" t="s">
        <v>6</v>
      </c>
      <c r="C20" s="23">
        <v>43834</v>
      </c>
      <c r="D20" s="25">
        <v>15358</v>
      </c>
      <c r="F20" s="28" t="s">
        <v>93</v>
      </c>
    </row>
    <row r="21" spans="2:6">
      <c r="B21" s="26" t="s">
        <v>91</v>
      </c>
      <c r="C21" s="23">
        <v>43831</v>
      </c>
      <c r="D21" s="25">
        <v>15584</v>
      </c>
      <c r="F21" s="27">
        <v>43834</v>
      </c>
    </row>
    <row r="22" spans="2:6">
      <c r="B22" s="26" t="s">
        <v>7</v>
      </c>
      <c r="C22" s="23">
        <v>43832</v>
      </c>
      <c r="D22" s="25">
        <v>12049</v>
      </c>
    </row>
    <row r="23" spans="2:6">
      <c r="B23" s="26" t="s">
        <v>74</v>
      </c>
      <c r="C23" s="23">
        <v>43833</v>
      </c>
      <c r="D23" s="25">
        <v>11354</v>
      </c>
    </row>
    <row r="24" spans="2:6">
      <c r="B24" s="26" t="s">
        <v>6</v>
      </c>
      <c r="C24" s="23">
        <v>43834</v>
      </c>
      <c r="D24" s="25">
        <v>15869</v>
      </c>
    </row>
    <row r="25" spans="2:6">
      <c r="B25" s="26" t="s">
        <v>91</v>
      </c>
      <c r="C25" s="23">
        <v>43831</v>
      </c>
      <c r="D25" s="25">
        <v>10221</v>
      </c>
    </row>
    <row r="26" spans="2:6">
      <c r="B26" s="26" t="s">
        <v>7</v>
      </c>
      <c r="C26" s="23">
        <v>43832</v>
      </c>
      <c r="D26" s="25">
        <v>12776</v>
      </c>
    </row>
    <row r="27" spans="2:6">
      <c r="B27" s="26" t="s">
        <v>74</v>
      </c>
      <c r="C27" s="23">
        <v>43833</v>
      </c>
      <c r="D27" s="25">
        <v>12030</v>
      </c>
    </row>
    <row r="28" spans="2:6">
      <c r="B28" s="26" t="s">
        <v>6</v>
      </c>
      <c r="C28" s="23">
        <v>43834</v>
      </c>
      <c r="D28" s="25">
        <v>14971</v>
      </c>
    </row>
    <row r="29" spans="2:6">
      <c r="B29" s="26" t="s">
        <v>91</v>
      </c>
      <c r="C29" s="23">
        <v>43831</v>
      </c>
      <c r="D29" s="25">
        <v>14933</v>
      </c>
    </row>
    <row r="30" spans="2:6">
      <c r="B30" s="26" t="s">
        <v>7</v>
      </c>
      <c r="C30" s="23">
        <v>43832</v>
      </c>
      <c r="D30" s="25">
        <v>11986</v>
      </c>
    </row>
    <row r="31" spans="2:6">
      <c r="B31" s="26" t="s">
        <v>74</v>
      </c>
      <c r="C31" s="23">
        <v>43833</v>
      </c>
      <c r="D31" s="25">
        <v>14674</v>
      </c>
    </row>
    <row r="32" spans="2:6">
      <c r="B32" s="26" t="s">
        <v>91</v>
      </c>
      <c r="C32" s="23">
        <v>43834</v>
      </c>
      <c r="D32" s="25">
        <v>10351</v>
      </c>
    </row>
    <row r="33" spans="2:4">
      <c r="B33" s="26" t="s">
        <v>7</v>
      </c>
      <c r="C33" s="23">
        <v>43831</v>
      </c>
      <c r="D33" s="25">
        <v>12412</v>
      </c>
    </row>
    <row r="34" spans="2:4">
      <c r="B34" s="26" t="s">
        <v>74</v>
      </c>
      <c r="C34" s="23">
        <v>43832</v>
      </c>
      <c r="D34" s="25">
        <v>11389</v>
      </c>
    </row>
    <row r="35" spans="2:4">
      <c r="B35" s="26" t="s">
        <v>6</v>
      </c>
      <c r="C35" s="23">
        <v>43833</v>
      </c>
      <c r="D35" s="25">
        <v>15751</v>
      </c>
    </row>
    <row r="36" spans="2:4">
      <c r="B36" s="26" t="s">
        <v>91</v>
      </c>
      <c r="C36" s="23">
        <v>43831</v>
      </c>
      <c r="D36" s="25">
        <v>11983</v>
      </c>
    </row>
    <row r="37" spans="2:4">
      <c r="B37" s="26" t="s">
        <v>7</v>
      </c>
      <c r="C37" s="23">
        <v>43832</v>
      </c>
      <c r="D37" s="25">
        <v>10760</v>
      </c>
    </row>
    <row r="38" spans="2:4">
      <c r="B38" s="26" t="s">
        <v>74</v>
      </c>
      <c r="C38" s="23">
        <v>43831</v>
      </c>
      <c r="D38" s="25">
        <v>15939</v>
      </c>
    </row>
    <row r="39" spans="2:4">
      <c r="B39" s="26" t="s">
        <v>92</v>
      </c>
      <c r="C39" s="23">
        <v>43832</v>
      </c>
      <c r="D39" s="25">
        <v>12202</v>
      </c>
    </row>
    <row r="40" spans="2:4">
      <c r="B40" s="24" t="s">
        <v>91</v>
      </c>
      <c r="C40" s="23">
        <v>43833</v>
      </c>
      <c r="D40" s="22">
        <v>12271</v>
      </c>
    </row>
  </sheetData>
  <dataValidations count="1">
    <dataValidation type="list" allowBlank="1" showInputMessage="1" showErrorMessage="1" sqref="F21">
      <formula1>$K$12:$K$15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1:K40"/>
  <sheetViews>
    <sheetView showGridLines="0" topLeftCell="D1" zoomScaleNormal="100" workbookViewId="0">
      <selection activeCell="G20" sqref="G20"/>
    </sheetView>
  </sheetViews>
  <sheetFormatPr defaultRowHeight="14.4"/>
  <cols>
    <col min="2" max="2" width="16.44140625" bestFit="1" customWidth="1"/>
    <col min="3" max="3" width="18.44140625" bestFit="1" customWidth="1"/>
    <col min="4" max="4" width="10.33203125" bestFit="1" customWidth="1"/>
    <col min="6" max="6" width="16.6640625" customWidth="1"/>
    <col min="7" max="7" width="30" customWidth="1"/>
    <col min="8" max="8" width="32.109375" customWidth="1"/>
    <col min="11" max="11" width="13.109375" style="21" customWidth="1"/>
  </cols>
  <sheetData>
    <row r="11" spans="2:11">
      <c r="B11" s="41" t="s">
        <v>14</v>
      </c>
      <c r="C11" s="40" t="s">
        <v>10</v>
      </c>
      <c r="D11" s="39" t="s">
        <v>24</v>
      </c>
      <c r="F11" s="38" t="s">
        <v>0</v>
      </c>
      <c r="G11" s="37" t="s">
        <v>100</v>
      </c>
      <c r="H11" s="36" t="s">
        <v>99</v>
      </c>
      <c r="K11" s="206">
        <v>43831</v>
      </c>
    </row>
    <row r="12" spans="2:11" ht="15.6">
      <c r="B12" s="26" t="s">
        <v>6</v>
      </c>
      <c r="C12" s="23">
        <v>43831</v>
      </c>
      <c r="D12" s="25">
        <v>12993</v>
      </c>
      <c r="F12" s="35" t="s">
        <v>94</v>
      </c>
      <c r="G12" s="47">
        <f>COUNTIF(Tabela4671416[Vendedores],SOMA_VENDAS1517[Vendedor])</f>
        <v>8</v>
      </c>
      <c r="H12" s="46">
        <f>COUNTIFS(Tabela4671416[Vendedores],SOMA_VENDAS1517[Vendedor],Tabela4671416[Data da Venda],$F$20)</f>
        <v>1</v>
      </c>
      <c r="K12" s="206">
        <v>43832</v>
      </c>
    </row>
    <row r="13" spans="2:11" ht="15.6">
      <c r="B13" s="26" t="s">
        <v>91</v>
      </c>
      <c r="C13" s="23">
        <v>43832</v>
      </c>
      <c r="D13" s="25">
        <v>11054</v>
      </c>
      <c r="F13" s="35" t="s">
        <v>91</v>
      </c>
      <c r="G13" s="47">
        <f>COUNTIF(Tabela4671416[Vendedores],SOMA_VENDAS1517[Vendedor])</f>
        <v>8</v>
      </c>
      <c r="H13" s="46">
        <f>COUNTIFS(Tabela4671416[Vendedores],SOMA_VENDAS1517[Vendedor],Tabela4671416[Data da Venda],$F$20)</f>
        <v>5</v>
      </c>
      <c r="K13" s="206">
        <v>43833</v>
      </c>
    </row>
    <row r="14" spans="2:11" ht="15.6">
      <c r="B14" s="26" t="s">
        <v>7</v>
      </c>
      <c r="C14" s="23">
        <v>43833</v>
      </c>
      <c r="D14" s="25">
        <v>14922</v>
      </c>
      <c r="F14" s="35" t="s">
        <v>7</v>
      </c>
      <c r="G14" s="47">
        <f>COUNTIF(Tabela4671416[Vendedores],SOMA_VENDAS1517[Vendedor])</f>
        <v>7</v>
      </c>
      <c r="H14" s="46">
        <f>COUNTIFS(Tabela4671416[Vendedores],SOMA_VENDAS1517[Vendedor],Tabela4671416[Data da Venda],$F$20)</f>
        <v>1</v>
      </c>
      <c r="K14" s="206">
        <v>43834</v>
      </c>
    </row>
    <row r="15" spans="2:11" ht="15.6">
      <c r="B15" s="26" t="s">
        <v>6</v>
      </c>
      <c r="C15" s="23">
        <v>43834</v>
      </c>
      <c r="D15" s="25">
        <v>14724</v>
      </c>
      <c r="F15" s="31" t="s">
        <v>74</v>
      </c>
      <c r="G15" s="45">
        <f>COUNTIF(Tabela4671416[Vendedores],SOMA_VENDAS1517[Vendedor])</f>
        <v>6</v>
      </c>
      <c r="H15" s="44">
        <f>COUNTIFS(Tabela4671416[Vendedores],SOMA_VENDAS1517[Vendedor],Tabela4671416[Data da Venda],$F$20)</f>
        <v>1</v>
      </c>
      <c r="K15" s="43"/>
    </row>
    <row r="16" spans="2:11" ht="15.6">
      <c r="B16" s="26" t="s">
        <v>91</v>
      </c>
      <c r="C16" s="23">
        <v>43831</v>
      </c>
      <c r="D16" s="25">
        <v>15790</v>
      </c>
      <c r="F16" s="31" t="s">
        <v>5</v>
      </c>
      <c r="G16" s="211">
        <f>SUBTOTAL(109,SOMA_VENDAS1517[CONT.SE])</f>
        <v>29</v>
      </c>
      <c r="H16" s="212">
        <f>SUBTOTAL(109,SOMA_VENDAS1517[CONT.SES])</f>
        <v>8</v>
      </c>
      <c r="K16" s="43"/>
    </row>
    <row r="17" spans="2:11">
      <c r="B17" s="26" t="s">
        <v>7</v>
      </c>
      <c r="C17" s="23">
        <v>43832</v>
      </c>
      <c r="D17" s="25">
        <v>10823</v>
      </c>
      <c r="K17" s="43"/>
    </row>
    <row r="18" spans="2:11">
      <c r="B18" s="26" t="s">
        <v>74</v>
      </c>
      <c r="C18" s="23">
        <v>43833</v>
      </c>
      <c r="D18" s="25">
        <v>11638</v>
      </c>
      <c r="K18" s="43"/>
    </row>
    <row r="19" spans="2:11">
      <c r="B19" s="26" t="s">
        <v>6</v>
      </c>
      <c r="C19" s="23">
        <v>43834</v>
      </c>
      <c r="D19" s="25">
        <v>15358</v>
      </c>
      <c r="F19" s="28" t="s">
        <v>93</v>
      </c>
    </row>
    <row r="20" spans="2:11">
      <c r="B20" s="26" t="s">
        <v>91</v>
      </c>
      <c r="C20" s="23">
        <v>43831</v>
      </c>
      <c r="D20" s="25">
        <v>15584</v>
      </c>
      <c r="F20" s="27">
        <v>43831</v>
      </c>
    </row>
    <row r="21" spans="2:11">
      <c r="B21" s="26" t="s">
        <v>7</v>
      </c>
      <c r="C21" s="23">
        <v>43832</v>
      </c>
      <c r="D21" s="25">
        <v>12049</v>
      </c>
    </row>
    <row r="22" spans="2:11">
      <c r="B22" s="26" t="s">
        <v>74</v>
      </c>
      <c r="C22" s="23">
        <v>43833</v>
      </c>
      <c r="D22" s="25">
        <v>11354</v>
      </c>
    </row>
    <row r="23" spans="2:11">
      <c r="B23" s="26" t="s">
        <v>6</v>
      </c>
      <c r="C23" s="23">
        <v>43834</v>
      </c>
      <c r="D23" s="25">
        <v>15869</v>
      </c>
    </row>
    <row r="24" spans="2:11">
      <c r="B24" s="26" t="s">
        <v>91</v>
      </c>
      <c r="C24" s="23">
        <v>43831</v>
      </c>
      <c r="D24" s="25">
        <v>10221</v>
      </c>
    </row>
    <row r="25" spans="2:11">
      <c r="B25" s="26" t="s">
        <v>7</v>
      </c>
      <c r="C25" s="23">
        <v>43832</v>
      </c>
      <c r="D25" s="25">
        <v>12776</v>
      </c>
    </row>
    <row r="26" spans="2:11">
      <c r="B26" s="26" t="s">
        <v>74</v>
      </c>
      <c r="C26" s="23">
        <v>43833</v>
      </c>
      <c r="D26" s="25">
        <v>12030</v>
      </c>
    </row>
    <row r="27" spans="2:11">
      <c r="B27" s="26" t="s">
        <v>6</v>
      </c>
      <c r="C27" s="23">
        <v>43834</v>
      </c>
      <c r="D27" s="25">
        <v>14971</v>
      </c>
    </row>
    <row r="28" spans="2:11">
      <c r="B28" s="26" t="s">
        <v>91</v>
      </c>
      <c r="C28" s="23">
        <v>43831</v>
      </c>
      <c r="D28" s="25">
        <v>14933</v>
      </c>
    </row>
    <row r="29" spans="2:11">
      <c r="B29" s="26" t="s">
        <v>7</v>
      </c>
      <c r="C29" s="23">
        <v>43832</v>
      </c>
      <c r="D29" s="25">
        <v>11986</v>
      </c>
    </row>
    <row r="30" spans="2:11">
      <c r="B30" s="26" t="s">
        <v>74</v>
      </c>
      <c r="C30" s="23">
        <v>43833</v>
      </c>
      <c r="D30" s="25">
        <v>14674</v>
      </c>
    </row>
    <row r="31" spans="2:11">
      <c r="B31" s="26" t="s">
        <v>91</v>
      </c>
      <c r="C31" s="23">
        <v>43834</v>
      </c>
      <c r="D31" s="25">
        <v>10351</v>
      </c>
    </row>
    <row r="32" spans="2:11">
      <c r="B32" s="26" t="s">
        <v>7</v>
      </c>
      <c r="C32" s="23">
        <v>43831</v>
      </c>
      <c r="D32" s="25">
        <v>12412</v>
      </c>
    </row>
    <row r="33" spans="2:4">
      <c r="B33" s="26" t="s">
        <v>74</v>
      </c>
      <c r="C33" s="23">
        <v>43832</v>
      </c>
      <c r="D33" s="25">
        <v>11389</v>
      </c>
    </row>
    <row r="34" spans="2:4">
      <c r="B34" s="26" t="s">
        <v>6</v>
      </c>
      <c r="C34" s="23">
        <v>43833</v>
      </c>
      <c r="D34" s="25">
        <v>15751</v>
      </c>
    </row>
    <row r="35" spans="2:4">
      <c r="B35" s="26" t="s">
        <v>91</v>
      </c>
      <c r="C35" s="23">
        <v>43831</v>
      </c>
      <c r="D35" s="25">
        <v>11983</v>
      </c>
    </row>
    <row r="36" spans="2:4">
      <c r="B36" s="26" t="s">
        <v>7</v>
      </c>
      <c r="C36" s="23">
        <v>43832</v>
      </c>
      <c r="D36" s="25">
        <v>10760</v>
      </c>
    </row>
    <row r="37" spans="2:4">
      <c r="B37" s="26" t="s">
        <v>74</v>
      </c>
      <c r="C37" s="23">
        <v>43831</v>
      </c>
      <c r="D37" s="25">
        <v>15939</v>
      </c>
    </row>
    <row r="38" spans="2:4">
      <c r="B38" s="26" t="s">
        <v>92</v>
      </c>
      <c r="C38" s="23">
        <v>43832</v>
      </c>
      <c r="D38" s="25">
        <v>12202</v>
      </c>
    </row>
    <row r="39" spans="2:4">
      <c r="B39" s="24" t="s">
        <v>91</v>
      </c>
      <c r="C39" s="23">
        <v>43833</v>
      </c>
      <c r="D39" s="22">
        <v>12271</v>
      </c>
    </row>
    <row r="40" spans="2:4">
      <c r="B40" s="24" t="s">
        <v>6</v>
      </c>
      <c r="C40" s="42">
        <v>43834</v>
      </c>
      <c r="D40" s="22">
        <v>0.01</v>
      </c>
    </row>
  </sheetData>
  <dataValidations count="1">
    <dataValidation type="list" allowBlank="1" showInputMessage="1" showErrorMessage="1" sqref="F20">
      <formula1>$K$11:$K$14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66"/>
  <sheetViews>
    <sheetView zoomScaleNormal="100" workbookViewId="0">
      <selection activeCell="D3" sqref="D3"/>
    </sheetView>
  </sheetViews>
  <sheetFormatPr defaultRowHeight="14.4"/>
  <cols>
    <col min="1" max="1" width="16.44140625" bestFit="1" customWidth="1"/>
    <col min="2" max="2" width="18.5546875" bestFit="1" customWidth="1"/>
    <col min="4" max="10" width="14" customWidth="1"/>
  </cols>
  <sheetData>
    <row r="1" spans="1:10">
      <c r="A1" s="197" t="s">
        <v>85</v>
      </c>
      <c r="B1" s="197" t="s">
        <v>410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>
      <c r="A2" s="204">
        <v>44197</v>
      </c>
      <c r="B2" s="207">
        <f>WEEKDAY(Tb_datas[[#This Row],[Data]],1)</f>
        <v>6</v>
      </c>
      <c r="D2" t="s">
        <v>409</v>
      </c>
      <c r="E2" t="s">
        <v>403</v>
      </c>
      <c r="F2" t="s">
        <v>404</v>
      </c>
      <c r="G2" t="s">
        <v>405</v>
      </c>
      <c r="H2" t="s">
        <v>406</v>
      </c>
      <c r="I2" t="s">
        <v>407</v>
      </c>
      <c r="J2" t="s">
        <v>408</v>
      </c>
    </row>
    <row r="3" spans="1:10">
      <c r="A3" s="204">
        <v>44198</v>
      </c>
      <c r="B3" s="207">
        <f>WEEKDAY(Tb_datas[[#This Row],[Data]],1)</f>
        <v>7</v>
      </c>
      <c r="D3">
        <f>COUNTIF(Tb_datas[Dia da Semana],D$1)</f>
        <v>52</v>
      </c>
      <c r="E3">
        <f>COUNTIF(Tb_datas[Dia da Semana],E$1)</f>
        <v>52</v>
      </c>
      <c r="F3">
        <f>COUNTIF(Tb_datas[Dia da Semana],F$1)</f>
        <v>52</v>
      </c>
      <c r="G3">
        <f>COUNTIF(Tb_datas[Dia da Semana],G$1)</f>
        <v>52</v>
      </c>
      <c r="H3">
        <f>COUNTIF(Tb_datas[Dia da Semana],H$1)</f>
        <v>52</v>
      </c>
      <c r="I3">
        <f>COUNTIF(Tb_datas[Dia da Semana],I$1)</f>
        <v>53</v>
      </c>
      <c r="J3">
        <f>COUNTIF(Tb_datas[Dia da Semana],J$1)</f>
        <v>52</v>
      </c>
    </row>
    <row r="4" spans="1:10">
      <c r="A4" s="204">
        <v>44199</v>
      </c>
      <c r="B4" s="207">
        <f>WEEKDAY(Tb_datas[[#This Row],[Data]],1)</f>
        <v>1</v>
      </c>
    </row>
    <row r="5" spans="1:10">
      <c r="A5" s="204">
        <v>44200</v>
      </c>
      <c r="B5" s="207">
        <f>WEEKDAY(Tb_datas[[#This Row],[Data]],1)</f>
        <v>2</v>
      </c>
    </row>
    <row r="6" spans="1:10">
      <c r="A6" s="204">
        <v>44201</v>
      </c>
      <c r="B6" s="207">
        <f>WEEKDAY(Tb_datas[[#This Row],[Data]],1)</f>
        <v>3</v>
      </c>
    </row>
    <row r="7" spans="1:10">
      <c r="A7" s="204">
        <v>44202</v>
      </c>
      <c r="B7" s="207">
        <f>WEEKDAY(Tb_datas[[#This Row],[Data]],1)</f>
        <v>4</v>
      </c>
    </row>
    <row r="8" spans="1:10">
      <c r="A8" s="204">
        <v>44203</v>
      </c>
      <c r="B8" s="207">
        <f>WEEKDAY(Tb_datas[[#This Row],[Data]],1)</f>
        <v>5</v>
      </c>
    </row>
    <row r="9" spans="1:10">
      <c r="A9" s="204">
        <v>44204</v>
      </c>
      <c r="B9" s="207">
        <f>WEEKDAY(Tb_datas[[#This Row],[Data]],1)</f>
        <v>6</v>
      </c>
    </row>
    <row r="10" spans="1:10">
      <c r="A10" s="204">
        <v>44205</v>
      </c>
      <c r="B10" s="207">
        <f>WEEKDAY(Tb_datas[[#This Row],[Data]],1)</f>
        <v>7</v>
      </c>
    </row>
    <row r="11" spans="1:10">
      <c r="A11" s="204">
        <v>44206</v>
      </c>
      <c r="B11" s="207">
        <f>WEEKDAY(Tb_datas[[#This Row],[Data]],1)</f>
        <v>1</v>
      </c>
    </row>
    <row r="12" spans="1:10">
      <c r="A12" s="204">
        <v>44207</v>
      </c>
      <c r="B12" s="207">
        <f>WEEKDAY(Tb_datas[[#This Row],[Data]],1)</f>
        <v>2</v>
      </c>
    </row>
    <row r="13" spans="1:10">
      <c r="A13" s="204">
        <v>44208</v>
      </c>
      <c r="B13" s="207">
        <f>WEEKDAY(Tb_datas[[#This Row],[Data]],1)</f>
        <v>3</v>
      </c>
    </row>
    <row r="14" spans="1:10">
      <c r="A14" s="204">
        <v>44209</v>
      </c>
      <c r="B14" s="207">
        <f>WEEKDAY(Tb_datas[[#This Row],[Data]],1)</f>
        <v>4</v>
      </c>
    </row>
    <row r="15" spans="1:10">
      <c r="A15" s="204">
        <v>44210</v>
      </c>
      <c r="B15" s="207">
        <f>WEEKDAY(Tb_datas[[#This Row],[Data]],1)</f>
        <v>5</v>
      </c>
    </row>
    <row r="16" spans="1:10">
      <c r="A16" s="204">
        <v>44211</v>
      </c>
      <c r="B16" s="207">
        <f>WEEKDAY(Tb_datas[[#This Row],[Data]],1)</f>
        <v>6</v>
      </c>
    </row>
    <row r="17" spans="1:2">
      <c r="A17" s="204">
        <v>44212</v>
      </c>
      <c r="B17" s="207">
        <f>WEEKDAY(Tb_datas[[#This Row],[Data]],1)</f>
        <v>7</v>
      </c>
    </row>
    <row r="18" spans="1:2">
      <c r="A18" s="204">
        <v>44213</v>
      </c>
      <c r="B18" s="207">
        <f>WEEKDAY(Tb_datas[[#This Row],[Data]],1)</f>
        <v>1</v>
      </c>
    </row>
    <row r="19" spans="1:2">
      <c r="A19" s="204">
        <v>44214</v>
      </c>
      <c r="B19" s="207">
        <f>WEEKDAY(Tb_datas[[#This Row],[Data]],1)</f>
        <v>2</v>
      </c>
    </row>
    <row r="20" spans="1:2">
      <c r="A20" s="204">
        <v>44215</v>
      </c>
      <c r="B20" s="207">
        <f>WEEKDAY(Tb_datas[[#This Row],[Data]],1)</f>
        <v>3</v>
      </c>
    </row>
    <row r="21" spans="1:2">
      <c r="A21" s="204">
        <v>44216</v>
      </c>
      <c r="B21" s="207">
        <f>WEEKDAY(Tb_datas[[#This Row],[Data]],1)</f>
        <v>4</v>
      </c>
    </row>
    <row r="22" spans="1:2">
      <c r="A22" s="204">
        <v>44217</v>
      </c>
      <c r="B22" s="207">
        <f>WEEKDAY(Tb_datas[[#This Row],[Data]],1)</f>
        <v>5</v>
      </c>
    </row>
    <row r="23" spans="1:2">
      <c r="A23" s="204">
        <v>44218</v>
      </c>
      <c r="B23" s="207">
        <f>WEEKDAY(Tb_datas[[#This Row],[Data]],1)</f>
        <v>6</v>
      </c>
    </row>
    <row r="24" spans="1:2">
      <c r="A24" s="204">
        <v>44219</v>
      </c>
      <c r="B24" s="207">
        <f>WEEKDAY(Tb_datas[[#This Row],[Data]],1)</f>
        <v>7</v>
      </c>
    </row>
    <row r="25" spans="1:2">
      <c r="A25" s="204">
        <v>44220</v>
      </c>
      <c r="B25" s="207">
        <f>WEEKDAY(Tb_datas[[#This Row],[Data]],1)</f>
        <v>1</v>
      </c>
    </row>
    <row r="26" spans="1:2">
      <c r="A26" s="204">
        <v>44221</v>
      </c>
      <c r="B26" s="207">
        <f>WEEKDAY(Tb_datas[[#This Row],[Data]],1)</f>
        <v>2</v>
      </c>
    </row>
    <row r="27" spans="1:2">
      <c r="A27" s="204">
        <v>44222</v>
      </c>
      <c r="B27" s="207">
        <f>WEEKDAY(Tb_datas[[#This Row],[Data]],1)</f>
        <v>3</v>
      </c>
    </row>
    <row r="28" spans="1:2">
      <c r="A28" s="204">
        <v>44223</v>
      </c>
      <c r="B28" s="207">
        <f>WEEKDAY(Tb_datas[[#This Row],[Data]],1)</f>
        <v>4</v>
      </c>
    </row>
    <row r="29" spans="1:2">
      <c r="A29" s="204">
        <v>44224</v>
      </c>
      <c r="B29" s="207">
        <f>WEEKDAY(Tb_datas[[#This Row],[Data]],1)</f>
        <v>5</v>
      </c>
    </row>
    <row r="30" spans="1:2">
      <c r="A30" s="204">
        <v>44225</v>
      </c>
      <c r="B30" s="207">
        <f>WEEKDAY(Tb_datas[[#This Row],[Data]],1)</f>
        <v>6</v>
      </c>
    </row>
    <row r="31" spans="1:2">
      <c r="A31" s="204">
        <v>44226</v>
      </c>
      <c r="B31" s="207">
        <f>WEEKDAY(Tb_datas[[#This Row],[Data]],1)</f>
        <v>7</v>
      </c>
    </row>
    <row r="32" spans="1:2">
      <c r="A32" s="204">
        <v>44227</v>
      </c>
      <c r="B32" s="207">
        <f>WEEKDAY(Tb_datas[[#This Row],[Data]],1)</f>
        <v>1</v>
      </c>
    </row>
    <row r="33" spans="1:2">
      <c r="A33" s="204">
        <v>44228</v>
      </c>
      <c r="B33" s="207">
        <f>WEEKDAY(Tb_datas[[#This Row],[Data]],1)</f>
        <v>2</v>
      </c>
    </row>
    <row r="34" spans="1:2">
      <c r="A34" s="204">
        <v>44229</v>
      </c>
      <c r="B34" s="207">
        <f>WEEKDAY(Tb_datas[[#This Row],[Data]],1)</f>
        <v>3</v>
      </c>
    </row>
    <row r="35" spans="1:2">
      <c r="A35" s="204">
        <v>44230</v>
      </c>
      <c r="B35" s="207">
        <f>WEEKDAY(Tb_datas[[#This Row],[Data]],1)</f>
        <v>4</v>
      </c>
    </row>
    <row r="36" spans="1:2">
      <c r="A36" s="204">
        <v>44231</v>
      </c>
      <c r="B36" s="207">
        <f>WEEKDAY(Tb_datas[[#This Row],[Data]],1)</f>
        <v>5</v>
      </c>
    </row>
    <row r="37" spans="1:2">
      <c r="A37" s="204">
        <v>44232</v>
      </c>
      <c r="B37" s="207">
        <f>WEEKDAY(Tb_datas[[#This Row],[Data]],1)</f>
        <v>6</v>
      </c>
    </row>
    <row r="38" spans="1:2">
      <c r="A38" s="204">
        <v>44233</v>
      </c>
      <c r="B38" s="207">
        <f>WEEKDAY(Tb_datas[[#This Row],[Data]],1)</f>
        <v>7</v>
      </c>
    </row>
    <row r="39" spans="1:2">
      <c r="A39" s="204">
        <v>44234</v>
      </c>
      <c r="B39" s="207">
        <f>WEEKDAY(Tb_datas[[#This Row],[Data]],1)</f>
        <v>1</v>
      </c>
    </row>
    <row r="40" spans="1:2">
      <c r="A40" s="204">
        <v>44235</v>
      </c>
      <c r="B40" s="207">
        <f>WEEKDAY(Tb_datas[[#This Row],[Data]],1)</f>
        <v>2</v>
      </c>
    </row>
    <row r="41" spans="1:2">
      <c r="A41" s="204">
        <v>44236</v>
      </c>
      <c r="B41" s="207">
        <f>WEEKDAY(Tb_datas[[#This Row],[Data]],1)</f>
        <v>3</v>
      </c>
    </row>
    <row r="42" spans="1:2">
      <c r="A42" s="204">
        <v>44237</v>
      </c>
      <c r="B42" s="207">
        <f>WEEKDAY(Tb_datas[[#This Row],[Data]],1)</f>
        <v>4</v>
      </c>
    </row>
    <row r="43" spans="1:2">
      <c r="A43" s="204">
        <v>44238</v>
      </c>
      <c r="B43" s="207">
        <f>WEEKDAY(Tb_datas[[#This Row],[Data]],1)</f>
        <v>5</v>
      </c>
    </row>
    <row r="44" spans="1:2">
      <c r="A44" s="204">
        <v>44239</v>
      </c>
      <c r="B44" s="207">
        <f>WEEKDAY(Tb_datas[[#This Row],[Data]],1)</f>
        <v>6</v>
      </c>
    </row>
    <row r="45" spans="1:2">
      <c r="A45" s="204">
        <v>44240</v>
      </c>
      <c r="B45" s="207">
        <f>WEEKDAY(Tb_datas[[#This Row],[Data]],1)</f>
        <v>7</v>
      </c>
    </row>
    <row r="46" spans="1:2">
      <c r="A46" s="204">
        <v>44241</v>
      </c>
      <c r="B46" s="207">
        <f>WEEKDAY(Tb_datas[[#This Row],[Data]],1)</f>
        <v>1</v>
      </c>
    </row>
    <row r="47" spans="1:2">
      <c r="A47" s="204">
        <v>44242</v>
      </c>
      <c r="B47" s="207">
        <f>WEEKDAY(Tb_datas[[#This Row],[Data]],1)</f>
        <v>2</v>
      </c>
    </row>
    <row r="48" spans="1:2">
      <c r="A48" s="204">
        <v>44243</v>
      </c>
      <c r="B48" s="207">
        <f>WEEKDAY(Tb_datas[[#This Row],[Data]],1)</f>
        <v>3</v>
      </c>
    </row>
    <row r="49" spans="1:2">
      <c r="A49" s="204">
        <v>44244</v>
      </c>
      <c r="B49" s="207">
        <f>WEEKDAY(Tb_datas[[#This Row],[Data]],1)</f>
        <v>4</v>
      </c>
    </row>
    <row r="50" spans="1:2">
      <c r="A50" s="204">
        <v>44245</v>
      </c>
      <c r="B50" s="207">
        <f>WEEKDAY(Tb_datas[[#This Row],[Data]],1)</f>
        <v>5</v>
      </c>
    </row>
    <row r="51" spans="1:2">
      <c r="A51" s="204">
        <v>44246</v>
      </c>
      <c r="B51" s="207">
        <f>WEEKDAY(Tb_datas[[#This Row],[Data]],1)</f>
        <v>6</v>
      </c>
    </row>
    <row r="52" spans="1:2">
      <c r="A52" s="204">
        <v>44247</v>
      </c>
      <c r="B52" s="207">
        <f>WEEKDAY(Tb_datas[[#This Row],[Data]],1)</f>
        <v>7</v>
      </c>
    </row>
    <row r="53" spans="1:2">
      <c r="A53" s="204">
        <v>44248</v>
      </c>
      <c r="B53" s="207">
        <f>WEEKDAY(Tb_datas[[#This Row],[Data]],1)</f>
        <v>1</v>
      </c>
    </row>
    <row r="54" spans="1:2">
      <c r="A54" s="204">
        <v>44249</v>
      </c>
      <c r="B54" s="207">
        <f>WEEKDAY(Tb_datas[[#This Row],[Data]],1)</f>
        <v>2</v>
      </c>
    </row>
    <row r="55" spans="1:2">
      <c r="A55" s="204">
        <v>44250</v>
      </c>
      <c r="B55" s="207">
        <f>WEEKDAY(Tb_datas[[#This Row],[Data]],1)</f>
        <v>3</v>
      </c>
    </row>
    <row r="56" spans="1:2">
      <c r="A56" s="204">
        <v>44251</v>
      </c>
      <c r="B56" s="207">
        <f>WEEKDAY(Tb_datas[[#This Row],[Data]],1)</f>
        <v>4</v>
      </c>
    </row>
    <row r="57" spans="1:2">
      <c r="A57" s="204">
        <v>44252</v>
      </c>
      <c r="B57" s="207">
        <f>WEEKDAY(Tb_datas[[#This Row],[Data]],1)</f>
        <v>5</v>
      </c>
    </row>
    <row r="58" spans="1:2">
      <c r="A58" s="204">
        <v>44253</v>
      </c>
      <c r="B58" s="207">
        <f>WEEKDAY(Tb_datas[[#This Row],[Data]],1)</f>
        <v>6</v>
      </c>
    </row>
    <row r="59" spans="1:2">
      <c r="A59" s="204">
        <v>44254</v>
      </c>
      <c r="B59" s="207">
        <f>WEEKDAY(Tb_datas[[#This Row],[Data]],1)</f>
        <v>7</v>
      </c>
    </row>
    <row r="60" spans="1:2">
      <c r="A60" s="204">
        <v>44255</v>
      </c>
      <c r="B60" s="207">
        <f>WEEKDAY(Tb_datas[[#This Row],[Data]],1)</f>
        <v>1</v>
      </c>
    </row>
    <row r="61" spans="1:2">
      <c r="A61" s="204">
        <v>44256</v>
      </c>
      <c r="B61" s="207">
        <f>WEEKDAY(Tb_datas[[#This Row],[Data]],1)</f>
        <v>2</v>
      </c>
    </row>
    <row r="62" spans="1:2">
      <c r="A62" s="204">
        <v>44257</v>
      </c>
      <c r="B62" s="207">
        <f>WEEKDAY(Tb_datas[[#This Row],[Data]],1)</f>
        <v>3</v>
      </c>
    </row>
    <row r="63" spans="1:2">
      <c r="A63" s="204">
        <v>44258</v>
      </c>
      <c r="B63" s="207">
        <f>WEEKDAY(Tb_datas[[#This Row],[Data]],1)</f>
        <v>4</v>
      </c>
    </row>
    <row r="64" spans="1:2">
      <c r="A64" s="204">
        <v>44259</v>
      </c>
      <c r="B64" s="207">
        <f>WEEKDAY(Tb_datas[[#This Row],[Data]],1)</f>
        <v>5</v>
      </c>
    </row>
    <row r="65" spans="1:2">
      <c r="A65" s="204">
        <v>44260</v>
      </c>
      <c r="B65" s="207">
        <f>WEEKDAY(Tb_datas[[#This Row],[Data]],1)</f>
        <v>6</v>
      </c>
    </row>
    <row r="66" spans="1:2">
      <c r="A66" s="204">
        <v>44261</v>
      </c>
      <c r="B66" s="207">
        <f>WEEKDAY(Tb_datas[[#This Row],[Data]],1)</f>
        <v>7</v>
      </c>
    </row>
    <row r="67" spans="1:2">
      <c r="A67" s="204">
        <v>44262</v>
      </c>
      <c r="B67" s="207">
        <f>WEEKDAY(Tb_datas[[#This Row],[Data]],1)</f>
        <v>1</v>
      </c>
    </row>
    <row r="68" spans="1:2">
      <c r="A68" s="204">
        <v>44263</v>
      </c>
      <c r="B68" s="207">
        <f>WEEKDAY(Tb_datas[[#This Row],[Data]],1)</f>
        <v>2</v>
      </c>
    </row>
    <row r="69" spans="1:2">
      <c r="A69" s="204">
        <v>44264</v>
      </c>
      <c r="B69" s="207">
        <f>WEEKDAY(Tb_datas[[#This Row],[Data]],1)</f>
        <v>3</v>
      </c>
    </row>
    <row r="70" spans="1:2">
      <c r="A70" s="204">
        <v>44265</v>
      </c>
      <c r="B70" s="207">
        <f>WEEKDAY(Tb_datas[[#This Row],[Data]],1)</f>
        <v>4</v>
      </c>
    </row>
    <row r="71" spans="1:2">
      <c r="A71" s="204">
        <v>44266</v>
      </c>
      <c r="B71" s="207">
        <f>WEEKDAY(Tb_datas[[#This Row],[Data]],1)</f>
        <v>5</v>
      </c>
    </row>
    <row r="72" spans="1:2">
      <c r="A72" s="204">
        <v>44267</v>
      </c>
      <c r="B72" s="207">
        <f>WEEKDAY(Tb_datas[[#This Row],[Data]],1)</f>
        <v>6</v>
      </c>
    </row>
    <row r="73" spans="1:2">
      <c r="A73" s="204">
        <v>44268</v>
      </c>
      <c r="B73" s="207">
        <f>WEEKDAY(Tb_datas[[#This Row],[Data]],1)</f>
        <v>7</v>
      </c>
    </row>
    <row r="74" spans="1:2">
      <c r="A74" s="204">
        <v>44269</v>
      </c>
      <c r="B74" s="207">
        <f>WEEKDAY(Tb_datas[[#This Row],[Data]],1)</f>
        <v>1</v>
      </c>
    </row>
    <row r="75" spans="1:2">
      <c r="A75" s="204">
        <v>44270</v>
      </c>
      <c r="B75" s="207">
        <f>WEEKDAY(Tb_datas[[#This Row],[Data]],1)</f>
        <v>2</v>
      </c>
    </row>
    <row r="76" spans="1:2">
      <c r="A76" s="204">
        <v>44271</v>
      </c>
      <c r="B76" s="207">
        <f>WEEKDAY(Tb_datas[[#This Row],[Data]],1)</f>
        <v>3</v>
      </c>
    </row>
    <row r="77" spans="1:2">
      <c r="A77" s="204">
        <v>44272</v>
      </c>
      <c r="B77" s="207">
        <f>WEEKDAY(Tb_datas[[#This Row],[Data]],1)</f>
        <v>4</v>
      </c>
    </row>
    <row r="78" spans="1:2">
      <c r="A78" s="204">
        <v>44273</v>
      </c>
      <c r="B78" s="207">
        <f>WEEKDAY(Tb_datas[[#This Row],[Data]],1)</f>
        <v>5</v>
      </c>
    </row>
    <row r="79" spans="1:2">
      <c r="A79" s="204">
        <v>44274</v>
      </c>
      <c r="B79" s="207">
        <f>WEEKDAY(Tb_datas[[#This Row],[Data]],1)</f>
        <v>6</v>
      </c>
    </row>
    <row r="80" spans="1:2">
      <c r="A80" s="204">
        <v>44275</v>
      </c>
      <c r="B80" s="207">
        <f>WEEKDAY(Tb_datas[[#This Row],[Data]],1)</f>
        <v>7</v>
      </c>
    </row>
    <row r="81" spans="1:2">
      <c r="A81" s="204">
        <v>44276</v>
      </c>
      <c r="B81" s="207">
        <f>WEEKDAY(Tb_datas[[#This Row],[Data]],1)</f>
        <v>1</v>
      </c>
    </row>
    <row r="82" spans="1:2">
      <c r="A82" s="204">
        <v>44277</v>
      </c>
      <c r="B82" s="207">
        <f>WEEKDAY(Tb_datas[[#This Row],[Data]],1)</f>
        <v>2</v>
      </c>
    </row>
    <row r="83" spans="1:2">
      <c r="A83" s="204">
        <v>44278</v>
      </c>
      <c r="B83" s="207">
        <f>WEEKDAY(Tb_datas[[#This Row],[Data]],1)</f>
        <v>3</v>
      </c>
    </row>
    <row r="84" spans="1:2">
      <c r="A84" s="204">
        <v>44279</v>
      </c>
      <c r="B84" s="207">
        <f>WEEKDAY(Tb_datas[[#This Row],[Data]],1)</f>
        <v>4</v>
      </c>
    </row>
    <row r="85" spans="1:2">
      <c r="A85" s="204">
        <v>44280</v>
      </c>
      <c r="B85" s="207">
        <f>WEEKDAY(Tb_datas[[#This Row],[Data]],1)</f>
        <v>5</v>
      </c>
    </row>
    <row r="86" spans="1:2">
      <c r="A86" s="204">
        <v>44281</v>
      </c>
      <c r="B86" s="207">
        <f>WEEKDAY(Tb_datas[[#This Row],[Data]],1)</f>
        <v>6</v>
      </c>
    </row>
    <row r="87" spans="1:2">
      <c r="A87" s="204">
        <v>44282</v>
      </c>
      <c r="B87" s="207">
        <f>WEEKDAY(Tb_datas[[#This Row],[Data]],1)</f>
        <v>7</v>
      </c>
    </row>
    <row r="88" spans="1:2">
      <c r="A88" s="204">
        <v>44283</v>
      </c>
      <c r="B88" s="207">
        <f>WEEKDAY(Tb_datas[[#This Row],[Data]],1)</f>
        <v>1</v>
      </c>
    </row>
    <row r="89" spans="1:2">
      <c r="A89" s="204">
        <v>44284</v>
      </c>
      <c r="B89" s="207">
        <f>WEEKDAY(Tb_datas[[#This Row],[Data]],1)</f>
        <v>2</v>
      </c>
    </row>
    <row r="90" spans="1:2">
      <c r="A90" s="204">
        <v>44285</v>
      </c>
      <c r="B90" s="207">
        <f>WEEKDAY(Tb_datas[[#This Row],[Data]],1)</f>
        <v>3</v>
      </c>
    </row>
    <row r="91" spans="1:2">
      <c r="A91" s="204">
        <v>44286</v>
      </c>
      <c r="B91" s="207">
        <f>WEEKDAY(Tb_datas[[#This Row],[Data]],1)</f>
        <v>4</v>
      </c>
    </row>
    <row r="92" spans="1:2">
      <c r="A92" s="204">
        <v>44287</v>
      </c>
      <c r="B92" s="207">
        <f>WEEKDAY(Tb_datas[[#This Row],[Data]],1)</f>
        <v>5</v>
      </c>
    </row>
    <row r="93" spans="1:2">
      <c r="A93" s="204">
        <v>44288</v>
      </c>
      <c r="B93" s="207">
        <f>WEEKDAY(Tb_datas[[#This Row],[Data]],1)</f>
        <v>6</v>
      </c>
    </row>
    <row r="94" spans="1:2">
      <c r="A94" s="204">
        <v>44289</v>
      </c>
      <c r="B94" s="207">
        <f>WEEKDAY(Tb_datas[[#This Row],[Data]],1)</f>
        <v>7</v>
      </c>
    </row>
    <row r="95" spans="1:2">
      <c r="A95" s="204">
        <v>44290</v>
      </c>
      <c r="B95" s="207">
        <f>WEEKDAY(Tb_datas[[#This Row],[Data]],1)</f>
        <v>1</v>
      </c>
    </row>
    <row r="96" spans="1:2">
      <c r="A96" s="204">
        <v>44291</v>
      </c>
      <c r="B96" s="207">
        <f>WEEKDAY(Tb_datas[[#This Row],[Data]],1)</f>
        <v>2</v>
      </c>
    </row>
    <row r="97" spans="1:2">
      <c r="A97" s="204">
        <v>44292</v>
      </c>
      <c r="B97" s="207">
        <f>WEEKDAY(Tb_datas[[#This Row],[Data]],1)</f>
        <v>3</v>
      </c>
    </row>
    <row r="98" spans="1:2">
      <c r="A98" s="204">
        <v>44293</v>
      </c>
      <c r="B98" s="207">
        <f>WEEKDAY(Tb_datas[[#This Row],[Data]],1)</f>
        <v>4</v>
      </c>
    </row>
    <row r="99" spans="1:2">
      <c r="A99" s="204">
        <v>44294</v>
      </c>
      <c r="B99" s="207">
        <f>WEEKDAY(Tb_datas[[#This Row],[Data]],1)</f>
        <v>5</v>
      </c>
    </row>
    <row r="100" spans="1:2">
      <c r="A100" s="204">
        <v>44295</v>
      </c>
      <c r="B100" s="207">
        <f>WEEKDAY(Tb_datas[[#This Row],[Data]],1)</f>
        <v>6</v>
      </c>
    </row>
    <row r="101" spans="1:2">
      <c r="A101" s="204">
        <v>44296</v>
      </c>
      <c r="B101" s="207">
        <f>WEEKDAY(Tb_datas[[#This Row],[Data]],1)</f>
        <v>7</v>
      </c>
    </row>
    <row r="102" spans="1:2">
      <c r="A102" s="204">
        <v>44297</v>
      </c>
      <c r="B102" s="207">
        <f>WEEKDAY(Tb_datas[[#This Row],[Data]],1)</f>
        <v>1</v>
      </c>
    </row>
    <row r="103" spans="1:2">
      <c r="A103" s="204">
        <v>44298</v>
      </c>
      <c r="B103" s="207">
        <f>WEEKDAY(Tb_datas[[#This Row],[Data]],1)</f>
        <v>2</v>
      </c>
    </row>
    <row r="104" spans="1:2">
      <c r="A104" s="204">
        <v>44299</v>
      </c>
      <c r="B104" s="207">
        <f>WEEKDAY(Tb_datas[[#This Row],[Data]],1)</f>
        <v>3</v>
      </c>
    </row>
    <row r="105" spans="1:2">
      <c r="A105" s="204">
        <v>44300</v>
      </c>
      <c r="B105" s="207">
        <f>WEEKDAY(Tb_datas[[#This Row],[Data]],1)</f>
        <v>4</v>
      </c>
    </row>
    <row r="106" spans="1:2">
      <c r="A106" s="204">
        <v>44301</v>
      </c>
      <c r="B106" s="207">
        <f>WEEKDAY(Tb_datas[[#This Row],[Data]],1)</f>
        <v>5</v>
      </c>
    </row>
    <row r="107" spans="1:2">
      <c r="A107" s="204">
        <v>44302</v>
      </c>
      <c r="B107" s="207">
        <f>WEEKDAY(Tb_datas[[#This Row],[Data]],1)</f>
        <v>6</v>
      </c>
    </row>
    <row r="108" spans="1:2">
      <c r="A108" s="204">
        <v>44303</v>
      </c>
      <c r="B108" s="207">
        <f>WEEKDAY(Tb_datas[[#This Row],[Data]],1)</f>
        <v>7</v>
      </c>
    </row>
    <row r="109" spans="1:2">
      <c r="A109" s="204">
        <v>44304</v>
      </c>
      <c r="B109" s="207">
        <f>WEEKDAY(Tb_datas[[#This Row],[Data]],1)</f>
        <v>1</v>
      </c>
    </row>
    <row r="110" spans="1:2">
      <c r="A110" s="204">
        <v>44305</v>
      </c>
      <c r="B110" s="207">
        <f>WEEKDAY(Tb_datas[[#This Row],[Data]],1)</f>
        <v>2</v>
      </c>
    </row>
    <row r="111" spans="1:2">
      <c r="A111" s="204">
        <v>44306</v>
      </c>
      <c r="B111" s="207">
        <f>WEEKDAY(Tb_datas[[#This Row],[Data]],1)</f>
        <v>3</v>
      </c>
    </row>
    <row r="112" spans="1:2">
      <c r="A112" s="204">
        <v>44307</v>
      </c>
      <c r="B112" s="207">
        <f>WEEKDAY(Tb_datas[[#This Row],[Data]],1)</f>
        <v>4</v>
      </c>
    </row>
    <row r="113" spans="1:2">
      <c r="A113" s="204">
        <v>44308</v>
      </c>
      <c r="B113" s="207">
        <f>WEEKDAY(Tb_datas[[#This Row],[Data]],1)</f>
        <v>5</v>
      </c>
    </row>
    <row r="114" spans="1:2">
      <c r="A114" s="204">
        <v>44309</v>
      </c>
      <c r="B114" s="207">
        <f>WEEKDAY(Tb_datas[[#This Row],[Data]],1)</f>
        <v>6</v>
      </c>
    </row>
    <row r="115" spans="1:2">
      <c r="A115" s="204">
        <v>44310</v>
      </c>
      <c r="B115" s="207">
        <f>WEEKDAY(Tb_datas[[#This Row],[Data]],1)</f>
        <v>7</v>
      </c>
    </row>
    <row r="116" spans="1:2">
      <c r="A116" s="204">
        <v>44311</v>
      </c>
      <c r="B116" s="207">
        <f>WEEKDAY(Tb_datas[[#This Row],[Data]],1)</f>
        <v>1</v>
      </c>
    </row>
    <row r="117" spans="1:2">
      <c r="A117" s="204">
        <v>44312</v>
      </c>
      <c r="B117" s="207">
        <f>WEEKDAY(Tb_datas[[#This Row],[Data]],1)</f>
        <v>2</v>
      </c>
    </row>
    <row r="118" spans="1:2">
      <c r="A118" s="204">
        <v>44313</v>
      </c>
      <c r="B118" s="207">
        <f>WEEKDAY(Tb_datas[[#This Row],[Data]],1)</f>
        <v>3</v>
      </c>
    </row>
    <row r="119" spans="1:2">
      <c r="A119" s="204">
        <v>44314</v>
      </c>
      <c r="B119" s="207">
        <f>WEEKDAY(Tb_datas[[#This Row],[Data]],1)</f>
        <v>4</v>
      </c>
    </row>
    <row r="120" spans="1:2">
      <c r="A120" s="204">
        <v>44315</v>
      </c>
      <c r="B120" s="207">
        <f>WEEKDAY(Tb_datas[[#This Row],[Data]],1)</f>
        <v>5</v>
      </c>
    </row>
    <row r="121" spans="1:2">
      <c r="A121" s="204">
        <v>44316</v>
      </c>
      <c r="B121" s="207">
        <f>WEEKDAY(Tb_datas[[#This Row],[Data]],1)</f>
        <v>6</v>
      </c>
    </row>
    <row r="122" spans="1:2">
      <c r="A122" s="204">
        <v>44317</v>
      </c>
      <c r="B122" s="207">
        <f>WEEKDAY(Tb_datas[[#This Row],[Data]],1)</f>
        <v>7</v>
      </c>
    </row>
    <row r="123" spans="1:2">
      <c r="A123" s="204">
        <v>44318</v>
      </c>
      <c r="B123" s="207">
        <f>WEEKDAY(Tb_datas[[#This Row],[Data]],1)</f>
        <v>1</v>
      </c>
    </row>
    <row r="124" spans="1:2">
      <c r="A124" s="204">
        <v>44319</v>
      </c>
      <c r="B124" s="207">
        <f>WEEKDAY(Tb_datas[[#This Row],[Data]],1)</f>
        <v>2</v>
      </c>
    </row>
    <row r="125" spans="1:2">
      <c r="A125" s="204">
        <v>44320</v>
      </c>
      <c r="B125" s="207">
        <f>WEEKDAY(Tb_datas[[#This Row],[Data]],1)</f>
        <v>3</v>
      </c>
    </row>
    <row r="126" spans="1:2">
      <c r="A126" s="204">
        <v>44321</v>
      </c>
      <c r="B126" s="207">
        <f>WEEKDAY(Tb_datas[[#This Row],[Data]],1)</f>
        <v>4</v>
      </c>
    </row>
    <row r="127" spans="1:2">
      <c r="A127" s="204">
        <v>44322</v>
      </c>
      <c r="B127" s="207">
        <f>WEEKDAY(Tb_datas[[#This Row],[Data]],1)</f>
        <v>5</v>
      </c>
    </row>
    <row r="128" spans="1:2">
      <c r="A128" s="204">
        <v>44323</v>
      </c>
      <c r="B128" s="207">
        <f>WEEKDAY(Tb_datas[[#This Row],[Data]],1)</f>
        <v>6</v>
      </c>
    </row>
    <row r="129" spans="1:2">
      <c r="A129" s="204">
        <v>44324</v>
      </c>
      <c r="B129" s="207">
        <f>WEEKDAY(Tb_datas[[#This Row],[Data]],1)</f>
        <v>7</v>
      </c>
    </row>
    <row r="130" spans="1:2">
      <c r="A130" s="204">
        <v>44325</v>
      </c>
      <c r="B130" s="207">
        <f>WEEKDAY(Tb_datas[[#This Row],[Data]],1)</f>
        <v>1</v>
      </c>
    </row>
    <row r="131" spans="1:2">
      <c r="A131" s="204">
        <v>44326</v>
      </c>
      <c r="B131" s="207">
        <f>WEEKDAY(Tb_datas[[#This Row],[Data]],1)</f>
        <v>2</v>
      </c>
    </row>
    <row r="132" spans="1:2">
      <c r="A132" s="204">
        <v>44327</v>
      </c>
      <c r="B132" s="207">
        <f>WEEKDAY(Tb_datas[[#This Row],[Data]],1)</f>
        <v>3</v>
      </c>
    </row>
    <row r="133" spans="1:2">
      <c r="A133" s="204">
        <v>44328</v>
      </c>
      <c r="B133" s="207">
        <f>WEEKDAY(Tb_datas[[#This Row],[Data]],1)</f>
        <v>4</v>
      </c>
    </row>
    <row r="134" spans="1:2">
      <c r="A134" s="204">
        <v>44329</v>
      </c>
      <c r="B134" s="207">
        <f>WEEKDAY(Tb_datas[[#This Row],[Data]],1)</f>
        <v>5</v>
      </c>
    </row>
    <row r="135" spans="1:2">
      <c r="A135" s="204">
        <v>44330</v>
      </c>
      <c r="B135" s="207">
        <f>WEEKDAY(Tb_datas[[#This Row],[Data]],1)</f>
        <v>6</v>
      </c>
    </row>
    <row r="136" spans="1:2">
      <c r="A136" s="204">
        <v>44331</v>
      </c>
      <c r="B136" s="207">
        <f>WEEKDAY(Tb_datas[[#This Row],[Data]],1)</f>
        <v>7</v>
      </c>
    </row>
    <row r="137" spans="1:2">
      <c r="A137" s="204">
        <v>44332</v>
      </c>
      <c r="B137" s="207">
        <f>WEEKDAY(Tb_datas[[#This Row],[Data]],1)</f>
        <v>1</v>
      </c>
    </row>
    <row r="138" spans="1:2">
      <c r="A138" s="204">
        <v>44333</v>
      </c>
      <c r="B138" s="207">
        <f>WEEKDAY(Tb_datas[[#This Row],[Data]],1)</f>
        <v>2</v>
      </c>
    </row>
    <row r="139" spans="1:2">
      <c r="A139" s="204">
        <v>44334</v>
      </c>
      <c r="B139" s="207">
        <f>WEEKDAY(Tb_datas[[#This Row],[Data]],1)</f>
        <v>3</v>
      </c>
    </row>
    <row r="140" spans="1:2">
      <c r="A140" s="204">
        <v>44335</v>
      </c>
      <c r="B140" s="207">
        <f>WEEKDAY(Tb_datas[[#This Row],[Data]],1)</f>
        <v>4</v>
      </c>
    </row>
    <row r="141" spans="1:2">
      <c r="A141" s="204">
        <v>44336</v>
      </c>
      <c r="B141" s="207">
        <f>WEEKDAY(Tb_datas[[#This Row],[Data]],1)</f>
        <v>5</v>
      </c>
    </row>
    <row r="142" spans="1:2">
      <c r="A142" s="204">
        <v>44337</v>
      </c>
      <c r="B142" s="207">
        <f>WEEKDAY(Tb_datas[[#This Row],[Data]],1)</f>
        <v>6</v>
      </c>
    </row>
    <row r="143" spans="1:2">
      <c r="A143" s="204">
        <v>44338</v>
      </c>
      <c r="B143" s="207">
        <f>WEEKDAY(Tb_datas[[#This Row],[Data]],1)</f>
        <v>7</v>
      </c>
    </row>
    <row r="144" spans="1:2">
      <c r="A144" s="204">
        <v>44339</v>
      </c>
      <c r="B144" s="207">
        <f>WEEKDAY(Tb_datas[[#This Row],[Data]],1)</f>
        <v>1</v>
      </c>
    </row>
    <row r="145" spans="1:2">
      <c r="A145" s="204">
        <v>44340</v>
      </c>
      <c r="B145" s="207">
        <f>WEEKDAY(Tb_datas[[#This Row],[Data]],1)</f>
        <v>2</v>
      </c>
    </row>
    <row r="146" spans="1:2">
      <c r="A146" s="204">
        <v>44341</v>
      </c>
      <c r="B146" s="207">
        <f>WEEKDAY(Tb_datas[[#This Row],[Data]],1)</f>
        <v>3</v>
      </c>
    </row>
    <row r="147" spans="1:2">
      <c r="A147" s="204">
        <v>44342</v>
      </c>
      <c r="B147" s="207">
        <f>WEEKDAY(Tb_datas[[#This Row],[Data]],1)</f>
        <v>4</v>
      </c>
    </row>
    <row r="148" spans="1:2">
      <c r="A148" s="204">
        <v>44343</v>
      </c>
      <c r="B148" s="207">
        <f>WEEKDAY(Tb_datas[[#This Row],[Data]],1)</f>
        <v>5</v>
      </c>
    </row>
    <row r="149" spans="1:2">
      <c r="A149" s="204">
        <v>44344</v>
      </c>
      <c r="B149" s="207">
        <f>WEEKDAY(Tb_datas[[#This Row],[Data]],1)</f>
        <v>6</v>
      </c>
    </row>
    <row r="150" spans="1:2">
      <c r="A150" s="204">
        <v>44345</v>
      </c>
      <c r="B150" s="207">
        <f>WEEKDAY(Tb_datas[[#This Row],[Data]],1)</f>
        <v>7</v>
      </c>
    </row>
    <row r="151" spans="1:2">
      <c r="A151" s="204">
        <v>44346</v>
      </c>
      <c r="B151" s="207">
        <f>WEEKDAY(Tb_datas[[#This Row],[Data]],1)</f>
        <v>1</v>
      </c>
    </row>
    <row r="152" spans="1:2">
      <c r="A152" s="204">
        <v>44347</v>
      </c>
      <c r="B152" s="207">
        <f>WEEKDAY(Tb_datas[[#This Row],[Data]],1)</f>
        <v>2</v>
      </c>
    </row>
    <row r="153" spans="1:2">
      <c r="A153" s="204">
        <v>44348</v>
      </c>
      <c r="B153" s="207">
        <f>WEEKDAY(Tb_datas[[#This Row],[Data]],1)</f>
        <v>3</v>
      </c>
    </row>
    <row r="154" spans="1:2">
      <c r="A154" s="204">
        <v>44349</v>
      </c>
      <c r="B154" s="207">
        <f>WEEKDAY(Tb_datas[[#This Row],[Data]],1)</f>
        <v>4</v>
      </c>
    </row>
    <row r="155" spans="1:2">
      <c r="A155" s="204">
        <v>44350</v>
      </c>
      <c r="B155" s="207">
        <f>WEEKDAY(Tb_datas[[#This Row],[Data]],1)</f>
        <v>5</v>
      </c>
    </row>
    <row r="156" spans="1:2">
      <c r="A156" s="204">
        <v>44351</v>
      </c>
      <c r="B156" s="207">
        <f>WEEKDAY(Tb_datas[[#This Row],[Data]],1)</f>
        <v>6</v>
      </c>
    </row>
    <row r="157" spans="1:2">
      <c r="A157" s="204">
        <v>44352</v>
      </c>
      <c r="B157" s="207">
        <f>WEEKDAY(Tb_datas[[#This Row],[Data]],1)</f>
        <v>7</v>
      </c>
    </row>
    <row r="158" spans="1:2">
      <c r="A158" s="204">
        <v>44353</v>
      </c>
      <c r="B158" s="207">
        <f>WEEKDAY(Tb_datas[[#This Row],[Data]],1)</f>
        <v>1</v>
      </c>
    </row>
    <row r="159" spans="1:2">
      <c r="A159" s="204">
        <v>44354</v>
      </c>
      <c r="B159" s="207">
        <f>WEEKDAY(Tb_datas[[#This Row],[Data]],1)</f>
        <v>2</v>
      </c>
    </row>
    <row r="160" spans="1:2">
      <c r="A160" s="204">
        <v>44355</v>
      </c>
      <c r="B160" s="207">
        <f>WEEKDAY(Tb_datas[[#This Row],[Data]],1)</f>
        <v>3</v>
      </c>
    </row>
    <row r="161" spans="1:2">
      <c r="A161" s="204">
        <v>44356</v>
      </c>
      <c r="B161" s="207">
        <f>WEEKDAY(Tb_datas[[#This Row],[Data]],1)</f>
        <v>4</v>
      </c>
    </row>
    <row r="162" spans="1:2">
      <c r="A162" s="204">
        <v>44357</v>
      </c>
      <c r="B162" s="207">
        <f>WEEKDAY(Tb_datas[[#This Row],[Data]],1)</f>
        <v>5</v>
      </c>
    </row>
    <row r="163" spans="1:2">
      <c r="A163" s="204">
        <v>44358</v>
      </c>
      <c r="B163" s="207">
        <f>WEEKDAY(Tb_datas[[#This Row],[Data]],1)</f>
        <v>6</v>
      </c>
    </row>
    <row r="164" spans="1:2">
      <c r="A164" s="204">
        <v>44359</v>
      </c>
      <c r="B164" s="207">
        <f>WEEKDAY(Tb_datas[[#This Row],[Data]],1)</f>
        <v>7</v>
      </c>
    </row>
    <row r="165" spans="1:2">
      <c r="A165" s="204">
        <v>44360</v>
      </c>
      <c r="B165" s="207">
        <f>WEEKDAY(Tb_datas[[#This Row],[Data]],1)</f>
        <v>1</v>
      </c>
    </row>
    <row r="166" spans="1:2">
      <c r="A166" s="204">
        <v>44361</v>
      </c>
      <c r="B166" s="207">
        <f>WEEKDAY(Tb_datas[[#This Row],[Data]],1)</f>
        <v>2</v>
      </c>
    </row>
    <row r="167" spans="1:2">
      <c r="A167" s="204">
        <v>44362</v>
      </c>
      <c r="B167" s="207">
        <f>WEEKDAY(Tb_datas[[#This Row],[Data]],1)</f>
        <v>3</v>
      </c>
    </row>
    <row r="168" spans="1:2">
      <c r="A168" s="204">
        <v>44363</v>
      </c>
      <c r="B168" s="207">
        <f>WEEKDAY(Tb_datas[[#This Row],[Data]],1)</f>
        <v>4</v>
      </c>
    </row>
    <row r="169" spans="1:2">
      <c r="A169" s="204">
        <v>44364</v>
      </c>
      <c r="B169" s="207">
        <f>WEEKDAY(Tb_datas[[#This Row],[Data]],1)</f>
        <v>5</v>
      </c>
    </row>
    <row r="170" spans="1:2">
      <c r="A170" s="204">
        <v>44365</v>
      </c>
      <c r="B170" s="207">
        <f>WEEKDAY(Tb_datas[[#This Row],[Data]],1)</f>
        <v>6</v>
      </c>
    </row>
    <row r="171" spans="1:2">
      <c r="A171" s="204">
        <v>44366</v>
      </c>
      <c r="B171" s="207">
        <f>WEEKDAY(Tb_datas[[#This Row],[Data]],1)</f>
        <v>7</v>
      </c>
    </row>
    <row r="172" spans="1:2">
      <c r="A172" s="204">
        <v>44367</v>
      </c>
      <c r="B172" s="207">
        <f>WEEKDAY(Tb_datas[[#This Row],[Data]],1)</f>
        <v>1</v>
      </c>
    </row>
    <row r="173" spans="1:2">
      <c r="A173" s="204">
        <v>44368</v>
      </c>
      <c r="B173" s="207">
        <f>WEEKDAY(Tb_datas[[#This Row],[Data]],1)</f>
        <v>2</v>
      </c>
    </row>
    <row r="174" spans="1:2">
      <c r="A174" s="204">
        <v>44369</v>
      </c>
      <c r="B174" s="207">
        <f>WEEKDAY(Tb_datas[[#This Row],[Data]],1)</f>
        <v>3</v>
      </c>
    </row>
    <row r="175" spans="1:2">
      <c r="A175" s="204">
        <v>44370</v>
      </c>
      <c r="B175" s="207">
        <f>WEEKDAY(Tb_datas[[#This Row],[Data]],1)</f>
        <v>4</v>
      </c>
    </row>
    <row r="176" spans="1:2">
      <c r="A176" s="204">
        <v>44371</v>
      </c>
      <c r="B176" s="207">
        <f>WEEKDAY(Tb_datas[[#This Row],[Data]],1)</f>
        <v>5</v>
      </c>
    </row>
    <row r="177" spans="1:2">
      <c r="A177" s="204">
        <v>44372</v>
      </c>
      <c r="B177" s="207">
        <f>WEEKDAY(Tb_datas[[#This Row],[Data]],1)</f>
        <v>6</v>
      </c>
    </row>
    <row r="178" spans="1:2">
      <c r="A178" s="204">
        <v>44373</v>
      </c>
      <c r="B178" s="207">
        <f>WEEKDAY(Tb_datas[[#This Row],[Data]],1)</f>
        <v>7</v>
      </c>
    </row>
    <row r="179" spans="1:2">
      <c r="A179" s="204">
        <v>44374</v>
      </c>
      <c r="B179" s="207">
        <f>WEEKDAY(Tb_datas[[#This Row],[Data]],1)</f>
        <v>1</v>
      </c>
    </row>
    <row r="180" spans="1:2">
      <c r="A180" s="204">
        <v>44375</v>
      </c>
      <c r="B180" s="207">
        <f>WEEKDAY(Tb_datas[[#This Row],[Data]],1)</f>
        <v>2</v>
      </c>
    </row>
    <row r="181" spans="1:2">
      <c r="A181" s="204">
        <v>44376</v>
      </c>
      <c r="B181" s="207">
        <f>WEEKDAY(Tb_datas[[#This Row],[Data]],1)</f>
        <v>3</v>
      </c>
    </row>
    <row r="182" spans="1:2">
      <c r="A182" s="204">
        <v>44377</v>
      </c>
      <c r="B182" s="207">
        <f>WEEKDAY(Tb_datas[[#This Row],[Data]],1)</f>
        <v>4</v>
      </c>
    </row>
    <row r="183" spans="1:2">
      <c r="A183" s="204">
        <v>44378</v>
      </c>
      <c r="B183" s="207">
        <f>WEEKDAY(Tb_datas[[#This Row],[Data]],1)</f>
        <v>5</v>
      </c>
    </row>
    <row r="184" spans="1:2">
      <c r="A184" s="204">
        <v>44379</v>
      </c>
      <c r="B184" s="207">
        <f>WEEKDAY(Tb_datas[[#This Row],[Data]],1)</f>
        <v>6</v>
      </c>
    </row>
    <row r="185" spans="1:2">
      <c r="A185" s="204">
        <v>44380</v>
      </c>
      <c r="B185" s="207">
        <f>WEEKDAY(Tb_datas[[#This Row],[Data]],1)</f>
        <v>7</v>
      </c>
    </row>
    <row r="186" spans="1:2">
      <c r="A186" s="204">
        <v>44381</v>
      </c>
      <c r="B186" s="207">
        <f>WEEKDAY(Tb_datas[[#This Row],[Data]],1)</f>
        <v>1</v>
      </c>
    </row>
    <row r="187" spans="1:2">
      <c r="A187" s="204">
        <v>44382</v>
      </c>
      <c r="B187" s="207">
        <f>WEEKDAY(Tb_datas[[#This Row],[Data]],1)</f>
        <v>2</v>
      </c>
    </row>
    <row r="188" spans="1:2">
      <c r="A188" s="204">
        <v>44383</v>
      </c>
      <c r="B188" s="207">
        <f>WEEKDAY(Tb_datas[[#This Row],[Data]],1)</f>
        <v>3</v>
      </c>
    </row>
    <row r="189" spans="1:2">
      <c r="A189" s="204">
        <v>44384</v>
      </c>
      <c r="B189" s="207">
        <f>WEEKDAY(Tb_datas[[#This Row],[Data]],1)</f>
        <v>4</v>
      </c>
    </row>
    <row r="190" spans="1:2">
      <c r="A190" s="204">
        <v>44385</v>
      </c>
      <c r="B190" s="207">
        <f>WEEKDAY(Tb_datas[[#This Row],[Data]],1)</f>
        <v>5</v>
      </c>
    </row>
    <row r="191" spans="1:2">
      <c r="A191" s="204">
        <v>44386</v>
      </c>
      <c r="B191" s="207">
        <f>WEEKDAY(Tb_datas[[#This Row],[Data]],1)</f>
        <v>6</v>
      </c>
    </row>
    <row r="192" spans="1:2">
      <c r="A192" s="204">
        <v>44387</v>
      </c>
      <c r="B192" s="207">
        <f>WEEKDAY(Tb_datas[[#This Row],[Data]],1)</f>
        <v>7</v>
      </c>
    </row>
    <row r="193" spans="1:2">
      <c r="A193" s="204">
        <v>44388</v>
      </c>
      <c r="B193" s="207">
        <f>WEEKDAY(Tb_datas[[#This Row],[Data]],1)</f>
        <v>1</v>
      </c>
    </row>
    <row r="194" spans="1:2">
      <c r="A194" s="204">
        <v>44389</v>
      </c>
      <c r="B194" s="207">
        <f>WEEKDAY(Tb_datas[[#This Row],[Data]],1)</f>
        <v>2</v>
      </c>
    </row>
    <row r="195" spans="1:2">
      <c r="A195" s="204">
        <v>44390</v>
      </c>
      <c r="B195" s="207">
        <f>WEEKDAY(Tb_datas[[#This Row],[Data]],1)</f>
        <v>3</v>
      </c>
    </row>
    <row r="196" spans="1:2">
      <c r="A196" s="204">
        <v>44391</v>
      </c>
      <c r="B196" s="207">
        <f>WEEKDAY(Tb_datas[[#This Row],[Data]],1)</f>
        <v>4</v>
      </c>
    </row>
    <row r="197" spans="1:2">
      <c r="A197" s="204">
        <v>44392</v>
      </c>
      <c r="B197" s="207">
        <f>WEEKDAY(Tb_datas[[#This Row],[Data]],1)</f>
        <v>5</v>
      </c>
    </row>
    <row r="198" spans="1:2">
      <c r="A198" s="204">
        <v>44393</v>
      </c>
      <c r="B198" s="207">
        <f>WEEKDAY(Tb_datas[[#This Row],[Data]],1)</f>
        <v>6</v>
      </c>
    </row>
    <row r="199" spans="1:2">
      <c r="A199" s="204">
        <v>44394</v>
      </c>
      <c r="B199" s="207">
        <f>WEEKDAY(Tb_datas[[#This Row],[Data]],1)</f>
        <v>7</v>
      </c>
    </row>
    <row r="200" spans="1:2">
      <c r="A200" s="204">
        <v>44395</v>
      </c>
      <c r="B200" s="207">
        <f>WEEKDAY(Tb_datas[[#This Row],[Data]],1)</f>
        <v>1</v>
      </c>
    </row>
    <row r="201" spans="1:2">
      <c r="A201" s="204">
        <v>44396</v>
      </c>
      <c r="B201" s="207">
        <f>WEEKDAY(Tb_datas[[#This Row],[Data]],1)</f>
        <v>2</v>
      </c>
    </row>
    <row r="202" spans="1:2">
      <c r="A202" s="204">
        <v>44397</v>
      </c>
      <c r="B202" s="207">
        <f>WEEKDAY(Tb_datas[[#This Row],[Data]],1)</f>
        <v>3</v>
      </c>
    </row>
    <row r="203" spans="1:2">
      <c r="A203" s="204">
        <v>44398</v>
      </c>
      <c r="B203" s="207">
        <f>WEEKDAY(Tb_datas[[#This Row],[Data]],1)</f>
        <v>4</v>
      </c>
    </row>
    <row r="204" spans="1:2">
      <c r="A204" s="204">
        <v>44399</v>
      </c>
      <c r="B204" s="207">
        <f>WEEKDAY(Tb_datas[[#This Row],[Data]],1)</f>
        <v>5</v>
      </c>
    </row>
    <row r="205" spans="1:2">
      <c r="A205" s="204">
        <v>44400</v>
      </c>
      <c r="B205" s="207">
        <f>WEEKDAY(Tb_datas[[#This Row],[Data]],1)</f>
        <v>6</v>
      </c>
    </row>
    <row r="206" spans="1:2">
      <c r="A206" s="204">
        <v>44401</v>
      </c>
      <c r="B206" s="207">
        <f>WEEKDAY(Tb_datas[[#This Row],[Data]],1)</f>
        <v>7</v>
      </c>
    </row>
    <row r="207" spans="1:2">
      <c r="A207" s="204">
        <v>44402</v>
      </c>
      <c r="B207" s="207">
        <f>WEEKDAY(Tb_datas[[#This Row],[Data]],1)</f>
        <v>1</v>
      </c>
    </row>
    <row r="208" spans="1:2">
      <c r="A208" s="204">
        <v>44403</v>
      </c>
      <c r="B208" s="207">
        <f>WEEKDAY(Tb_datas[[#This Row],[Data]],1)</f>
        <v>2</v>
      </c>
    </row>
    <row r="209" spans="1:2">
      <c r="A209" s="204">
        <v>44404</v>
      </c>
      <c r="B209" s="207">
        <f>WEEKDAY(Tb_datas[[#This Row],[Data]],1)</f>
        <v>3</v>
      </c>
    </row>
    <row r="210" spans="1:2">
      <c r="A210" s="204">
        <v>44405</v>
      </c>
      <c r="B210" s="207">
        <f>WEEKDAY(Tb_datas[[#This Row],[Data]],1)</f>
        <v>4</v>
      </c>
    </row>
    <row r="211" spans="1:2">
      <c r="A211" s="204">
        <v>44406</v>
      </c>
      <c r="B211" s="207">
        <f>WEEKDAY(Tb_datas[[#This Row],[Data]],1)</f>
        <v>5</v>
      </c>
    </row>
    <row r="212" spans="1:2">
      <c r="A212" s="204">
        <v>44407</v>
      </c>
      <c r="B212" s="207">
        <f>WEEKDAY(Tb_datas[[#This Row],[Data]],1)</f>
        <v>6</v>
      </c>
    </row>
    <row r="213" spans="1:2">
      <c r="A213" s="204">
        <v>44408</v>
      </c>
      <c r="B213" s="207">
        <f>WEEKDAY(Tb_datas[[#This Row],[Data]],1)</f>
        <v>7</v>
      </c>
    </row>
    <row r="214" spans="1:2">
      <c r="A214" s="204">
        <v>44409</v>
      </c>
      <c r="B214" s="207">
        <f>WEEKDAY(Tb_datas[[#This Row],[Data]],1)</f>
        <v>1</v>
      </c>
    </row>
    <row r="215" spans="1:2">
      <c r="A215" s="204">
        <v>44410</v>
      </c>
      <c r="B215" s="207">
        <f>WEEKDAY(Tb_datas[[#This Row],[Data]],1)</f>
        <v>2</v>
      </c>
    </row>
    <row r="216" spans="1:2">
      <c r="A216" s="204">
        <v>44411</v>
      </c>
      <c r="B216" s="207">
        <f>WEEKDAY(Tb_datas[[#This Row],[Data]],1)</f>
        <v>3</v>
      </c>
    </row>
    <row r="217" spans="1:2">
      <c r="A217" s="204">
        <v>44412</v>
      </c>
      <c r="B217" s="207">
        <f>WEEKDAY(Tb_datas[[#This Row],[Data]],1)</f>
        <v>4</v>
      </c>
    </row>
    <row r="218" spans="1:2">
      <c r="A218" s="204">
        <v>44413</v>
      </c>
      <c r="B218" s="207">
        <f>WEEKDAY(Tb_datas[[#This Row],[Data]],1)</f>
        <v>5</v>
      </c>
    </row>
    <row r="219" spans="1:2">
      <c r="A219" s="204">
        <v>44414</v>
      </c>
      <c r="B219" s="207">
        <f>WEEKDAY(Tb_datas[[#This Row],[Data]],1)</f>
        <v>6</v>
      </c>
    </row>
    <row r="220" spans="1:2">
      <c r="A220" s="204">
        <v>44415</v>
      </c>
      <c r="B220" s="207">
        <f>WEEKDAY(Tb_datas[[#This Row],[Data]],1)</f>
        <v>7</v>
      </c>
    </row>
    <row r="221" spans="1:2">
      <c r="A221" s="204">
        <v>44416</v>
      </c>
      <c r="B221" s="207">
        <f>WEEKDAY(Tb_datas[[#This Row],[Data]],1)</f>
        <v>1</v>
      </c>
    </row>
    <row r="222" spans="1:2">
      <c r="A222" s="204">
        <v>44417</v>
      </c>
      <c r="B222" s="207">
        <f>WEEKDAY(Tb_datas[[#This Row],[Data]],1)</f>
        <v>2</v>
      </c>
    </row>
    <row r="223" spans="1:2">
      <c r="A223" s="204">
        <v>44418</v>
      </c>
      <c r="B223" s="207">
        <f>WEEKDAY(Tb_datas[[#This Row],[Data]],1)</f>
        <v>3</v>
      </c>
    </row>
    <row r="224" spans="1:2">
      <c r="A224" s="204">
        <v>44419</v>
      </c>
      <c r="B224" s="207">
        <f>WEEKDAY(Tb_datas[[#This Row],[Data]],1)</f>
        <v>4</v>
      </c>
    </row>
    <row r="225" spans="1:2">
      <c r="A225" s="204">
        <v>44420</v>
      </c>
      <c r="B225" s="207">
        <f>WEEKDAY(Tb_datas[[#This Row],[Data]],1)</f>
        <v>5</v>
      </c>
    </row>
    <row r="226" spans="1:2">
      <c r="A226" s="204">
        <v>44421</v>
      </c>
      <c r="B226" s="207">
        <f>WEEKDAY(Tb_datas[[#This Row],[Data]],1)</f>
        <v>6</v>
      </c>
    </row>
    <row r="227" spans="1:2">
      <c r="A227" s="204">
        <v>44422</v>
      </c>
      <c r="B227" s="207">
        <f>WEEKDAY(Tb_datas[[#This Row],[Data]],1)</f>
        <v>7</v>
      </c>
    </row>
    <row r="228" spans="1:2">
      <c r="A228" s="204">
        <v>44423</v>
      </c>
      <c r="B228" s="207">
        <f>WEEKDAY(Tb_datas[[#This Row],[Data]],1)</f>
        <v>1</v>
      </c>
    </row>
    <row r="229" spans="1:2">
      <c r="A229" s="204">
        <v>44424</v>
      </c>
      <c r="B229" s="207">
        <f>WEEKDAY(Tb_datas[[#This Row],[Data]],1)</f>
        <v>2</v>
      </c>
    </row>
    <row r="230" spans="1:2">
      <c r="A230" s="204">
        <v>44425</v>
      </c>
      <c r="B230" s="207">
        <f>WEEKDAY(Tb_datas[[#This Row],[Data]],1)</f>
        <v>3</v>
      </c>
    </row>
    <row r="231" spans="1:2">
      <c r="A231" s="204">
        <v>44426</v>
      </c>
      <c r="B231" s="207">
        <f>WEEKDAY(Tb_datas[[#This Row],[Data]],1)</f>
        <v>4</v>
      </c>
    </row>
    <row r="232" spans="1:2">
      <c r="A232" s="204">
        <v>44427</v>
      </c>
      <c r="B232" s="207">
        <f>WEEKDAY(Tb_datas[[#This Row],[Data]],1)</f>
        <v>5</v>
      </c>
    </row>
    <row r="233" spans="1:2">
      <c r="A233" s="204">
        <v>44428</v>
      </c>
      <c r="B233" s="207">
        <f>WEEKDAY(Tb_datas[[#This Row],[Data]],1)</f>
        <v>6</v>
      </c>
    </row>
    <row r="234" spans="1:2">
      <c r="A234" s="204">
        <v>44429</v>
      </c>
      <c r="B234" s="207">
        <f>WEEKDAY(Tb_datas[[#This Row],[Data]],1)</f>
        <v>7</v>
      </c>
    </row>
    <row r="235" spans="1:2">
      <c r="A235" s="204">
        <v>44430</v>
      </c>
      <c r="B235" s="207">
        <f>WEEKDAY(Tb_datas[[#This Row],[Data]],1)</f>
        <v>1</v>
      </c>
    </row>
    <row r="236" spans="1:2">
      <c r="A236" s="204">
        <v>44431</v>
      </c>
      <c r="B236" s="207">
        <f>WEEKDAY(Tb_datas[[#This Row],[Data]],1)</f>
        <v>2</v>
      </c>
    </row>
    <row r="237" spans="1:2">
      <c r="A237" s="204">
        <v>44432</v>
      </c>
      <c r="B237" s="207">
        <f>WEEKDAY(Tb_datas[[#This Row],[Data]],1)</f>
        <v>3</v>
      </c>
    </row>
    <row r="238" spans="1:2">
      <c r="A238" s="204">
        <v>44433</v>
      </c>
      <c r="B238" s="207">
        <f>WEEKDAY(Tb_datas[[#This Row],[Data]],1)</f>
        <v>4</v>
      </c>
    </row>
    <row r="239" spans="1:2">
      <c r="A239" s="204">
        <v>44434</v>
      </c>
      <c r="B239" s="207">
        <f>WEEKDAY(Tb_datas[[#This Row],[Data]],1)</f>
        <v>5</v>
      </c>
    </row>
    <row r="240" spans="1:2">
      <c r="A240" s="204">
        <v>44435</v>
      </c>
      <c r="B240" s="207">
        <f>WEEKDAY(Tb_datas[[#This Row],[Data]],1)</f>
        <v>6</v>
      </c>
    </row>
    <row r="241" spans="1:2">
      <c r="A241" s="204">
        <v>44436</v>
      </c>
      <c r="B241" s="207">
        <f>WEEKDAY(Tb_datas[[#This Row],[Data]],1)</f>
        <v>7</v>
      </c>
    </row>
    <row r="242" spans="1:2">
      <c r="A242" s="204">
        <v>44437</v>
      </c>
      <c r="B242" s="207">
        <f>WEEKDAY(Tb_datas[[#This Row],[Data]],1)</f>
        <v>1</v>
      </c>
    </row>
    <row r="243" spans="1:2">
      <c r="A243" s="204">
        <v>44438</v>
      </c>
      <c r="B243" s="207">
        <f>WEEKDAY(Tb_datas[[#This Row],[Data]],1)</f>
        <v>2</v>
      </c>
    </row>
    <row r="244" spans="1:2">
      <c r="A244" s="204">
        <v>44439</v>
      </c>
      <c r="B244" s="207">
        <f>WEEKDAY(Tb_datas[[#This Row],[Data]],1)</f>
        <v>3</v>
      </c>
    </row>
    <row r="245" spans="1:2">
      <c r="A245" s="204">
        <v>44440</v>
      </c>
      <c r="B245" s="207">
        <f>WEEKDAY(Tb_datas[[#This Row],[Data]],1)</f>
        <v>4</v>
      </c>
    </row>
    <row r="246" spans="1:2">
      <c r="A246" s="204">
        <v>44441</v>
      </c>
      <c r="B246" s="207">
        <f>WEEKDAY(Tb_datas[[#This Row],[Data]],1)</f>
        <v>5</v>
      </c>
    </row>
    <row r="247" spans="1:2">
      <c r="A247" s="204">
        <v>44442</v>
      </c>
      <c r="B247" s="207">
        <f>WEEKDAY(Tb_datas[[#This Row],[Data]],1)</f>
        <v>6</v>
      </c>
    </row>
    <row r="248" spans="1:2">
      <c r="A248" s="204">
        <v>44443</v>
      </c>
      <c r="B248" s="207">
        <f>WEEKDAY(Tb_datas[[#This Row],[Data]],1)</f>
        <v>7</v>
      </c>
    </row>
    <row r="249" spans="1:2">
      <c r="A249" s="204">
        <v>44444</v>
      </c>
      <c r="B249" s="207">
        <f>WEEKDAY(Tb_datas[[#This Row],[Data]],1)</f>
        <v>1</v>
      </c>
    </row>
    <row r="250" spans="1:2">
      <c r="A250" s="204">
        <v>44445</v>
      </c>
      <c r="B250" s="207">
        <f>WEEKDAY(Tb_datas[[#This Row],[Data]],1)</f>
        <v>2</v>
      </c>
    </row>
    <row r="251" spans="1:2">
      <c r="A251" s="204">
        <v>44446</v>
      </c>
      <c r="B251" s="207">
        <f>WEEKDAY(Tb_datas[[#This Row],[Data]],1)</f>
        <v>3</v>
      </c>
    </row>
    <row r="252" spans="1:2">
      <c r="A252" s="204">
        <v>44447</v>
      </c>
      <c r="B252" s="207">
        <f>WEEKDAY(Tb_datas[[#This Row],[Data]],1)</f>
        <v>4</v>
      </c>
    </row>
    <row r="253" spans="1:2">
      <c r="A253" s="204">
        <v>44448</v>
      </c>
      <c r="B253" s="207">
        <f>WEEKDAY(Tb_datas[[#This Row],[Data]],1)</f>
        <v>5</v>
      </c>
    </row>
    <row r="254" spans="1:2">
      <c r="A254" s="204">
        <v>44449</v>
      </c>
      <c r="B254" s="207">
        <f>WEEKDAY(Tb_datas[[#This Row],[Data]],1)</f>
        <v>6</v>
      </c>
    </row>
    <row r="255" spans="1:2">
      <c r="A255" s="204">
        <v>44450</v>
      </c>
      <c r="B255" s="207">
        <f>WEEKDAY(Tb_datas[[#This Row],[Data]],1)</f>
        <v>7</v>
      </c>
    </row>
    <row r="256" spans="1:2">
      <c r="A256" s="204">
        <v>44451</v>
      </c>
      <c r="B256" s="207">
        <f>WEEKDAY(Tb_datas[[#This Row],[Data]],1)</f>
        <v>1</v>
      </c>
    </row>
    <row r="257" spans="1:2">
      <c r="A257" s="204">
        <v>44452</v>
      </c>
      <c r="B257" s="207">
        <f>WEEKDAY(Tb_datas[[#This Row],[Data]],1)</f>
        <v>2</v>
      </c>
    </row>
    <row r="258" spans="1:2">
      <c r="A258" s="204">
        <v>44453</v>
      </c>
      <c r="B258" s="207">
        <f>WEEKDAY(Tb_datas[[#This Row],[Data]],1)</f>
        <v>3</v>
      </c>
    </row>
    <row r="259" spans="1:2">
      <c r="A259" s="204">
        <v>44454</v>
      </c>
      <c r="B259" s="207">
        <f>WEEKDAY(Tb_datas[[#This Row],[Data]],1)</f>
        <v>4</v>
      </c>
    </row>
    <row r="260" spans="1:2">
      <c r="A260" s="204">
        <v>44455</v>
      </c>
      <c r="B260" s="207">
        <f>WEEKDAY(Tb_datas[[#This Row],[Data]],1)</f>
        <v>5</v>
      </c>
    </row>
    <row r="261" spans="1:2">
      <c r="A261" s="204">
        <v>44456</v>
      </c>
      <c r="B261" s="207">
        <f>WEEKDAY(Tb_datas[[#This Row],[Data]],1)</f>
        <v>6</v>
      </c>
    </row>
    <row r="262" spans="1:2">
      <c r="A262" s="204">
        <v>44457</v>
      </c>
      <c r="B262" s="207">
        <f>WEEKDAY(Tb_datas[[#This Row],[Data]],1)</f>
        <v>7</v>
      </c>
    </row>
    <row r="263" spans="1:2">
      <c r="A263" s="204">
        <v>44458</v>
      </c>
      <c r="B263" s="207">
        <f>WEEKDAY(Tb_datas[[#This Row],[Data]],1)</f>
        <v>1</v>
      </c>
    </row>
    <row r="264" spans="1:2">
      <c r="A264" s="204">
        <v>44459</v>
      </c>
      <c r="B264" s="207">
        <f>WEEKDAY(Tb_datas[[#This Row],[Data]],1)</f>
        <v>2</v>
      </c>
    </row>
    <row r="265" spans="1:2">
      <c r="A265" s="204">
        <v>44460</v>
      </c>
      <c r="B265" s="207">
        <f>WEEKDAY(Tb_datas[[#This Row],[Data]],1)</f>
        <v>3</v>
      </c>
    </row>
    <row r="266" spans="1:2">
      <c r="A266" s="204">
        <v>44461</v>
      </c>
      <c r="B266" s="207">
        <f>WEEKDAY(Tb_datas[[#This Row],[Data]],1)</f>
        <v>4</v>
      </c>
    </row>
    <row r="267" spans="1:2">
      <c r="A267" s="204">
        <v>44462</v>
      </c>
      <c r="B267" s="207">
        <f>WEEKDAY(Tb_datas[[#This Row],[Data]],1)</f>
        <v>5</v>
      </c>
    </row>
    <row r="268" spans="1:2">
      <c r="A268" s="204">
        <v>44463</v>
      </c>
      <c r="B268" s="207">
        <f>WEEKDAY(Tb_datas[[#This Row],[Data]],1)</f>
        <v>6</v>
      </c>
    </row>
    <row r="269" spans="1:2">
      <c r="A269" s="204">
        <v>44464</v>
      </c>
      <c r="B269" s="207">
        <f>WEEKDAY(Tb_datas[[#This Row],[Data]],1)</f>
        <v>7</v>
      </c>
    </row>
    <row r="270" spans="1:2">
      <c r="A270" s="204">
        <v>44465</v>
      </c>
      <c r="B270" s="207">
        <f>WEEKDAY(Tb_datas[[#This Row],[Data]],1)</f>
        <v>1</v>
      </c>
    </row>
    <row r="271" spans="1:2">
      <c r="A271" s="204">
        <v>44466</v>
      </c>
      <c r="B271" s="207">
        <f>WEEKDAY(Tb_datas[[#This Row],[Data]],1)</f>
        <v>2</v>
      </c>
    </row>
    <row r="272" spans="1:2">
      <c r="A272" s="204">
        <v>44467</v>
      </c>
      <c r="B272" s="207">
        <f>WEEKDAY(Tb_datas[[#This Row],[Data]],1)</f>
        <v>3</v>
      </c>
    </row>
    <row r="273" spans="1:2">
      <c r="A273" s="204">
        <v>44468</v>
      </c>
      <c r="B273" s="207">
        <f>WEEKDAY(Tb_datas[[#This Row],[Data]],1)</f>
        <v>4</v>
      </c>
    </row>
    <row r="274" spans="1:2">
      <c r="A274" s="204">
        <v>44469</v>
      </c>
      <c r="B274" s="207">
        <f>WEEKDAY(Tb_datas[[#This Row],[Data]],1)</f>
        <v>5</v>
      </c>
    </row>
    <row r="275" spans="1:2">
      <c r="A275" s="204">
        <v>44470</v>
      </c>
      <c r="B275" s="207">
        <f>WEEKDAY(Tb_datas[[#This Row],[Data]],1)</f>
        <v>6</v>
      </c>
    </row>
    <row r="276" spans="1:2">
      <c r="A276" s="204">
        <v>44471</v>
      </c>
      <c r="B276" s="207">
        <f>WEEKDAY(Tb_datas[[#This Row],[Data]],1)</f>
        <v>7</v>
      </c>
    </row>
    <row r="277" spans="1:2">
      <c r="A277" s="204">
        <v>44472</v>
      </c>
      <c r="B277" s="207">
        <f>WEEKDAY(Tb_datas[[#This Row],[Data]],1)</f>
        <v>1</v>
      </c>
    </row>
    <row r="278" spans="1:2">
      <c r="A278" s="204">
        <v>44473</v>
      </c>
      <c r="B278" s="207">
        <f>WEEKDAY(Tb_datas[[#This Row],[Data]],1)</f>
        <v>2</v>
      </c>
    </row>
    <row r="279" spans="1:2">
      <c r="A279" s="204">
        <v>44474</v>
      </c>
      <c r="B279" s="207">
        <f>WEEKDAY(Tb_datas[[#This Row],[Data]],1)</f>
        <v>3</v>
      </c>
    </row>
    <row r="280" spans="1:2">
      <c r="A280" s="204">
        <v>44475</v>
      </c>
      <c r="B280" s="207">
        <f>WEEKDAY(Tb_datas[[#This Row],[Data]],1)</f>
        <v>4</v>
      </c>
    </row>
    <row r="281" spans="1:2">
      <c r="A281" s="204">
        <v>44476</v>
      </c>
      <c r="B281" s="207">
        <f>WEEKDAY(Tb_datas[[#This Row],[Data]],1)</f>
        <v>5</v>
      </c>
    </row>
    <row r="282" spans="1:2">
      <c r="A282" s="204">
        <v>44477</v>
      </c>
      <c r="B282" s="207">
        <f>WEEKDAY(Tb_datas[[#This Row],[Data]],1)</f>
        <v>6</v>
      </c>
    </row>
    <row r="283" spans="1:2">
      <c r="A283" s="204">
        <v>44478</v>
      </c>
      <c r="B283" s="207">
        <f>WEEKDAY(Tb_datas[[#This Row],[Data]],1)</f>
        <v>7</v>
      </c>
    </row>
    <row r="284" spans="1:2">
      <c r="A284" s="204">
        <v>44479</v>
      </c>
      <c r="B284" s="207">
        <f>WEEKDAY(Tb_datas[[#This Row],[Data]],1)</f>
        <v>1</v>
      </c>
    </row>
    <row r="285" spans="1:2">
      <c r="A285" s="204">
        <v>44480</v>
      </c>
      <c r="B285" s="207">
        <f>WEEKDAY(Tb_datas[[#This Row],[Data]],1)</f>
        <v>2</v>
      </c>
    </row>
    <row r="286" spans="1:2">
      <c r="A286" s="204">
        <v>44481</v>
      </c>
      <c r="B286" s="207">
        <f>WEEKDAY(Tb_datas[[#This Row],[Data]],1)</f>
        <v>3</v>
      </c>
    </row>
    <row r="287" spans="1:2">
      <c r="A287" s="204">
        <v>44482</v>
      </c>
      <c r="B287" s="207">
        <f>WEEKDAY(Tb_datas[[#This Row],[Data]],1)</f>
        <v>4</v>
      </c>
    </row>
    <row r="288" spans="1:2">
      <c r="A288" s="204">
        <v>44483</v>
      </c>
      <c r="B288" s="207">
        <f>WEEKDAY(Tb_datas[[#This Row],[Data]],1)</f>
        <v>5</v>
      </c>
    </row>
    <row r="289" spans="1:2">
      <c r="A289" s="204">
        <v>44484</v>
      </c>
      <c r="B289" s="207">
        <f>WEEKDAY(Tb_datas[[#This Row],[Data]],1)</f>
        <v>6</v>
      </c>
    </row>
    <row r="290" spans="1:2">
      <c r="A290" s="204">
        <v>44485</v>
      </c>
      <c r="B290" s="207">
        <f>WEEKDAY(Tb_datas[[#This Row],[Data]],1)</f>
        <v>7</v>
      </c>
    </row>
    <row r="291" spans="1:2">
      <c r="A291" s="204">
        <v>44486</v>
      </c>
      <c r="B291" s="207">
        <f>WEEKDAY(Tb_datas[[#This Row],[Data]],1)</f>
        <v>1</v>
      </c>
    </row>
    <row r="292" spans="1:2">
      <c r="A292" s="204">
        <v>44487</v>
      </c>
      <c r="B292" s="207">
        <f>WEEKDAY(Tb_datas[[#This Row],[Data]],1)</f>
        <v>2</v>
      </c>
    </row>
    <row r="293" spans="1:2">
      <c r="A293" s="204">
        <v>44488</v>
      </c>
      <c r="B293" s="207">
        <f>WEEKDAY(Tb_datas[[#This Row],[Data]],1)</f>
        <v>3</v>
      </c>
    </row>
    <row r="294" spans="1:2">
      <c r="A294" s="204">
        <v>44489</v>
      </c>
      <c r="B294" s="207">
        <f>WEEKDAY(Tb_datas[[#This Row],[Data]],1)</f>
        <v>4</v>
      </c>
    </row>
    <row r="295" spans="1:2">
      <c r="A295" s="204">
        <v>44490</v>
      </c>
      <c r="B295" s="207">
        <f>WEEKDAY(Tb_datas[[#This Row],[Data]],1)</f>
        <v>5</v>
      </c>
    </row>
    <row r="296" spans="1:2">
      <c r="A296" s="204">
        <v>44491</v>
      </c>
      <c r="B296" s="207">
        <f>WEEKDAY(Tb_datas[[#This Row],[Data]],1)</f>
        <v>6</v>
      </c>
    </row>
    <row r="297" spans="1:2">
      <c r="A297" s="204">
        <v>44492</v>
      </c>
      <c r="B297" s="207">
        <f>WEEKDAY(Tb_datas[[#This Row],[Data]],1)</f>
        <v>7</v>
      </c>
    </row>
    <row r="298" spans="1:2">
      <c r="A298" s="204">
        <v>44493</v>
      </c>
      <c r="B298" s="207">
        <f>WEEKDAY(Tb_datas[[#This Row],[Data]],1)</f>
        <v>1</v>
      </c>
    </row>
    <row r="299" spans="1:2">
      <c r="A299" s="204">
        <v>44494</v>
      </c>
      <c r="B299" s="207">
        <f>WEEKDAY(Tb_datas[[#This Row],[Data]],1)</f>
        <v>2</v>
      </c>
    </row>
    <row r="300" spans="1:2">
      <c r="A300" s="204">
        <v>44495</v>
      </c>
      <c r="B300" s="207">
        <f>WEEKDAY(Tb_datas[[#This Row],[Data]],1)</f>
        <v>3</v>
      </c>
    </row>
    <row r="301" spans="1:2">
      <c r="A301" s="204">
        <v>44496</v>
      </c>
      <c r="B301" s="207">
        <f>WEEKDAY(Tb_datas[[#This Row],[Data]],1)</f>
        <v>4</v>
      </c>
    </row>
    <row r="302" spans="1:2">
      <c r="A302" s="204">
        <v>44497</v>
      </c>
      <c r="B302" s="207">
        <f>WEEKDAY(Tb_datas[[#This Row],[Data]],1)</f>
        <v>5</v>
      </c>
    </row>
    <row r="303" spans="1:2">
      <c r="A303" s="204">
        <v>44498</v>
      </c>
      <c r="B303" s="207">
        <f>WEEKDAY(Tb_datas[[#This Row],[Data]],1)</f>
        <v>6</v>
      </c>
    </row>
    <row r="304" spans="1:2">
      <c r="A304" s="204">
        <v>44499</v>
      </c>
      <c r="B304" s="207">
        <f>WEEKDAY(Tb_datas[[#This Row],[Data]],1)</f>
        <v>7</v>
      </c>
    </row>
    <row r="305" spans="1:2">
      <c r="A305" s="204">
        <v>44500</v>
      </c>
      <c r="B305" s="207">
        <f>WEEKDAY(Tb_datas[[#This Row],[Data]],1)</f>
        <v>1</v>
      </c>
    </row>
    <row r="306" spans="1:2">
      <c r="A306" s="204">
        <v>44501</v>
      </c>
      <c r="B306" s="207">
        <f>WEEKDAY(Tb_datas[[#This Row],[Data]],1)</f>
        <v>2</v>
      </c>
    </row>
    <row r="307" spans="1:2">
      <c r="A307" s="204">
        <v>44502</v>
      </c>
      <c r="B307" s="207">
        <f>WEEKDAY(Tb_datas[[#This Row],[Data]],1)</f>
        <v>3</v>
      </c>
    </row>
    <row r="308" spans="1:2">
      <c r="A308" s="204">
        <v>44503</v>
      </c>
      <c r="B308" s="207">
        <f>WEEKDAY(Tb_datas[[#This Row],[Data]],1)</f>
        <v>4</v>
      </c>
    </row>
    <row r="309" spans="1:2">
      <c r="A309" s="204">
        <v>44504</v>
      </c>
      <c r="B309" s="207">
        <f>WEEKDAY(Tb_datas[[#This Row],[Data]],1)</f>
        <v>5</v>
      </c>
    </row>
    <row r="310" spans="1:2">
      <c r="A310" s="204">
        <v>44505</v>
      </c>
      <c r="B310" s="207">
        <f>WEEKDAY(Tb_datas[[#This Row],[Data]],1)</f>
        <v>6</v>
      </c>
    </row>
    <row r="311" spans="1:2">
      <c r="A311" s="204">
        <v>44506</v>
      </c>
      <c r="B311" s="207">
        <f>WEEKDAY(Tb_datas[[#This Row],[Data]],1)</f>
        <v>7</v>
      </c>
    </row>
    <row r="312" spans="1:2">
      <c r="A312" s="204">
        <v>44507</v>
      </c>
      <c r="B312" s="207">
        <f>WEEKDAY(Tb_datas[[#This Row],[Data]],1)</f>
        <v>1</v>
      </c>
    </row>
    <row r="313" spans="1:2">
      <c r="A313" s="204">
        <v>44508</v>
      </c>
      <c r="B313" s="207">
        <f>WEEKDAY(Tb_datas[[#This Row],[Data]],1)</f>
        <v>2</v>
      </c>
    </row>
    <row r="314" spans="1:2">
      <c r="A314" s="204">
        <v>44509</v>
      </c>
      <c r="B314" s="207">
        <f>WEEKDAY(Tb_datas[[#This Row],[Data]],1)</f>
        <v>3</v>
      </c>
    </row>
    <row r="315" spans="1:2">
      <c r="A315" s="204">
        <v>44510</v>
      </c>
      <c r="B315" s="207">
        <f>WEEKDAY(Tb_datas[[#This Row],[Data]],1)</f>
        <v>4</v>
      </c>
    </row>
    <row r="316" spans="1:2">
      <c r="A316" s="204">
        <v>44511</v>
      </c>
      <c r="B316" s="207">
        <f>WEEKDAY(Tb_datas[[#This Row],[Data]],1)</f>
        <v>5</v>
      </c>
    </row>
    <row r="317" spans="1:2">
      <c r="A317" s="204">
        <v>44512</v>
      </c>
      <c r="B317" s="207">
        <f>WEEKDAY(Tb_datas[[#This Row],[Data]],1)</f>
        <v>6</v>
      </c>
    </row>
    <row r="318" spans="1:2">
      <c r="A318" s="204">
        <v>44513</v>
      </c>
      <c r="B318" s="207">
        <f>WEEKDAY(Tb_datas[[#This Row],[Data]],1)</f>
        <v>7</v>
      </c>
    </row>
    <row r="319" spans="1:2">
      <c r="A319" s="204">
        <v>44514</v>
      </c>
      <c r="B319" s="207">
        <f>WEEKDAY(Tb_datas[[#This Row],[Data]],1)</f>
        <v>1</v>
      </c>
    </row>
    <row r="320" spans="1:2">
      <c r="A320" s="204">
        <v>44515</v>
      </c>
      <c r="B320" s="207">
        <f>WEEKDAY(Tb_datas[[#This Row],[Data]],1)</f>
        <v>2</v>
      </c>
    </row>
    <row r="321" spans="1:2">
      <c r="A321" s="204">
        <v>44516</v>
      </c>
      <c r="B321" s="207">
        <f>WEEKDAY(Tb_datas[[#This Row],[Data]],1)</f>
        <v>3</v>
      </c>
    </row>
    <row r="322" spans="1:2">
      <c r="A322" s="204">
        <v>44517</v>
      </c>
      <c r="B322" s="207">
        <f>WEEKDAY(Tb_datas[[#This Row],[Data]],1)</f>
        <v>4</v>
      </c>
    </row>
    <row r="323" spans="1:2">
      <c r="A323" s="204">
        <v>44518</v>
      </c>
      <c r="B323" s="207">
        <f>WEEKDAY(Tb_datas[[#This Row],[Data]],1)</f>
        <v>5</v>
      </c>
    </row>
    <row r="324" spans="1:2">
      <c r="A324" s="204">
        <v>44519</v>
      </c>
      <c r="B324" s="207">
        <f>WEEKDAY(Tb_datas[[#This Row],[Data]],1)</f>
        <v>6</v>
      </c>
    </row>
    <row r="325" spans="1:2">
      <c r="A325" s="204">
        <v>44520</v>
      </c>
      <c r="B325" s="207">
        <f>WEEKDAY(Tb_datas[[#This Row],[Data]],1)</f>
        <v>7</v>
      </c>
    </row>
    <row r="326" spans="1:2">
      <c r="A326" s="204">
        <v>44521</v>
      </c>
      <c r="B326" s="207">
        <f>WEEKDAY(Tb_datas[[#This Row],[Data]],1)</f>
        <v>1</v>
      </c>
    </row>
    <row r="327" spans="1:2">
      <c r="A327" s="204">
        <v>44522</v>
      </c>
      <c r="B327" s="207">
        <f>WEEKDAY(Tb_datas[[#This Row],[Data]],1)</f>
        <v>2</v>
      </c>
    </row>
    <row r="328" spans="1:2">
      <c r="A328" s="204">
        <v>44523</v>
      </c>
      <c r="B328" s="207">
        <f>WEEKDAY(Tb_datas[[#This Row],[Data]],1)</f>
        <v>3</v>
      </c>
    </row>
    <row r="329" spans="1:2">
      <c r="A329" s="204">
        <v>44524</v>
      </c>
      <c r="B329" s="207">
        <f>WEEKDAY(Tb_datas[[#This Row],[Data]],1)</f>
        <v>4</v>
      </c>
    </row>
    <row r="330" spans="1:2">
      <c r="A330" s="204">
        <v>44525</v>
      </c>
      <c r="B330" s="207">
        <f>WEEKDAY(Tb_datas[[#This Row],[Data]],1)</f>
        <v>5</v>
      </c>
    </row>
    <row r="331" spans="1:2">
      <c r="A331" s="204">
        <v>44526</v>
      </c>
      <c r="B331" s="207">
        <f>WEEKDAY(Tb_datas[[#This Row],[Data]],1)</f>
        <v>6</v>
      </c>
    </row>
    <row r="332" spans="1:2">
      <c r="A332" s="204">
        <v>44527</v>
      </c>
      <c r="B332" s="207">
        <f>WEEKDAY(Tb_datas[[#This Row],[Data]],1)</f>
        <v>7</v>
      </c>
    </row>
    <row r="333" spans="1:2">
      <c r="A333" s="204">
        <v>44528</v>
      </c>
      <c r="B333" s="207">
        <f>WEEKDAY(Tb_datas[[#This Row],[Data]],1)</f>
        <v>1</v>
      </c>
    </row>
    <row r="334" spans="1:2">
      <c r="A334" s="204">
        <v>44529</v>
      </c>
      <c r="B334" s="207">
        <f>WEEKDAY(Tb_datas[[#This Row],[Data]],1)</f>
        <v>2</v>
      </c>
    </row>
    <row r="335" spans="1:2">
      <c r="A335" s="204">
        <v>44530</v>
      </c>
      <c r="B335" s="207">
        <f>WEEKDAY(Tb_datas[[#This Row],[Data]],1)</f>
        <v>3</v>
      </c>
    </row>
    <row r="336" spans="1:2">
      <c r="A336" s="204">
        <v>44531</v>
      </c>
      <c r="B336" s="207">
        <f>WEEKDAY(Tb_datas[[#This Row],[Data]],1)</f>
        <v>4</v>
      </c>
    </row>
    <row r="337" spans="1:2">
      <c r="A337" s="204">
        <v>44532</v>
      </c>
      <c r="B337" s="207">
        <f>WEEKDAY(Tb_datas[[#This Row],[Data]],1)</f>
        <v>5</v>
      </c>
    </row>
    <row r="338" spans="1:2">
      <c r="A338" s="204">
        <v>44533</v>
      </c>
      <c r="B338" s="207">
        <f>WEEKDAY(Tb_datas[[#This Row],[Data]],1)</f>
        <v>6</v>
      </c>
    </row>
    <row r="339" spans="1:2">
      <c r="A339" s="204">
        <v>44534</v>
      </c>
      <c r="B339" s="207">
        <f>WEEKDAY(Tb_datas[[#This Row],[Data]],1)</f>
        <v>7</v>
      </c>
    </row>
    <row r="340" spans="1:2">
      <c r="A340" s="204">
        <v>44535</v>
      </c>
      <c r="B340" s="207">
        <f>WEEKDAY(Tb_datas[[#This Row],[Data]],1)</f>
        <v>1</v>
      </c>
    </row>
    <row r="341" spans="1:2">
      <c r="A341" s="204">
        <v>44536</v>
      </c>
      <c r="B341" s="207">
        <f>WEEKDAY(Tb_datas[[#This Row],[Data]],1)</f>
        <v>2</v>
      </c>
    </row>
    <row r="342" spans="1:2">
      <c r="A342" s="204">
        <v>44537</v>
      </c>
      <c r="B342" s="207">
        <f>WEEKDAY(Tb_datas[[#This Row],[Data]],1)</f>
        <v>3</v>
      </c>
    </row>
    <row r="343" spans="1:2">
      <c r="A343" s="204">
        <v>44538</v>
      </c>
      <c r="B343" s="207">
        <f>WEEKDAY(Tb_datas[[#This Row],[Data]],1)</f>
        <v>4</v>
      </c>
    </row>
    <row r="344" spans="1:2">
      <c r="A344" s="204">
        <v>44539</v>
      </c>
      <c r="B344" s="207">
        <f>WEEKDAY(Tb_datas[[#This Row],[Data]],1)</f>
        <v>5</v>
      </c>
    </row>
    <row r="345" spans="1:2">
      <c r="A345" s="204">
        <v>44540</v>
      </c>
      <c r="B345" s="207">
        <f>WEEKDAY(Tb_datas[[#This Row],[Data]],1)</f>
        <v>6</v>
      </c>
    </row>
    <row r="346" spans="1:2">
      <c r="A346" s="204">
        <v>44541</v>
      </c>
      <c r="B346" s="207">
        <f>WEEKDAY(Tb_datas[[#This Row],[Data]],1)</f>
        <v>7</v>
      </c>
    </row>
    <row r="347" spans="1:2">
      <c r="A347" s="204">
        <v>44542</v>
      </c>
      <c r="B347" s="207">
        <f>WEEKDAY(Tb_datas[[#This Row],[Data]],1)</f>
        <v>1</v>
      </c>
    </row>
    <row r="348" spans="1:2">
      <c r="A348" s="204">
        <v>44543</v>
      </c>
      <c r="B348" s="207">
        <f>WEEKDAY(Tb_datas[[#This Row],[Data]],1)</f>
        <v>2</v>
      </c>
    </row>
    <row r="349" spans="1:2">
      <c r="A349" s="204">
        <v>44544</v>
      </c>
      <c r="B349" s="207">
        <f>WEEKDAY(Tb_datas[[#This Row],[Data]],1)</f>
        <v>3</v>
      </c>
    </row>
    <row r="350" spans="1:2">
      <c r="A350" s="204">
        <v>44545</v>
      </c>
      <c r="B350" s="207">
        <f>WEEKDAY(Tb_datas[[#This Row],[Data]],1)</f>
        <v>4</v>
      </c>
    </row>
    <row r="351" spans="1:2">
      <c r="A351" s="204">
        <v>44546</v>
      </c>
      <c r="B351" s="207">
        <f>WEEKDAY(Tb_datas[[#This Row],[Data]],1)</f>
        <v>5</v>
      </c>
    </row>
    <row r="352" spans="1:2">
      <c r="A352" s="204">
        <v>44547</v>
      </c>
      <c r="B352" s="207">
        <f>WEEKDAY(Tb_datas[[#This Row],[Data]],1)</f>
        <v>6</v>
      </c>
    </row>
    <row r="353" spans="1:2">
      <c r="A353" s="204">
        <v>44548</v>
      </c>
      <c r="B353" s="207">
        <f>WEEKDAY(Tb_datas[[#This Row],[Data]],1)</f>
        <v>7</v>
      </c>
    </row>
    <row r="354" spans="1:2">
      <c r="A354" s="204">
        <v>44549</v>
      </c>
      <c r="B354" s="207">
        <f>WEEKDAY(Tb_datas[[#This Row],[Data]],1)</f>
        <v>1</v>
      </c>
    </row>
    <row r="355" spans="1:2">
      <c r="A355" s="204">
        <v>44550</v>
      </c>
      <c r="B355" s="207">
        <f>WEEKDAY(Tb_datas[[#This Row],[Data]],1)</f>
        <v>2</v>
      </c>
    </row>
    <row r="356" spans="1:2">
      <c r="A356" s="204">
        <v>44551</v>
      </c>
      <c r="B356" s="207">
        <f>WEEKDAY(Tb_datas[[#This Row],[Data]],1)</f>
        <v>3</v>
      </c>
    </row>
    <row r="357" spans="1:2">
      <c r="A357" s="204">
        <v>44552</v>
      </c>
      <c r="B357" s="207">
        <f>WEEKDAY(Tb_datas[[#This Row],[Data]],1)</f>
        <v>4</v>
      </c>
    </row>
    <row r="358" spans="1:2">
      <c r="A358" s="204">
        <v>44553</v>
      </c>
      <c r="B358" s="207">
        <f>WEEKDAY(Tb_datas[[#This Row],[Data]],1)</f>
        <v>5</v>
      </c>
    </row>
    <row r="359" spans="1:2">
      <c r="A359" s="204">
        <v>44554</v>
      </c>
      <c r="B359" s="207">
        <f>WEEKDAY(Tb_datas[[#This Row],[Data]],1)</f>
        <v>6</v>
      </c>
    </row>
    <row r="360" spans="1:2">
      <c r="A360" s="204">
        <v>44555</v>
      </c>
      <c r="B360" s="207">
        <f>WEEKDAY(Tb_datas[[#This Row],[Data]],1)</f>
        <v>7</v>
      </c>
    </row>
    <row r="361" spans="1:2">
      <c r="A361" s="204">
        <v>44556</v>
      </c>
      <c r="B361" s="207">
        <f>WEEKDAY(Tb_datas[[#This Row],[Data]],1)</f>
        <v>1</v>
      </c>
    </row>
    <row r="362" spans="1:2">
      <c r="A362" s="204">
        <v>44557</v>
      </c>
      <c r="B362" s="207">
        <f>WEEKDAY(Tb_datas[[#This Row],[Data]],1)</f>
        <v>2</v>
      </c>
    </row>
    <row r="363" spans="1:2">
      <c r="A363" s="204">
        <v>44558</v>
      </c>
      <c r="B363" s="207">
        <f>WEEKDAY(Tb_datas[[#This Row],[Data]],1)</f>
        <v>3</v>
      </c>
    </row>
    <row r="364" spans="1:2">
      <c r="A364" s="204">
        <v>44559</v>
      </c>
      <c r="B364" s="207">
        <f>WEEKDAY(Tb_datas[[#This Row],[Data]],1)</f>
        <v>4</v>
      </c>
    </row>
    <row r="365" spans="1:2">
      <c r="A365" s="204">
        <v>44560</v>
      </c>
      <c r="B365" s="207">
        <f>WEEKDAY(Tb_datas[[#This Row],[Data]],1)</f>
        <v>5</v>
      </c>
    </row>
    <row r="366" spans="1:2">
      <c r="A366" s="204">
        <v>44561</v>
      </c>
      <c r="B366" s="207">
        <f>WEEKDAY(Tb_datas[[#This Row],[Data]],1)</f>
        <v>6</v>
      </c>
    </row>
  </sheetData>
  <phoneticPr fontId="10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K28"/>
  <sheetViews>
    <sheetView showGridLines="0" topLeftCell="E1" workbookViewId="0">
      <selection activeCell="I6" sqref="I6"/>
    </sheetView>
  </sheetViews>
  <sheetFormatPr defaultRowHeight="14.4"/>
  <cols>
    <col min="1" max="1" width="1.6640625" customWidth="1"/>
    <col min="3" max="3" width="26.6640625" customWidth="1"/>
    <col min="4" max="4" width="23.44140625" customWidth="1"/>
    <col min="10" max="10" width="26.6640625" customWidth="1"/>
    <col min="11" max="11" width="23.44140625" customWidth="1"/>
  </cols>
  <sheetData>
    <row r="1" spans="2:11" ht="9" customHeight="1"/>
    <row r="2" spans="2:11" ht="44.25" customHeight="1">
      <c r="B2" s="221" t="s">
        <v>206</v>
      </c>
      <c r="C2" s="221"/>
      <c r="D2" s="221"/>
      <c r="I2" s="221" t="s">
        <v>205</v>
      </c>
      <c r="J2" s="222"/>
      <c r="K2" s="222"/>
    </row>
    <row r="4" spans="2:11" ht="17.25" customHeight="1">
      <c r="B4" s="86" t="s">
        <v>88</v>
      </c>
      <c r="C4" s="85" t="s">
        <v>19</v>
      </c>
      <c r="D4" s="84" t="s">
        <v>18</v>
      </c>
      <c r="I4" s="82" t="s">
        <v>88</v>
      </c>
      <c r="J4" s="83" t="s">
        <v>19</v>
      </c>
      <c r="K4" s="82" t="s">
        <v>18</v>
      </c>
    </row>
    <row r="5" spans="2:11" ht="17.25" customHeight="1">
      <c r="B5" s="79" t="s">
        <v>204</v>
      </c>
      <c r="C5" s="78" t="s">
        <v>203</v>
      </c>
      <c r="D5" s="80">
        <v>32126</v>
      </c>
      <c r="I5" s="81" t="s">
        <v>171</v>
      </c>
      <c r="J5" s="79" t="str">
        <f>VLOOKUP(I5,B5:D30,2,FALSE)</f>
        <v>Tallia Silva</v>
      </c>
      <c r="K5" s="80">
        <f>VLOOKUP(I5,B5:D30,3,FALSE)</f>
        <v>36526</v>
      </c>
    </row>
    <row r="6" spans="2:11" ht="17.25" customHeight="1">
      <c r="B6" s="79" t="s">
        <v>202</v>
      </c>
      <c r="C6" s="78" t="s">
        <v>76</v>
      </c>
      <c r="D6" s="80">
        <v>29952</v>
      </c>
    </row>
    <row r="7" spans="2:11" ht="17.25" customHeight="1">
      <c r="B7" s="79" t="s">
        <v>201</v>
      </c>
      <c r="C7" s="78" t="s">
        <v>200</v>
      </c>
      <c r="D7" s="80">
        <v>29681</v>
      </c>
    </row>
    <row r="8" spans="2:11" ht="17.25" customHeight="1">
      <c r="B8" s="79" t="s">
        <v>199</v>
      </c>
      <c r="C8" s="78" t="s">
        <v>8</v>
      </c>
      <c r="D8" s="80">
        <v>39556</v>
      </c>
    </row>
    <row r="9" spans="2:11" ht="17.25" customHeight="1">
      <c r="B9" s="79" t="s">
        <v>198</v>
      </c>
      <c r="C9" s="78" t="s">
        <v>197</v>
      </c>
      <c r="D9" s="80">
        <v>32157</v>
      </c>
    </row>
    <row r="10" spans="2:11" ht="17.25" customHeight="1">
      <c r="B10" s="79" t="s">
        <v>196</v>
      </c>
      <c r="C10" s="78" t="s">
        <v>195</v>
      </c>
      <c r="D10" s="80">
        <v>31320</v>
      </c>
    </row>
    <row r="11" spans="2:11" ht="17.25" customHeight="1">
      <c r="B11" s="79" t="s">
        <v>194</v>
      </c>
      <c r="C11" s="78" t="s">
        <v>193</v>
      </c>
      <c r="D11" s="80">
        <v>33228</v>
      </c>
    </row>
    <row r="12" spans="2:11" ht="17.25" customHeight="1">
      <c r="B12" s="79" t="s">
        <v>192</v>
      </c>
      <c r="C12" s="78" t="s">
        <v>191</v>
      </c>
      <c r="D12" s="80">
        <v>34446</v>
      </c>
    </row>
    <row r="13" spans="2:11" ht="17.25" customHeight="1">
      <c r="B13" s="79" t="s">
        <v>190</v>
      </c>
      <c r="C13" s="78" t="s">
        <v>9</v>
      </c>
      <c r="D13" s="80">
        <v>39226</v>
      </c>
    </row>
    <row r="14" spans="2:11" ht="17.25" customHeight="1">
      <c r="B14" s="79" t="s">
        <v>189</v>
      </c>
      <c r="C14" s="78" t="s">
        <v>6</v>
      </c>
      <c r="D14" s="80">
        <v>41645</v>
      </c>
    </row>
    <row r="15" spans="2:11">
      <c r="B15" s="79" t="s">
        <v>188</v>
      </c>
      <c r="C15" s="78" t="s">
        <v>187</v>
      </c>
      <c r="D15" s="77">
        <v>42883</v>
      </c>
    </row>
    <row r="16" spans="2:11">
      <c r="B16" s="79" t="s">
        <v>186</v>
      </c>
      <c r="C16" s="78" t="s">
        <v>185</v>
      </c>
      <c r="D16" s="77">
        <v>42129</v>
      </c>
    </row>
    <row r="17" spans="2:4">
      <c r="B17" s="79" t="s">
        <v>184</v>
      </c>
      <c r="C17" s="78" t="s">
        <v>183</v>
      </c>
      <c r="D17" s="77">
        <v>43285</v>
      </c>
    </row>
    <row r="18" spans="2:4">
      <c r="B18" s="79" t="s">
        <v>182</v>
      </c>
      <c r="C18" s="78" t="s">
        <v>181</v>
      </c>
      <c r="D18" s="77">
        <v>39430</v>
      </c>
    </row>
    <row r="19" spans="2:4">
      <c r="B19" s="79" t="s">
        <v>180</v>
      </c>
      <c r="C19" s="78" t="s">
        <v>411</v>
      </c>
      <c r="D19" s="77">
        <v>28321</v>
      </c>
    </row>
    <row r="20" spans="2:4">
      <c r="B20" s="79" t="s">
        <v>179</v>
      </c>
      <c r="C20" s="78" t="s">
        <v>178</v>
      </c>
      <c r="D20" s="77">
        <v>22017</v>
      </c>
    </row>
    <row r="21" spans="2:4">
      <c r="B21" s="79" t="s">
        <v>177</v>
      </c>
      <c r="C21" s="78" t="s">
        <v>176</v>
      </c>
      <c r="D21" s="77">
        <v>16196</v>
      </c>
    </row>
    <row r="22" spans="2:4">
      <c r="B22" s="79" t="s">
        <v>175</v>
      </c>
      <c r="C22" s="78" t="s">
        <v>174</v>
      </c>
      <c r="D22" s="77">
        <v>41255</v>
      </c>
    </row>
    <row r="23" spans="2:4">
      <c r="B23" s="79" t="s">
        <v>173</v>
      </c>
      <c r="C23" s="78" t="s">
        <v>172</v>
      </c>
      <c r="D23" s="77">
        <v>36892</v>
      </c>
    </row>
    <row r="24" spans="2:4">
      <c r="B24" s="79" t="s">
        <v>171</v>
      </c>
      <c r="C24" s="78" t="s">
        <v>170</v>
      </c>
      <c r="D24" s="77">
        <v>36526</v>
      </c>
    </row>
    <row r="25" spans="2:4">
      <c r="B25" s="79" t="s">
        <v>169</v>
      </c>
      <c r="C25" s="78" t="s">
        <v>74</v>
      </c>
      <c r="D25" s="77">
        <v>40161</v>
      </c>
    </row>
    <row r="26" spans="2:4">
      <c r="B26" s="79" t="s">
        <v>168</v>
      </c>
      <c r="C26" s="78" t="s">
        <v>167</v>
      </c>
      <c r="D26" s="77">
        <v>37973</v>
      </c>
    </row>
    <row r="27" spans="2:4">
      <c r="B27" s="79" t="s">
        <v>166</v>
      </c>
      <c r="C27" s="78" t="s">
        <v>165</v>
      </c>
      <c r="D27" s="77">
        <v>39144</v>
      </c>
    </row>
    <row r="28" spans="2:4">
      <c r="B28" s="213" t="s">
        <v>208</v>
      </c>
      <c r="C28" s="214" t="s">
        <v>417</v>
      </c>
      <c r="D28" s="2">
        <v>30020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K27"/>
  <sheetViews>
    <sheetView showGridLines="0" workbookViewId="0">
      <selection activeCell="I5" sqref="I5"/>
    </sheetView>
  </sheetViews>
  <sheetFormatPr defaultRowHeight="14.4"/>
  <cols>
    <col min="1" max="1" width="1.6640625" customWidth="1"/>
    <col min="3" max="3" width="26.6640625" customWidth="1"/>
    <col min="4" max="4" width="23.44140625" customWidth="1"/>
    <col min="5" max="8" width="5.88671875" customWidth="1"/>
    <col min="10" max="10" width="26.6640625" customWidth="1"/>
    <col min="11" max="11" width="23.44140625" customWidth="1"/>
  </cols>
  <sheetData>
    <row r="1" spans="2:11" ht="3.75" customHeight="1"/>
    <row r="2" spans="2:11" ht="44.25" customHeight="1">
      <c r="B2" s="221" t="s">
        <v>206</v>
      </c>
      <c r="C2" s="221"/>
      <c r="D2" s="221"/>
      <c r="I2" s="221" t="s">
        <v>205</v>
      </c>
      <c r="J2" s="222"/>
      <c r="K2" s="222"/>
    </row>
    <row r="4" spans="2:11" ht="17.25" customHeight="1">
      <c r="B4" s="86" t="s">
        <v>88</v>
      </c>
      <c r="C4" s="85" t="s">
        <v>19</v>
      </c>
      <c r="D4" s="84" t="s">
        <v>18</v>
      </c>
      <c r="I4" s="82" t="s">
        <v>88</v>
      </c>
      <c r="J4" s="83" t="s">
        <v>19</v>
      </c>
      <c r="K4" s="82" t="s">
        <v>18</v>
      </c>
    </row>
    <row r="5" spans="2:11" ht="17.25" customHeight="1">
      <c r="B5" s="89" t="s">
        <v>204</v>
      </c>
      <c r="C5" s="88" t="s">
        <v>203</v>
      </c>
      <c r="D5" s="90">
        <v>32126</v>
      </c>
      <c r="I5" s="91" t="s">
        <v>189</v>
      </c>
      <c r="J5" s="79" t="str">
        <f>VLOOKUP(id,base2,2,FALSE)</f>
        <v>Eduardo Yto</v>
      </c>
      <c r="K5" s="80">
        <f>VLOOKUP(id,base,3,FALSE)</f>
        <v>41645</v>
      </c>
    </row>
    <row r="6" spans="2:11" ht="17.25" customHeight="1">
      <c r="B6" s="89" t="s">
        <v>202</v>
      </c>
      <c r="C6" s="88" t="s">
        <v>76</v>
      </c>
      <c r="D6" s="90">
        <v>29952</v>
      </c>
    </row>
    <row r="7" spans="2:11" ht="17.25" customHeight="1">
      <c r="B7" s="89" t="s">
        <v>201</v>
      </c>
      <c r="C7" s="88" t="s">
        <v>200</v>
      </c>
      <c r="D7" s="90">
        <v>29681</v>
      </c>
    </row>
    <row r="8" spans="2:11" ht="17.25" customHeight="1">
      <c r="B8" s="89" t="s">
        <v>199</v>
      </c>
      <c r="C8" s="88" t="s">
        <v>8</v>
      </c>
      <c r="D8" s="90">
        <v>39556</v>
      </c>
    </row>
    <row r="9" spans="2:11" ht="17.25" customHeight="1">
      <c r="B9" s="89" t="s">
        <v>198</v>
      </c>
      <c r="C9" s="88" t="s">
        <v>197</v>
      </c>
      <c r="D9" s="90">
        <v>32157</v>
      </c>
    </row>
    <row r="10" spans="2:11" ht="17.25" customHeight="1">
      <c r="B10" s="89" t="s">
        <v>196</v>
      </c>
      <c r="C10" s="88" t="s">
        <v>195</v>
      </c>
      <c r="D10" s="90">
        <v>31320</v>
      </c>
    </row>
    <row r="11" spans="2:11" ht="17.25" customHeight="1">
      <c r="B11" s="89" t="s">
        <v>194</v>
      </c>
      <c r="C11" s="88" t="s">
        <v>193</v>
      </c>
      <c r="D11" s="90">
        <v>33228</v>
      </c>
    </row>
    <row r="12" spans="2:11" ht="17.25" customHeight="1">
      <c r="B12" s="89" t="s">
        <v>192</v>
      </c>
      <c r="C12" s="88" t="s">
        <v>191</v>
      </c>
      <c r="D12" s="90">
        <v>34446</v>
      </c>
    </row>
    <row r="13" spans="2:11" ht="17.25" customHeight="1">
      <c r="B13" s="89" t="s">
        <v>190</v>
      </c>
      <c r="C13" s="88" t="s">
        <v>9</v>
      </c>
      <c r="D13" s="90">
        <v>39226</v>
      </c>
    </row>
    <row r="14" spans="2:11" ht="17.25" customHeight="1">
      <c r="B14" s="89" t="s">
        <v>189</v>
      </c>
      <c r="C14" s="88" t="s">
        <v>6</v>
      </c>
      <c r="D14" s="90">
        <v>41645</v>
      </c>
    </row>
    <row r="15" spans="2:11">
      <c r="B15" s="89" t="s">
        <v>188</v>
      </c>
      <c r="C15" s="88" t="s">
        <v>187</v>
      </c>
      <c r="D15" s="87">
        <v>42883</v>
      </c>
    </row>
    <row r="16" spans="2:11">
      <c r="B16" s="89" t="s">
        <v>186</v>
      </c>
      <c r="C16" s="88" t="s">
        <v>185</v>
      </c>
      <c r="D16" s="87">
        <v>42129</v>
      </c>
    </row>
    <row r="17" spans="2:4">
      <c r="B17" s="89" t="s">
        <v>184</v>
      </c>
      <c r="C17" s="88" t="s">
        <v>183</v>
      </c>
      <c r="D17" s="87">
        <v>43285</v>
      </c>
    </row>
    <row r="18" spans="2:4">
      <c r="B18" s="89" t="s">
        <v>182</v>
      </c>
      <c r="C18" s="88" t="s">
        <v>181</v>
      </c>
      <c r="D18" s="87">
        <v>39430</v>
      </c>
    </row>
    <row r="19" spans="2:4">
      <c r="B19" s="89" t="s">
        <v>180</v>
      </c>
      <c r="C19" s="88" t="s">
        <v>411</v>
      </c>
      <c r="D19" s="87">
        <v>28321</v>
      </c>
    </row>
    <row r="20" spans="2:4">
      <c r="B20" s="89" t="s">
        <v>179</v>
      </c>
      <c r="C20" s="88" t="s">
        <v>178</v>
      </c>
      <c r="D20" s="87">
        <v>22017</v>
      </c>
    </row>
    <row r="21" spans="2:4">
      <c r="B21" s="89" t="s">
        <v>177</v>
      </c>
      <c r="C21" s="88" t="s">
        <v>176</v>
      </c>
      <c r="D21" s="87">
        <v>16196</v>
      </c>
    </row>
    <row r="22" spans="2:4">
      <c r="B22" s="89" t="s">
        <v>175</v>
      </c>
      <c r="C22" s="88" t="s">
        <v>174</v>
      </c>
      <c r="D22" s="87">
        <v>41255</v>
      </c>
    </row>
    <row r="23" spans="2:4">
      <c r="B23" s="89" t="s">
        <v>173</v>
      </c>
      <c r="C23" s="88" t="s">
        <v>172</v>
      </c>
      <c r="D23" s="87">
        <v>36892</v>
      </c>
    </row>
    <row r="24" spans="2:4">
      <c r="B24" s="89" t="s">
        <v>171</v>
      </c>
      <c r="C24" s="88" t="s">
        <v>170</v>
      </c>
      <c r="D24" s="87">
        <v>36526</v>
      </c>
    </row>
    <row r="25" spans="2:4">
      <c r="B25" s="89" t="s">
        <v>169</v>
      </c>
      <c r="C25" s="88" t="s">
        <v>74</v>
      </c>
      <c r="D25" s="87">
        <v>40161</v>
      </c>
    </row>
    <row r="26" spans="2:4">
      <c r="B26" s="89" t="s">
        <v>168</v>
      </c>
      <c r="C26" s="88" t="s">
        <v>167</v>
      </c>
      <c r="D26" s="87">
        <v>37973</v>
      </c>
    </row>
    <row r="27" spans="2:4">
      <c r="B27" s="89" t="s">
        <v>166</v>
      </c>
      <c r="C27" s="88" t="s">
        <v>165</v>
      </c>
      <c r="D27" s="87">
        <v>39144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K28"/>
  <sheetViews>
    <sheetView workbookViewId="0">
      <selection activeCell="J5" sqref="J5"/>
    </sheetView>
  </sheetViews>
  <sheetFormatPr defaultRowHeight="14.4"/>
  <cols>
    <col min="1" max="1" width="1.6640625" customWidth="1"/>
    <col min="3" max="3" width="26.6640625" customWidth="1"/>
    <col min="4" max="4" width="23.44140625" customWidth="1"/>
    <col min="5" max="8" width="5.88671875" customWidth="1"/>
    <col min="10" max="10" width="26.6640625" customWidth="1"/>
    <col min="11" max="11" width="23.44140625" customWidth="1"/>
  </cols>
  <sheetData>
    <row r="1" spans="2:11" ht="3.75" customHeight="1"/>
    <row r="2" spans="2:11" ht="44.25" customHeight="1">
      <c r="B2" s="221" t="s">
        <v>206</v>
      </c>
      <c r="C2" s="221"/>
      <c r="D2" s="221"/>
      <c r="I2" s="221" t="s">
        <v>205</v>
      </c>
      <c r="J2" s="222"/>
      <c r="K2" s="222"/>
    </row>
    <row r="4" spans="2:11" ht="17.25" customHeight="1">
      <c r="B4" s="95" t="s">
        <v>88</v>
      </c>
      <c r="C4" s="96" t="s">
        <v>19</v>
      </c>
      <c r="D4" s="95" t="s">
        <v>18</v>
      </c>
      <c r="I4" s="95" t="s">
        <v>88</v>
      </c>
      <c r="J4" s="96" t="s">
        <v>19</v>
      </c>
      <c r="K4" s="95" t="s">
        <v>18</v>
      </c>
    </row>
    <row r="5" spans="2:11" ht="17.25" customHeight="1">
      <c r="B5" s="94" t="s">
        <v>204</v>
      </c>
      <c r="C5" s="93" t="s">
        <v>203</v>
      </c>
      <c r="D5" s="92">
        <v>32126</v>
      </c>
      <c r="I5" s="43" t="s">
        <v>169</v>
      </c>
      <c r="J5" s="94" t="str">
        <f>VLOOKUP(I5,Base_pacientes[#All],2,FALSE)</f>
        <v>Thiago Hiroshi</v>
      </c>
      <c r="K5" s="92">
        <f>VLOOKUP(I5,Base_pacientes[#All],3,FALSE)</f>
        <v>40161</v>
      </c>
    </row>
    <row r="6" spans="2:11" ht="17.25" customHeight="1">
      <c r="B6" s="94" t="s">
        <v>202</v>
      </c>
      <c r="C6" s="93" t="s">
        <v>76</v>
      </c>
      <c r="D6" s="92">
        <v>29952</v>
      </c>
    </row>
    <row r="7" spans="2:11" ht="17.25" customHeight="1">
      <c r="B7" s="94" t="s">
        <v>201</v>
      </c>
      <c r="C7" s="93" t="s">
        <v>200</v>
      </c>
      <c r="D7" s="92">
        <v>29681</v>
      </c>
    </row>
    <row r="8" spans="2:11" ht="17.25" customHeight="1">
      <c r="B8" s="94" t="s">
        <v>199</v>
      </c>
      <c r="C8" s="93" t="s">
        <v>8</v>
      </c>
      <c r="D8" s="92">
        <v>39556</v>
      </c>
    </row>
    <row r="9" spans="2:11" ht="17.25" customHeight="1">
      <c r="B9" s="94" t="s">
        <v>198</v>
      </c>
      <c r="C9" s="93" t="s">
        <v>197</v>
      </c>
      <c r="D9" s="92">
        <v>32157</v>
      </c>
    </row>
    <row r="10" spans="2:11" ht="17.25" customHeight="1">
      <c r="B10" s="94" t="s">
        <v>196</v>
      </c>
      <c r="C10" s="93" t="s">
        <v>195</v>
      </c>
      <c r="D10" s="92">
        <v>31320</v>
      </c>
    </row>
    <row r="11" spans="2:11" ht="17.25" customHeight="1">
      <c r="B11" s="94" t="s">
        <v>194</v>
      </c>
      <c r="C11" s="93" t="s">
        <v>193</v>
      </c>
      <c r="D11" s="92">
        <v>33228</v>
      </c>
    </row>
    <row r="12" spans="2:11" ht="17.25" customHeight="1">
      <c r="B12" s="94" t="s">
        <v>192</v>
      </c>
      <c r="C12" s="93" t="s">
        <v>191</v>
      </c>
      <c r="D12" s="92">
        <v>34446</v>
      </c>
    </row>
    <row r="13" spans="2:11" ht="17.25" customHeight="1">
      <c r="B13" s="94" t="s">
        <v>190</v>
      </c>
      <c r="C13" s="93" t="s">
        <v>9</v>
      </c>
      <c r="D13" s="92">
        <v>39226</v>
      </c>
    </row>
    <row r="14" spans="2:11" ht="17.25" customHeight="1">
      <c r="B14" s="94" t="s">
        <v>189</v>
      </c>
      <c r="C14" s="93" t="s">
        <v>6</v>
      </c>
      <c r="D14" s="92">
        <v>41645</v>
      </c>
    </row>
    <row r="15" spans="2:11">
      <c r="B15" s="94" t="s">
        <v>188</v>
      </c>
      <c r="C15" s="93" t="s">
        <v>187</v>
      </c>
      <c r="D15" s="92">
        <v>42883</v>
      </c>
    </row>
    <row r="16" spans="2:11">
      <c r="B16" s="94" t="s">
        <v>186</v>
      </c>
      <c r="C16" s="93" t="s">
        <v>185</v>
      </c>
      <c r="D16" s="92">
        <v>42129</v>
      </c>
    </row>
    <row r="17" spans="2:4">
      <c r="B17" s="94" t="s">
        <v>184</v>
      </c>
      <c r="C17" s="93" t="s">
        <v>183</v>
      </c>
      <c r="D17" s="92">
        <v>43285</v>
      </c>
    </row>
    <row r="18" spans="2:4">
      <c r="B18" s="94" t="s">
        <v>182</v>
      </c>
      <c r="C18" s="93" t="s">
        <v>181</v>
      </c>
      <c r="D18" s="92">
        <v>39430</v>
      </c>
    </row>
    <row r="19" spans="2:4">
      <c r="B19" s="94" t="s">
        <v>180</v>
      </c>
      <c r="C19" s="93" t="s">
        <v>411</v>
      </c>
      <c r="D19" s="92">
        <v>28321</v>
      </c>
    </row>
    <row r="20" spans="2:4">
      <c r="B20" s="94" t="s">
        <v>179</v>
      </c>
      <c r="C20" s="93" t="s">
        <v>178</v>
      </c>
      <c r="D20" s="92">
        <v>22017</v>
      </c>
    </row>
    <row r="21" spans="2:4">
      <c r="B21" s="94" t="s">
        <v>177</v>
      </c>
      <c r="C21" s="93" t="s">
        <v>176</v>
      </c>
      <c r="D21" s="92">
        <v>16196</v>
      </c>
    </row>
    <row r="22" spans="2:4">
      <c r="B22" s="94" t="s">
        <v>175</v>
      </c>
      <c r="C22" s="93" t="s">
        <v>174</v>
      </c>
      <c r="D22" s="92">
        <v>41255</v>
      </c>
    </row>
    <row r="23" spans="2:4">
      <c r="B23" s="94" t="s">
        <v>173</v>
      </c>
      <c r="C23" s="93" t="s">
        <v>172</v>
      </c>
      <c r="D23" s="92">
        <v>36892</v>
      </c>
    </row>
    <row r="24" spans="2:4">
      <c r="B24" s="94" t="s">
        <v>171</v>
      </c>
      <c r="C24" s="93" t="s">
        <v>170</v>
      </c>
      <c r="D24" s="92">
        <v>36526</v>
      </c>
    </row>
    <row r="25" spans="2:4">
      <c r="B25" s="94" t="s">
        <v>169</v>
      </c>
      <c r="C25" s="93" t="s">
        <v>74</v>
      </c>
      <c r="D25" s="92">
        <v>40161</v>
      </c>
    </row>
    <row r="26" spans="2:4">
      <c r="B26" s="94" t="s">
        <v>168</v>
      </c>
      <c r="C26" s="93" t="s">
        <v>167</v>
      </c>
      <c r="D26" s="92">
        <v>37973</v>
      </c>
    </row>
    <row r="27" spans="2:4">
      <c r="B27" s="94" t="s">
        <v>166</v>
      </c>
      <c r="C27" s="93" t="s">
        <v>165</v>
      </c>
      <c r="D27" s="92">
        <v>39144</v>
      </c>
    </row>
    <row r="28" spans="2:4">
      <c r="B28" s="94" t="s">
        <v>208</v>
      </c>
      <c r="C28" s="93" t="s">
        <v>207</v>
      </c>
      <c r="D28" s="92">
        <v>22017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G14"/>
  <sheetViews>
    <sheetView showGridLines="0" workbookViewId="0">
      <selection activeCell="F5" sqref="F5"/>
    </sheetView>
  </sheetViews>
  <sheetFormatPr defaultRowHeight="14.4"/>
  <cols>
    <col min="1" max="1" width="3.44140625" customWidth="1"/>
    <col min="2" max="3" width="23.88671875" customWidth="1"/>
    <col min="4" max="4" width="20.88671875" customWidth="1"/>
    <col min="6" max="6" width="20.33203125" bestFit="1" customWidth="1"/>
    <col min="7" max="7" width="26" customWidth="1"/>
    <col min="8" max="8" width="20.109375" customWidth="1"/>
  </cols>
  <sheetData>
    <row r="2" spans="2:7" ht="54" customHeight="1">
      <c r="B2" s="223" t="s">
        <v>211</v>
      </c>
      <c r="C2" s="223"/>
      <c r="D2" s="223"/>
    </row>
    <row r="4" spans="2:7" ht="21">
      <c r="B4" s="103" t="s">
        <v>210</v>
      </c>
      <c r="C4" s="103" t="s">
        <v>72</v>
      </c>
      <c r="F4" s="102" t="s">
        <v>209</v>
      </c>
      <c r="G4" s="101" t="s">
        <v>72</v>
      </c>
    </row>
    <row r="5" spans="2:7" ht="21">
      <c r="B5" s="98">
        <v>0</v>
      </c>
      <c r="C5" s="97">
        <v>0.01</v>
      </c>
      <c r="F5" s="100">
        <v>1302</v>
      </c>
      <c r="G5" s="99">
        <f>VLOOKUP(F5,Tabela447[],2,TRUE)</f>
        <v>7.0000000000000007E-2</v>
      </c>
    </row>
    <row r="6" spans="2:7" ht="21">
      <c r="B6" s="98">
        <v>301</v>
      </c>
      <c r="C6" s="97">
        <v>0.02</v>
      </c>
    </row>
    <row r="7" spans="2:7" ht="21">
      <c r="B7" s="98">
        <v>501</v>
      </c>
      <c r="C7" s="97">
        <v>0.03</v>
      </c>
    </row>
    <row r="8" spans="2:7" ht="21">
      <c r="B8" s="98">
        <v>701</v>
      </c>
      <c r="C8" s="97">
        <v>0.04</v>
      </c>
    </row>
    <row r="9" spans="2:7" ht="21">
      <c r="B9" s="98">
        <v>901</v>
      </c>
      <c r="C9" s="97">
        <v>0.05</v>
      </c>
    </row>
    <row r="10" spans="2:7" ht="21">
      <c r="B10" s="98">
        <v>1101</v>
      </c>
      <c r="C10" s="97">
        <v>0.06</v>
      </c>
    </row>
    <row r="11" spans="2:7" ht="21">
      <c r="B11" s="98">
        <v>1301</v>
      </c>
      <c r="C11" s="97">
        <v>7.0000000000000007E-2</v>
      </c>
    </row>
    <row r="12" spans="2:7" ht="21">
      <c r="B12" s="98">
        <v>1501</v>
      </c>
      <c r="C12" s="97">
        <v>0.08</v>
      </c>
    </row>
    <row r="13" spans="2:7" ht="21">
      <c r="B13" s="98">
        <v>1701</v>
      </c>
      <c r="C13" s="97">
        <v>0.09</v>
      </c>
    </row>
    <row r="14" spans="2:7" ht="21">
      <c r="B14" s="98">
        <v>1901</v>
      </c>
      <c r="C14" s="97">
        <v>0.1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5"/>
  <sheetViews>
    <sheetView showGridLines="0" workbookViewId="0">
      <selection activeCell="E4" sqref="E4"/>
    </sheetView>
  </sheetViews>
  <sheetFormatPr defaultRowHeight="14.4"/>
  <cols>
    <col min="1" max="1" width="12.33203125" customWidth="1"/>
    <col min="2" max="2" width="9.33203125" customWidth="1"/>
    <col min="3" max="3" width="14.88671875" customWidth="1"/>
  </cols>
  <sheetData>
    <row r="1" spans="1:6">
      <c r="A1" t="s">
        <v>164</v>
      </c>
      <c r="B1" t="s">
        <v>163</v>
      </c>
      <c r="C1" t="s">
        <v>5</v>
      </c>
      <c r="E1" t="s">
        <v>414</v>
      </c>
    </row>
    <row r="2" spans="1:6">
      <c r="A2">
        <v>1830</v>
      </c>
      <c r="B2">
        <v>28</v>
      </c>
      <c r="C2" s="76">
        <f>IFERROR(Tabela52[[#This Row],[Dividendo]]/Tabela52[[#This Row],[Divisor]],0)</f>
        <v>65.357142857142861</v>
      </c>
      <c r="E2" t="s">
        <v>412</v>
      </c>
      <c r="F2" t="s">
        <v>413</v>
      </c>
    </row>
    <row r="3" spans="1:6">
      <c r="A3">
        <v>1127</v>
      </c>
      <c r="B3">
        <v>0</v>
      </c>
      <c r="C3" s="76">
        <f>IFERROR(Tabela52[[#This Row],[Dividendo]]/Tabela52[[#This Row],[Divisor]],0)</f>
        <v>0</v>
      </c>
      <c r="E3" t="s">
        <v>415</v>
      </c>
    </row>
    <row r="4" spans="1:6">
      <c r="A4">
        <v>1493</v>
      </c>
      <c r="B4">
        <v>49</v>
      </c>
      <c r="C4" s="76">
        <f>IFERROR(Tabela52[[#This Row],[Dividendo]]/Tabela52[[#This Row],[Divisor]],0)</f>
        <v>30.469387755102041</v>
      </c>
      <c r="E4">
        <f>MOD(Tabela52[[#This Row],[Dividendo]],Tabela52[[#This Row],[Divisor]])</f>
        <v>23</v>
      </c>
      <c r="F4">
        <f>QUOTIENT(Tabela52[[#This Row],[Dividendo]],Tabela52[[#This Row],[Divisor]])</f>
        <v>30</v>
      </c>
    </row>
    <row r="5" spans="1:6">
      <c r="A5">
        <v>1107</v>
      </c>
      <c r="B5">
        <v>23</v>
      </c>
      <c r="C5" s="76">
        <f>IFERROR(Tabela52[[#This Row],[Dividendo]]/Tabela52[[#This Row],[Divisor]],0)</f>
        <v>48.130434782608695</v>
      </c>
    </row>
    <row r="6" spans="1:6">
      <c r="A6">
        <v>1618</v>
      </c>
      <c r="C6" s="76">
        <f>IFERROR(Tabela52[[#This Row],[Dividendo]]/Tabela52[[#This Row],[Divisor]],0)</f>
        <v>0</v>
      </c>
    </row>
    <row r="7" spans="1:6">
      <c r="A7">
        <v>1907</v>
      </c>
      <c r="B7">
        <v>19</v>
      </c>
      <c r="C7" s="76">
        <f>IFERROR(Tabela52[[#This Row],[Dividendo]]/Tabela52[[#This Row],[Divisor]],0)</f>
        <v>100.36842105263158</v>
      </c>
    </row>
    <row r="8" spans="1:6">
      <c r="A8">
        <v>1432</v>
      </c>
      <c r="B8">
        <v>29</v>
      </c>
      <c r="C8" s="76">
        <f>IFERROR(Tabela52[[#This Row],[Dividendo]]/Tabela52[[#This Row],[Divisor]],0)</f>
        <v>49.379310344827587</v>
      </c>
    </row>
    <row r="9" spans="1:6">
      <c r="A9">
        <v>1464</v>
      </c>
      <c r="B9">
        <v>25</v>
      </c>
      <c r="C9" s="76">
        <f>IFERROR(Tabela52[[#This Row],[Dividendo]]/Tabela52[[#This Row],[Divisor]],0)</f>
        <v>58.56</v>
      </c>
    </row>
    <row r="10" spans="1:6">
      <c r="A10">
        <v>1707</v>
      </c>
      <c r="B10">
        <v>50</v>
      </c>
      <c r="C10" s="76">
        <f>IFERROR(Tabela52[[#This Row],[Dividendo]]/Tabela52[[#This Row],[Divisor]],0)</f>
        <v>34.14</v>
      </c>
    </row>
    <row r="11" spans="1:6">
      <c r="A11">
        <v>1755</v>
      </c>
      <c r="B11">
        <v>0</v>
      </c>
      <c r="C11" s="76">
        <f>IFERROR(Tabela52[[#This Row],[Dividendo]]/Tabela52[[#This Row],[Divisor]],0)</f>
        <v>0</v>
      </c>
    </row>
    <row r="12" spans="1:6">
      <c r="A12">
        <v>1247</v>
      </c>
      <c r="B12">
        <v>50</v>
      </c>
      <c r="C12" s="76">
        <f>IFERROR(Tabela52[[#This Row],[Dividendo]]/Tabela52[[#This Row],[Divisor]],0)</f>
        <v>24.94</v>
      </c>
    </row>
    <row r="13" spans="1:6">
      <c r="A13">
        <v>1588</v>
      </c>
      <c r="B13">
        <v>17</v>
      </c>
      <c r="C13" s="76">
        <f>IFERROR(Tabela52[[#This Row],[Dividendo]]/Tabela52[[#This Row],[Divisor]],0)</f>
        <v>93.411764705882348</v>
      </c>
    </row>
    <row r="14" spans="1:6">
      <c r="A14">
        <v>1137</v>
      </c>
      <c r="B14">
        <v>19</v>
      </c>
      <c r="C14" s="76">
        <f>IFERROR(Tabela52[[#This Row],[Dividendo]]/Tabela52[[#This Row],[Divisor]],0)</f>
        <v>59.842105263157897</v>
      </c>
    </row>
    <row r="15" spans="1:6">
      <c r="A15">
        <v>1561</v>
      </c>
      <c r="B15">
        <v>26</v>
      </c>
      <c r="C15" s="76">
        <f>IFERROR(Tabela52[[#This Row],[Dividendo]]/Tabela52[[#This Row],[Divisor]],0)</f>
        <v>60.03846153846154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I29"/>
  <sheetViews>
    <sheetView showGridLines="0" zoomScale="96" zoomScaleNormal="96" workbookViewId="0">
      <selection activeCell="H4" sqref="H4"/>
    </sheetView>
  </sheetViews>
  <sheetFormatPr defaultRowHeight="14.4"/>
  <cols>
    <col min="1" max="1" width="3" customWidth="1"/>
    <col min="2" max="2" width="13.33203125" customWidth="1"/>
    <col min="3" max="4" width="17.109375" bestFit="1" customWidth="1"/>
    <col min="5" max="6" width="10.5546875" bestFit="1" customWidth="1"/>
    <col min="7" max="7" width="9.5546875" bestFit="1" customWidth="1"/>
    <col min="8" max="8" width="21.33203125" customWidth="1"/>
    <col min="9" max="9" width="9.5546875" bestFit="1" customWidth="1"/>
  </cols>
  <sheetData>
    <row r="2" spans="2:9">
      <c r="B2" s="9" t="s">
        <v>25</v>
      </c>
      <c r="C2" s="10" t="s">
        <v>230</v>
      </c>
      <c r="D2" s="10" t="s">
        <v>57</v>
      </c>
      <c r="E2" s="10" t="s">
        <v>58</v>
      </c>
      <c r="F2" s="10" t="s">
        <v>59</v>
      </c>
      <c r="G2" s="10" t="s">
        <v>61</v>
      </c>
      <c r="H2" s="20" t="s">
        <v>215</v>
      </c>
    </row>
    <row r="3" spans="2:9">
      <c r="B3" s="11">
        <v>1</v>
      </c>
      <c r="C3" s="215" t="s">
        <v>231</v>
      </c>
      <c r="D3" s="112">
        <v>3539</v>
      </c>
      <c r="E3" s="112">
        <v>3626</v>
      </c>
      <c r="F3" s="112">
        <v>3951</v>
      </c>
      <c r="G3" s="111">
        <f>AVERAGE(TB_Pizzas_Vetorial[[#This Row],[Jan]:[Mar]])</f>
        <v>3705.3333333333335</v>
      </c>
      <c r="H3" s="110" t="str">
        <f>LOOKUP(TB_Pizzas_Vetorial[[#This Row],[Média]],TB_depara[],TB_Status[Status])</f>
        <v>Excelente</v>
      </c>
    </row>
    <row r="4" spans="2:9">
      <c r="B4" s="11">
        <v>2</v>
      </c>
      <c r="C4" s="215" t="s">
        <v>229</v>
      </c>
      <c r="D4" s="112">
        <v>4862</v>
      </c>
      <c r="E4" s="112">
        <v>4200</v>
      </c>
      <c r="F4" s="112">
        <v>4200</v>
      </c>
      <c r="G4" s="111">
        <f>AVERAGE(TB_Pizzas_Vetorial[[#This Row],[Jan]:[Mar]])</f>
        <v>4420.666666666667</v>
      </c>
      <c r="H4" s="110" t="str">
        <f>LOOKUP(TB_Pizzas_Vetorial[[#This Row],[Média]],TB_depara[],TB_Status[Status])</f>
        <v>Excelente</v>
      </c>
    </row>
    <row r="5" spans="2:9">
      <c r="B5" s="11">
        <v>3</v>
      </c>
      <c r="C5" s="215" t="s">
        <v>228</v>
      </c>
      <c r="D5" s="112">
        <v>3177</v>
      </c>
      <c r="E5" s="112">
        <v>2340</v>
      </c>
      <c r="F5" s="112">
        <v>3346</v>
      </c>
      <c r="G5" s="111">
        <f>AVERAGE(TB_Pizzas_Vetorial[[#This Row],[Jan]:[Mar]])</f>
        <v>2954.3333333333335</v>
      </c>
      <c r="H5" s="110" t="str">
        <f>LOOKUP(TB_Pizzas_Vetorial[[#This Row],[Média]],TB_depara[],TB_Status[Status])</f>
        <v>Ótimo</v>
      </c>
    </row>
    <row r="6" spans="2:9">
      <c r="B6" s="11">
        <v>4</v>
      </c>
      <c r="C6" s="215" t="s">
        <v>227</v>
      </c>
      <c r="D6" s="112">
        <v>2463</v>
      </c>
      <c r="E6" s="112">
        <v>2108</v>
      </c>
      <c r="F6" s="112">
        <v>2552</v>
      </c>
      <c r="G6" s="111">
        <f>AVERAGE(TB_Pizzas_Vetorial[[#This Row],[Jan]:[Mar]])</f>
        <v>2374.3333333333335</v>
      </c>
      <c r="H6" s="110" t="str">
        <f>LOOKUP(TB_Pizzas_Vetorial[[#This Row],[Média]],TB_depara[],TB_Status[Status])</f>
        <v>Bom</v>
      </c>
    </row>
    <row r="7" spans="2:9">
      <c r="B7" s="11">
        <v>5</v>
      </c>
      <c r="C7" s="215" t="s">
        <v>226</v>
      </c>
      <c r="D7" s="112">
        <v>4893</v>
      </c>
      <c r="E7" s="112">
        <v>2283</v>
      </c>
      <c r="F7" s="112">
        <v>2573</v>
      </c>
      <c r="G7" s="111">
        <f>AVERAGE(TB_Pizzas_Vetorial[[#This Row],[Jan]:[Mar]])</f>
        <v>3249.6666666666665</v>
      </c>
      <c r="H7" s="110" t="str">
        <f>LOOKUP(TB_Pizzas_Vetorial[[#This Row],[Média]],TB_depara[],TB_Status[Status])</f>
        <v>Excelente</v>
      </c>
    </row>
    <row r="8" spans="2:9">
      <c r="B8" s="11">
        <v>6</v>
      </c>
      <c r="C8" s="215" t="s">
        <v>225</v>
      </c>
      <c r="D8" s="112">
        <v>3254</v>
      </c>
      <c r="E8" s="112">
        <v>4605</v>
      </c>
      <c r="F8" s="112">
        <v>4168</v>
      </c>
      <c r="G8" s="111">
        <f>AVERAGE(TB_Pizzas_Vetorial[[#This Row],[Jan]:[Mar]])</f>
        <v>4009</v>
      </c>
      <c r="H8" s="110" t="str">
        <f>LOOKUP(TB_Pizzas_Vetorial[[#This Row],[Média]],TB_depara[],TB_Status[Status])</f>
        <v>Excelente</v>
      </c>
    </row>
    <row r="9" spans="2:9">
      <c r="B9" s="11">
        <v>7</v>
      </c>
      <c r="C9" s="215" t="s">
        <v>224</v>
      </c>
      <c r="D9" s="112">
        <v>2155</v>
      </c>
      <c r="E9" s="112">
        <v>4369</v>
      </c>
      <c r="F9" s="112">
        <v>4905</v>
      </c>
      <c r="G9" s="111">
        <f>AVERAGE(TB_Pizzas_Vetorial[[#This Row],[Jan]:[Mar]])</f>
        <v>3809.6666666666665</v>
      </c>
      <c r="H9" s="110" t="str">
        <f>LOOKUP(TB_Pizzas_Vetorial[[#This Row],[Média]],TB_depara[],TB_Status[Status])</f>
        <v>Excelente</v>
      </c>
    </row>
    <row r="10" spans="2:9">
      <c r="B10" s="11">
        <v>8</v>
      </c>
      <c r="C10" s="215" t="s">
        <v>223</v>
      </c>
      <c r="D10" s="112">
        <v>3914</v>
      </c>
      <c r="E10" s="112">
        <v>4721</v>
      </c>
      <c r="F10" s="112">
        <v>3525</v>
      </c>
      <c r="G10" s="111">
        <f>AVERAGE(TB_Pizzas_Vetorial[[#This Row],[Jan]:[Mar]])</f>
        <v>4053.3333333333335</v>
      </c>
      <c r="H10" s="110" t="str">
        <f>LOOKUP(TB_Pizzas_Vetorial[[#This Row],[Média]],TB_depara[],TB_Status[Status])</f>
        <v>Excelente</v>
      </c>
    </row>
    <row r="11" spans="2:9">
      <c r="B11" s="11">
        <v>9</v>
      </c>
      <c r="C11" s="216" t="s">
        <v>222</v>
      </c>
      <c r="D11" s="112">
        <v>4186</v>
      </c>
      <c r="E11" s="112">
        <v>2569</v>
      </c>
      <c r="F11" s="112">
        <v>2165</v>
      </c>
      <c r="G11" s="111">
        <f>AVERAGE(TB_Pizzas_Vetorial[[#This Row],[Jan]:[Mar]])</f>
        <v>2973.3333333333335</v>
      </c>
      <c r="H11" s="110" t="str">
        <f>LOOKUP(TB_Pizzas_Vetorial[[#This Row],[Média]],TB_depara[],TB_Status[Status])</f>
        <v>Ótimo</v>
      </c>
      <c r="I11" s="75"/>
    </row>
    <row r="12" spans="2:9">
      <c r="B12" s="11">
        <v>10</v>
      </c>
      <c r="C12" s="216" t="s">
        <v>221</v>
      </c>
      <c r="D12" s="112">
        <v>2319</v>
      </c>
      <c r="E12" s="112">
        <v>4421</v>
      </c>
      <c r="F12" s="112">
        <v>2950</v>
      </c>
      <c r="G12" s="111">
        <f>AVERAGE(TB_Pizzas_Vetorial[[#This Row],[Jan]:[Mar]])</f>
        <v>3230</v>
      </c>
      <c r="H12" s="110" t="str">
        <f>LOOKUP(TB_Pizzas_Vetorial[[#This Row],[Média]],TB_depara[],TB_Status[Status])</f>
        <v>Excelente</v>
      </c>
    </row>
    <row r="13" spans="2:9">
      <c r="B13" s="11">
        <v>11</v>
      </c>
      <c r="C13" s="216" t="s">
        <v>220</v>
      </c>
      <c r="D13" s="112">
        <v>2001</v>
      </c>
      <c r="E13" s="112">
        <v>2000</v>
      </c>
      <c r="F13" s="112">
        <v>2290</v>
      </c>
      <c r="G13" s="111">
        <f>AVERAGE(TB_Pizzas_Vetorial[[#This Row],[Jan]:[Mar]])</f>
        <v>2097</v>
      </c>
      <c r="H13" s="110" t="str">
        <f>LOOKUP(TB_Pizzas_Vetorial[[#This Row],[Média]],TB_depara[],TB_Status[Status])</f>
        <v>Bom</v>
      </c>
    </row>
    <row r="14" spans="2:9">
      <c r="B14" s="11">
        <v>12</v>
      </c>
      <c r="C14" s="216" t="s">
        <v>219</v>
      </c>
      <c r="D14" s="112">
        <v>2243</v>
      </c>
      <c r="E14" s="112">
        <v>4432</v>
      </c>
      <c r="F14" s="112">
        <v>3181</v>
      </c>
      <c r="G14" s="111">
        <f>AVERAGE(TB_Pizzas_Vetorial[[#This Row],[Jan]:[Mar]])</f>
        <v>3285.3333333333335</v>
      </c>
      <c r="H14" s="110" t="str">
        <f>LOOKUP(TB_Pizzas_Vetorial[[#This Row],[Média]],TB_depara[],TB_Status[Status])</f>
        <v>Excelente</v>
      </c>
    </row>
    <row r="15" spans="2:9">
      <c r="B15" s="14">
        <v>13</v>
      </c>
      <c r="C15" s="217" t="s">
        <v>218</v>
      </c>
      <c r="D15" s="109">
        <v>4682</v>
      </c>
      <c r="E15" s="109">
        <v>4349</v>
      </c>
      <c r="F15" s="109">
        <v>2080</v>
      </c>
      <c r="G15" s="108">
        <f>AVERAGE(TB_Pizzas_Vetorial[[#This Row],[Jan]:[Mar]])</f>
        <v>3703.6666666666665</v>
      </c>
      <c r="H15" s="19" t="str">
        <f>LOOKUP(TB_Pizzas_Vetorial[[#This Row],[Média]],TB_depara[],TB_Status[Status])</f>
        <v>Excelente</v>
      </c>
    </row>
    <row r="19" spans="2:3">
      <c r="B19" s="6" t="s">
        <v>217</v>
      </c>
      <c r="C19" s="6" t="s">
        <v>216</v>
      </c>
    </row>
    <row r="20" spans="2:3">
      <c r="B20" s="105">
        <v>2000</v>
      </c>
      <c r="C20" s="104">
        <v>2500</v>
      </c>
    </row>
    <row r="21" spans="2:3">
      <c r="B21" s="107">
        <v>2501</v>
      </c>
      <c r="C21" s="106">
        <v>3000</v>
      </c>
    </row>
    <row r="22" spans="2:3">
      <c r="B22" s="105">
        <v>3001</v>
      </c>
      <c r="C22" s="104">
        <v>4500</v>
      </c>
    </row>
    <row r="26" spans="2:3">
      <c r="B26" s="114" t="s">
        <v>215</v>
      </c>
    </row>
    <row r="27" spans="2:3">
      <c r="B27" s="17" t="s">
        <v>214</v>
      </c>
    </row>
    <row r="28" spans="2:3">
      <c r="B28" s="18" t="s">
        <v>213</v>
      </c>
    </row>
    <row r="29" spans="2:3">
      <c r="B29" s="115" t="s"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I22"/>
  <sheetViews>
    <sheetView showGridLines="0" zoomScale="96" zoomScaleNormal="96" workbookViewId="0">
      <selection activeCell="H4" sqref="H4"/>
    </sheetView>
  </sheetViews>
  <sheetFormatPr defaultRowHeight="14.4"/>
  <cols>
    <col min="2" max="2" width="13.33203125" customWidth="1"/>
    <col min="3" max="4" width="17.109375" bestFit="1" customWidth="1"/>
    <col min="5" max="6" width="10.5546875" bestFit="1" customWidth="1"/>
    <col min="7" max="7" width="9.5546875" bestFit="1" customWidth="1"/>
    <col min="8" max="8" width="22.44140625" customWidth="1"/>
    <col min="9" max="9" width="9.5546875" bestFit="1" customWidth="1"/>
  </cols>
  <sheetData>
    <row r="2" spans="2:9">
      <c r="B2" t="s">
        <v>25</v>
      </c>
      <c r="C2" t="s">
        <v>230</v>
      </c>
      <c r="D2" t="s">
        <v>57</v>
      </c>
      <c r="E2" t="s">
        <v>58</v>
      </c>
      <c r="F2" t="s">
        <v>59</v>
      </c>
      <c r="G2" t="s">
        <v>61</v>
      </c>
      <c r="H2" t="s">
        <v>215</v>
      </c>
    </row>
    <row r="3" spans="2:9">
      <c r="B3">
        <v>1</v>
      </c>
      <c r="C3" s="111" t="s">
        <v>231</v>
      </c>
      <c r="D3" s="113">
        <v>3539</v>
      </c>
      <c r="E3" s="113">
        <v>3626</v>
      </c>
      <c r="F3" s="113">
        <v>3951</v>
      </c>
      <c r="G3" s="3">
        <f>AVERAGE(TB_Pizzas_Matricial[[#This Row],[Jan]:[Mar]])</f>
        <v>3705.3333333333335</v>
      </c>
      <c r="H3" t="str">
        <f>LOOKUP(TB_Pizzas_Matricial[[#This Row],[Média]],TB_Status_Completa[])</f>
        <v>Excelente</v>
      </c>
    </row>
    <row r="4" spans="2:9">
      <c r="B4">
        <v>2</v>
      </c>
      <c r="C4" s="3" t="s">
        <v>229</v>
      </c>
      <c r="D4" s="113">
        <v>4862</v>
      </c>
      <c r="E4" s="113">
        <v>4200</v>
      </c>
      <c r="F4" s="113">
        <v>4200</v>
      </c>
      <c r="G4" s="3">
        <f>AVERAGE(TB_Pizzas_Matricial[[#This Row],[Jan]:[Mar]])</f>
        <v>4420.666666666667</v>
      </c>
      <c r="H4" t="str">
        <f>LOOKUP(TB_Pizzas_Matricial[[#This Row],[Média]],TB_Status_Completa[])</f>
        <v>Excelente</v>
      </c>
    </row>
    <row r="5" spans="2:9">
      <c r="B5">
        <v>3</v>
      </c>
      <c r="C5" s="3" t="s">
        <v>228</v>
      </c>
      <c r="D5" s="113">
        <v>3177</v>
      </c>
      <c r="E5" s="113">
        <v>2340</v>
      </c>
      <c r="F5" s="113">
        <v>3346</v>
      </c>
      <c r="G5" s="3">
        <f>AVERAGE(TB_Pizzas_Matricial[[#This Row],[Jan]:[Mar]])</f>
        <v>2954.3333333333335</v>
      </c>
      <c r="H5" t="str">
        <f>LOOKUP(TB_Pizzas_Matricial[[#This Row],[Média]],TB_Status_Completa[])</f>
        <v>Ótimo</v>
      </c>
    </row>
    <row r="6" spans="2:9">
      <c r="B6">
        <v>4</v>
      </c>
      <c r="C6" s="3" t="s">
        <v>227</v>
      </c>
      <c r="D6" s="113">
        <v>2463</v>
      </c>
      <c r="E6" s="113">
        <v>2108</v>
      </c>
      <c r="F6" s="113">
        <v>2552</v>
      </c>
      <c r="G6" s="3">
        <f>AVERAGE(TB_Pizzas_Matricial[[#This Row],[Jan]:[Mar]])</f>
        <v>2374.3333333333335</v>
      </c>
      <c r="H6" t="str">
        <f>LOOKUP(TB_Pizzas_Matricial[[#This Row],[Média]],TB_Status_Completa[])</f>
        <v>Bom</v>
      </c>
    </row>
    <row r="7" spans="2:9">
      <c r="B7">
        <v>5</v>
      </c>
      <c r="C7" s="3" t="s">
        <v>226</v>
      </c>
      <c r="D7" s="113">
        <v>4893</v>
      </c>
      <c r="E7" s="113">
        <v>2283</v>
      </c>
      <c r="F7" s="113">
        <v>2573</v>
      </c>
      <c r="G7" s="3">
        <f>AVERAGE(TB_Pizzas_Matricial[[#This Row],[Jan]:[Mar]])</f>
        <v>3249.6666666666665</v>
      </c>
      <c r="H7" t="str">
        <f>LOOKUP(TB_Pizzas_Matricial[[#This Row],[Média]],TB_Status_Completa[])</f>
        <v>Excelente</v>
      </c>
    </row>
    <row r="8" spans="2:9">
      <c r="B8">
        <v>6</v>
      </c>
      <c r="C8" s="3" t="s">
        <v>225</v>
      </c>
      <c r="D8" s="113">
        <v>3254</v>
      </c>
      <c r="E8" s="113">
        <v>4605</v>
      </c>
      <c r="F8" s="113">
        <v>4168</v>
      </c>
      <c r="G8" s="3">
        <f>AVERAGE(TB_Pizzas_Matricial[[#This Row],[Jan]:[Mar]])</f>
        <v>4009</v>
      </c>
      <c r="H8" t="str">
        <f>LOOKUP(TB_Pizzas_Matricial[[#This Row],[Média]],TB_Status_Completa[])</f>
        <v>Excelente</v>
      </c>
    </row>
    <row r="9" spans="2:9">
      <c r="B9">
        <v>7</v>
      </c>
      <c r="C9" s="3" t="s">
        <v>224</v>
      </c>
      <c r="D9" s="113">
        <v>2155</v>
      </c>
      <c r="E9" s="113">
        <v>4369</v>
      </c>
      <c r="F9" s="113">
        <v>4905</v>
      </c>
      <c r="G9" s="3">
        <f>AVERAGE(TB_Pizzas_Matricial[[#This Row],[Jan]:[Mar]])</f>
        <v>3809.6666666666665</v>
      </c>
      <c r="H9" t="str">
        <f>LOOKUP(TB_Pizzas_Matricial[[#This Row],[Média]],TB_Status_Completa[])</f>
        <v>Excelente</v>
      </c>
    </row>
    <row r="10" spans="2:9">
      <c r="B10">
        <v>8</v>
      </c>
      <c r="C10" s="3" t="s">
        <v>223</v>
      </c>
      <c r="D10" s="113">
        <v>3914</v>
      </c>
      <c r="E10" s="113">
        <v>4721</v>
      </c>
      <c r="F10" s="113">
        <v>3525</v>
      </c>
      <c r="G10" s="3">
        <f>AVERAGE(TB_Pizzas_Matricial[[#This Row],[Jan]:[Mar]])</f>
        <v>4053.3333333333335</v>
      </c>
      <c r="H10" t="str">
        <f>LOOKUP(TB_Pizzas_Matricial[[#This Row],[Média]],TB_Status_Completa[])</f>
        <v>Excelente</v>
      </c>
    </row>
    <row r="11" spans="2:9">
      <c r="B11">
        <v>9</v>
      </c>
      <c r="C11" t="s">
        <v>222</v>
      </c>
      <c r="D11" s="113">
        <v>4186</v>
      </c>
      <c r="E11" s="113">
        <v>2569</v>
      </c>
      <c r="F11" s="113">
        <v>2165</v>
      </c>
      <c r="G11" s="3">
        <f>AVERAGE(TB_Pizzas_Matricial[[#This Row],[Jan]:[Mar]])</f>
        <v>2973.3333333333335</v>
      </c>
      <c r="H11" t="str">
        <f>LOOKUP(TB_Pizzas_Matricial[[#This Row],[Média]],TB_Status_Completa[])</f>
        <v>Ótimo</v>
      </c>
      <c r="I11" s="75"/>
    </row>
    <row r="12" spans="2:9">
      <c r="B12">
        <v>10</v>
      </c>
      <c r="C12" t="s">
        <v>221</v>
      </c>
      <c r="D12" s="113">
        <v>2319</v>
      </c>
      <c r="E12" s="113">
        <v>4421</v>
      </c>
      <c r="F12" s="113">
        <v>2950</v>
      </c>
      <c r="G12" s="3">
        <f>AVERAGE(TB_Pizzas_Matricial[[#This Row],[Jan]:[Mar]])</f>
        <v>3230</v>
      </c>
      <c r="H12" t="str">
        <f>LOOKUP(TB_Pizzas_Matricial[[#This Row],[Média]],TB_Status_Completa[])</f>
        <v>Excelente</v>
      </c>
    </row>
    <row r="13" spans="2:9">
      <c r="B13">
        <v>11</v>
      </c>
      <c r="C13" t="s">
        <v>220</v>
      </c>
      <c r="D13" s="113">
        <v>2001</v>
      </c>
      <c r="E13" s="113">
        <v>2000</v>
      </c>
      <c r="F13" s="113">
        <v>2290</v>
      </c>
      <c r="G13" s="3">
        <f>AVERAGE(TB_Pizzas_Matricial[[#This Row],[Jan]:[Mar]])</f>
        <v>2097</v>
      </c>
      <c r="H13" t="str">
        <f>LOOKUP(TB_Pizzas_Matricial[[#This Row],[Média]],TB_Status_Completa[])</f>
        <v>Bom</v>
      </c>
    </row>
    <row r="14" spans="2:9">
      <c r="B14">
        <v>12</v>
      </c>
      <c r="C14" t="s">
        <v>219</v>
      </c>
      <c r="D14" s="113">
        <v>2243</v>
      </c>
      <c r="E14" s="113">
        <v>4432</v>
      </c>
      <c r="F14" s="113">
        <v>3181</v>
      </c>
      <c r="G14" s="3">
        <f>AVERAGE(TB_Pizzas_Matricial[[#This Row],[Jan]:[Mar]])</f>
        <v>3285.3333333333335</v>
      </c>
      <c r="H14" t="str">
        <f>LOOKUP(TB_Pizzas_Matricial[[#This Row],[Média]],TB_Status_Completa[])</f>
        <v>Excelente</v>
      </c>
    </row>
    <row r="15" spans="2:9">
      <c r="B15">
        <v>13</v>
      </c>
      <c r="C15" t="s">
        <v>218</v>
      </c>
      <c r="D15" s="113">
        <v>4682</v>
      </c>
      <c r="E15" s="113">
        <v>4349</v>
      </c>
      <c r="F15" s="113">
        <v>2080</v>
      </c>
      <c r="G15" s="3">
        <f>AVERAGE(TB_Pizzas_Matricial[[#This Row],[Jan]:[Mar]])</f>
        <v>3703.6666666666665</v>
      </c>
      <c r="H15" t="str">
        <f>LOOKUP(TB_Pizzas_Matricial[[#This Row],[Média]],TB_Status_Completa[])</f>
        <v>Excelente</v>
      </c>
    </row>
    <row r="19" spans="2:4">
      <c r="B19" s="6" t="s">
        <v>217</v>
      </c>
      <c r="C19" s="6" t="s">
        <v>216</v>
      </c>
      <c r="D19" s="6" t="s">
        <v>215</v>
      </c>
    </row>
    <row r="20" spans="2:4">
      <c r="B20" s="105">
        <v>2000</v>
      </c>
      <c r="C20" s="104">
        <v>2500</v>
      </c>
      <c r="D20" t="s">
        <v>214</v>
      </c>
    </row>
    <row r="21" spans="2:4">
      <c r="B21" s="107">
        <v>2501</v>
      </c>
      <c r="C21" s="106">
        <v>3000</v>
      </c>
      <c r="D21" t="s">
        <v>213</v>
      </c>
    </row>
    <row r="22" spans="2:4">
      <c r="B22" s="105">
        <v>3001</v>
      </c>
      <c r="C22" s="104">
        <v>4500</v>
      </c>
      <c r="D22" t="s"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7272"/>
  </sheetPr>
  <dimension ref="B1:L28"/>
  <sheetViews>
    <sheetView showGridLines="0" workbookViewId="0">
      <selection activeCell="H5" sqref="H5"/>
    </sheetView>
  </sheetViews>
  <sheetFormatPr defaultRowHeight="14.4"/>
  <cols>
    <col min="1" max="1" width="3" customWidth="1"/>
    <col min="2" max="2" width="10.33203125" bestFit="1" customWidth="1"/>
    <col min="3" max="3" width="19.109375" bestFit="1" customWidth="1"/>
    <col min="4" max="4" width="10.44140625" customWidth="1"/>
    <col min="5" max="5" width="15.6640625" bestFit="1" customWidth="1"/>
    <col min="6" max="6" width="14.109375" customWidth="1"/>
    <col min="7" max="7" width="18.109375" customWidth="1"/>
    <col min="8" max="8" width="15.6640625" customWidth="1"/>
    <col min="9" max="9" width="2.6640625" customWidth="1"/>
    <col min="10" max="11" width="13.33203125" bestFit="1" customWidth="1"/>
    <col min="12" max="12" width="8.6640625" bestFit="1" customWidth="1"/>
  </cols>
  <sheetData>
    <row r="1" spans="2:12" ht="54.75" customHeight="1"/>
    <row r="3" spans="2:12" ht="29.4" thickBot="1">
      <c r="B3" s="136" t="s">
        <v>276</v>
      </c>
      <c r="C3" s="135" t="s">
        <v>78</v>
      </c>
      <c r="D3" s="135" t="s">
        <v>275</v>
      </c>
      <c r="E3" s="135" t="s">
        <v>274</v>
      </c>
      <c r="F3" s="135" t="s">
        <v>273</v>
      </c>
      <c r="G3" s="135" t="s">
        <v>272</v>
      </c>
      <c r="H3" s="134" t="s">
        <v>77</v>
      </c>
      <c r="J3" s="133" t="s">
        <v>63</v>
      </c>
      <c r="K3" s="132" t="s">
        <v>62</v>
      </c>
      <c r="L3" s="132" t="s">
        <v>77</v>
      </c>
    </row>
    <row r="4" spans="2:12" ht="18" customHeight="1" thickTop="1">
      <c r="B4" s="125">
        <v>167</v>
      </c>
      <c r="C4" t="s">
        <v>249</v>
      </c>
      <c r="D4" s="122" t="s">
        <v>271</v>
      </c>
      <c r="E4" s="124">
        <v>39937</v>
      </c>
      <c r="F4" s="123">
        <v>2538012</v>
      </c>
      <c r="G4" s="122" t="s">
        <v>32</v>
      </c>
      <c r="H4" s="121" t="str">
        <f>LOOKUP(Tabela73[[#This Row],[Saldo Médio]],tblsituação[])</f>
        <v>Ótimo</v>
      </c>
      <c r="J4" s="131">
        <v>0</v>
      </c>
      <c r="K4" s="130">
        <v>500000</v>
      </c>
      <c r="L4" s="129" t="s">
        <v>270</v>
      </c>
    </row>
    <row r="5" spans="2:12" ht="18" customHeight="1">
      <c r="B5" s="125">
        <v>335</v>
      </c>
      <c r="C5" s="122" t="s">
        <v>247</v>
      </c>
      <c r="D5" s="122" t="s">
        <v>269</v>
      </c>
      <c r="E5" s="124">
        <v>39121</v>
      </c>
      <c r="F5" s="123">
        <v>4586546</v>
      </c>
      <c r="G5" s="122" t="s">
        <v>33</v>
      </c>
      <c r="H5" s="121" t="str">
        <f>LOOKUP(Tabela73[[#This Row],[Saldo Médio]],tblsituação[])</f>
        <v>Ótimo</v>
      </c>
      <c r="J5" s="128">
        <v>500000.01</v>
      </c>
      <c r="K5" s="127">
        <v>750000</v>
      </c>
      <c r="L5" s="126" t="s">
        <v>268</v>
      </c>
    </row>
    <row r="6" spans="2:12" ht="18" customHeight="1">
      <c r="B6" s="125">
        <v>525</v>
      </c>
      <c r="C6" s="122" t="s">
        <v>109</v>
      </c>
      <c r="D6" s="122" t="s">
        <v>267</v>
      </c>
      <c r="E6" s="124">
        <v>37647</v>
      </c>
      <c r="F6" s="123">
        <v>1939098</v>
      </c>
      <c r="G6" s="122" t="s">
        <v>34</v>
      </c>
      <c r="H6" s="121" t="str">
        <f>LOOKUP(Tabela73[[#This Row],[Saldo Médio]],tblsituação[])</f>
        <v>Ótimo</v>
      </c>
      <c r="J6" s="128">
        <v>750000.01</v>
      </c>
      <c r="K6" s="127">
        <v>1000000</v>
      </c>
      <c r="L6" s="126" t="s">
        <v>214</v>
      </c>
    </row>
    <row r="7" spans="2:12" ht="18" customHeight="1">
      <c r="B7" s="125">
        <v>852</v>
      </c>
      <c r="C7" s="122" t="s">
        <v>266</v>
      </c>
      <c r="D7" s="122" t="s">
        <v>265</v>
      </c>
      <c r="E7" s="124">
        <v>37697</v>
      </c>
      <c r="F7" s="123">
        <v>414261</v>
      </c>
      <c r="G7" s="122" t="s">
        <v>35</v>
      </c>
      <c r="H7" s="121" t="str">
        <f>LOOKUP(Tabela73[[#This Row],[Saldo Médio]],tblsituação[])</f>
        <v>Ruim</v>
      </c>
      <c r="J7" s="128">
        <v>1000000.01</v>
      </c>
      <c r="K7" s="127">
        <v>5000000</v>
      </c>
      <c r="L7" s="126" t="s">
        <v>213</v>
      </c>
    </row>
    <row r="8" spans="2:12" ht="18" customHeight="1">
      <c r="B8" s="125">
        <v>226</v>
      </c>
      <c r="C8" s="122" t="s">
        <v>241</v>
      </c>
      <c r="D8" s="122" t="s">
        <v>264</v>
      </c>
      <c r="E8" s="124">
        <v>41333</v>
      </c>
      <c r="F8" s="123">
        <v>2732187</v>
      </c>
      <c r="G8" s="122" t="s">
        <v>36</v>
      </c>
      <c r="H8" s="121" t="str">
        <f>LOOKUP(Tabela73[[#This Row],[Saldo Médio]],tblsituação[])</f>
        <v>Ótimo</v>
      </c>
    </row>
    <row r="9" spans="2:12" ht="18" customHeight="1">
      <c r="B9" s="125">
        <v>108</v>
      </c>
      <c r="C9" s="122" t="s">
        <v>239</v>
      </c>
      <c r="D9" s="122" t="s">
        <v>263</v>
      </c>
      <c r="E9" s="124">
        <v>40972</v>
      </c>
      <c r="F9" s="123">
        <v>3408460</v>
      </c>
      <c r="G9" s="122" t="s">
        <v>37</v>
      </c>
      <c r="H9" s="121" t="str">
        <f>LOOKUP(Tabela73[[#This Row],[Saldo Médio]],tblsituação[])</f>
        <v>Ótimo</v>
      </c>
    </row>
    <row r="10" spans="2:12" ht="18" customHeight="1">
      <c r="B10" s="125">
        <v>380</v>
      </c>
      <c r="C10" s="122" t="s">
        <v>237</v>
      </c>
      <c r="D10" s="122" t="s">
        <v>262</v>
      </c>
      <c r="E10" s="124">
        <v>40886</v>
      </c>
      <c r="F10" s="123">
        <v>2563213</v>
      </c>
      <c r="G10" s="122" t="s">
        <v>38</v>
      </c>
      <c r="H10" s="121" t="str">
        <f>LOOKUP(Tabela73[[#This Row],[Saldo Médio]],tblsituação[])</f>
        <v>Ótimo</v>
      </c>
    </row>
    <row r="11" spans="2:12" ht="18" customHeight="1">
      <c r="B11" s="125">
        <v>500</v>
      </c>
      <c r="C11" s="122" t="s">
        <v>235</v>
      </c>
      <c r="D11" s="122" t="s">
        <v>261</v>
      </c>
      <c r="E11" s="124">
        <v>40328</v>
      </c>
      <c r="F11" s="123">
        <v>212396</v>
      </c>
      <c r="G11" s="122" t="s">
        <v>39</v>
      </c>
      <c r="H11" s="121" t="str">
        <f>LOOKUP(Tabela73[[#This Row],[Saldo Médio]],tblsituação[])</f>
        <v>Ruim</v>
      </c>
    </row>
    <row r="12" spans="2:12" ht="18" customHeight="1">
      <c r="B12" s="125">
        <v>656</v>
      </c>
      <c r="C12" s="122" t="s">
        <v>233</v>
      </c>
      <c r="D12" s="122" t="s">
        <v>260</v>
      </c>
      <c r="E12" s="124">
        <v>39764</v>
      </c>
      <c r="F12" s="123">
        <v>4048500</v>
      </c>
      <c r="G12" s="122" t="s">
        <v>40</v>
      </c>
      <c r="H12" s="121" t="str">
        <f>LOOKUP(Tabela73[[#This Row],[Saldo Médio]],tblsituação[])</f>
        <v>Ótimo</v>
      </c>
    </row>
    <row r="13" spans="2:12" ht="18" customHeight="1">
      <c r="B13" s="125">
        <v>382</v>
      </c>
      <c r="C13" s="122" t="s">
        <v>259</v>
      </c>
      <c r="D13" s="122" t="s">
        <v>258</v>
      </c>
      <c r="E13" s="124">
        <v>39467</v>
      </c>
      <c r="F13" s="123">
        <v>3156981</v>
      </c>
      <c r="G13" s="122" t="s">
        <v>41</v>
      </c>
      <c r="H13" s="121" t="str">
        <f>LOOKUP(Tabela73[[#This Row],[Saldo Médio]],tblsituação[])</f>
        <v>Ótimo</v>
      </c>
    </row>
    <row r="14" spans="2:12" ht="18" customHeight="1">
      <c r="B14" s="125">
        <v>399</v>
      </c>
      <c r="C14" s="122" t="s">
        <v>249</v>
      </c>
      <c r="D14" s="122" t="s">
        <v>257</v>
      </c>
      <c r="E14" s="124">
        <v>38365</v>
      </c>
      <c r="F14" s="123">
        <v>1710066</v>
      </c>
      <c r="G14" s="122" t="s">
        <v>42</v>
      </c>
      <c r="H14" s="121" t="str">
        <f>LOOKUP(Tabela73[[#This Row],[Saldo Médio]],tblsituação[])</f>
        <v>Ótimo</v>
      </c>
    </row>
    <row r="15" spans="2:12" ht="18" customHeight="1">
      <c r="B15" s="125">
        <v>695</v>
      </c>
      <c r="C15" s="122" t="s">
        <v>247</v>
      </c>
      <c r="D15" s="122" t="s">
        <v>256</v>
      </c>
      <c r="E15" s="124">
        <v>40069</v>
      </c>
      <c r="F15" s="123">
        <v>1445755</v>
      </c>
      <c r="G15" s="122" t="s">
        <v>43</v>
      </c>
      <c r="H15" s="121" t="str">
        <f>LOOKUP(Tabela73[[#This Row],[Saldo Médio]],tblsituação[])</f>
        <v>Ótimo</v>
      </c>
    </row>
    <row r="16" spans="2:12" ht="18" customHeight="1">
      <c r="B16" s="125">
        <v>475</v>
      </c>
      <c r="C16" s="122" t="s">
        <v>255</v>
      </c>
      <c r="D16" s="122" t="s">
        <v>254</v>
      </c>
      <c r="E16" s="124">
        <v>38985</v>
      </c>
      <c r="F16" s="123">
        <v>882585</v>
      </c>
      <c r="G16" s="122" t="s">
        <v>44</v>
      </c>
      <c r="H16" s="121" t="str">
        <f>LOOKUP(Tabela73[[#This Row],[Saldo Médio]],tblsituação[])</f>
        <v>Bom</v>
      </c>
    </row>
    <row r="17" spans="2:8" ht="18" customHeight="1">
      <c r="B17" s="125">
        <v>324</v>
      </c>
      <c r="C17" s="122" t="s">
        <v>253</v>
      </c>
      <c r="D17" s="122" t="s">
        <v>252</v>
      </c>
      <c r="E17" s="124">
        <v>40587</v>
      </c>
      <c r="F17" s="123">
        <v>3887776</v>
      </c>
      <c r="G17" s="122" t="s">
        <v>45</v>
      </c>
      <c r="H17" s="121" t="str">
        <f>LOOKUP(Tabela73[[#This Row],[Saldo Médio]],tblsituação[])</f>
        <v>Ótimo</v>
      </c>
    </row>
    <row r="18" spans="2:8" ht="18" customHeight="1">
      <c r="B18" s="125">
        <v>846</v>
      </c>
      <c r="C18" s="122" t="s">
        <v>241</v>
      </c>
      <c r="D18" s="122" t="s">
        <v>251</v>
      </c>
      <c r="E18" s="124">
        <v>40666</v>
      </c>
      <c r="F18" s="123">
        <v>2172747</v>
      </c>
      <c r="G18" s="122" t="s">
        <v>46</v>
      </c>
      <c r="H18" s="121" t="str">
        <f>LOOKUP(Tabela73[[#This Row],[Saldo Médio]],tblsituação[])</f>
        <v>Ótimo</v>
      </c>
    </row>
    <row r="19" spans="2:8" ht="18" customHeight="1">
      <c r="B19" s="125">
        <v>888</v>
      </c>
      <c r="C19" s="122" t="s">
        <v>239</v>
      </c>
      <c r="D19" s="122" t="s">
        <v>250</v>
      </c>
      <c r="E19" s="124">
        <v>40438</v>
      </c>
      <c r="F19" s="123">
        <v>4889686</v>
      </c>
      <c r="G19" s="122" t="s">
        <v>47</v>
      </c>
      <c r="H19" s="121" t="str">
        <f>LOOKUP(Tabela73[[#This Row],[Saldo Médio]],tblsituação[])</f>
        <v>Ótimo</v>
      </c>
    </row>
    <row r="20" spans="2:8" ht="18" customHeight="1">
      <c r="B20" s="125">
        <v>416</v>
      </c>
      <c r="C20" s="122" t="s">
        <v>249</v>
      </c>
      <c r="D20" s="122" t="s">
        <v>248</v>
      </c>
      <c r="E20" s="124">
        <v>41284</v>
      </c>
      <c r="F20" s="123">
        <v>2961762</v>
      </c>
      <c r="G20" s="122" t="s">
        <v>48</v>
      </c>
      <c r="H20" s="121" t="str">
        <f>LOOKUP(Tabela73[[#This Row],[Saldo Médio]],tblsituação[])</f>
        <v>Ótimo</v>
      </c>
    </row>
    <row r="21" spans="2:8" ht="18" customHeight="1">
      <c r="B21" s="125">
        <v>325</v>
      </c>
      <c r="C21" s="122" t="s">
        <v>247</v>
      </c>
      <c r="D21" s="122" t="s">
        <v>246</v>
      </c>
      <c r="E21" s="124">
        <v>39652</v>
      </c>
      <c r="F21" s="123">
        <v>4714862</v>
      </c>
      <c r="G21" s="122" t="s">
        <v>49</v>
      </c>
      <c r="H21" s="121" t="str">
        <f>LOOKUP(Tabela73[[#This Row],[Saldo Médio]],tblsituação[])</f>
        <v>Ótimo</v>
      </c>
    </row>
    <row r="22" spans="2:8" ht="18" customHeight="1">
      <c r="B22" s="125">
        <v>947</v>
      </c>
      <c r="C22" s="122" t="s">
        <v>245</v>
      </c>
      <c r="D22" s="122" t="s">
        <v>244</v>
      </c>
      <c r="E22" s="124">
        <v>38640</v>
      </c>
      <c r="F22" s="123">
        <v>2729092</v>
      </c>
      <c r="G22" s="122" t="s">
        <v>50</v>
      </c>
      <c r="H22" s="121" t="str">
        <f>LOOKUP(Tabela73[[#This Row],[Saldo Médio]],tblsituação[])</f>
        <v>Ótimo</v>
      </c>
    </row>
    <row r="23" spans="2:8">
      <c r="B23" s="125">
        <v>373</v>
      </c>
      <c r="C23" s="122" t="s">
        <v>243</v>
      </c>
      <c r="D23" s="122" t="s">
        <v>242</v>
      </c>
      <c r="E23" s="124">
        <v>39444</v>
      </c>
      <c r="F23" s="123">
        <v>4572383</v>
      </c>
      <c r="G23" s="122" t="s">
        <v>51</v>
      </c>
      <c r="H23" s="121" t="str">
        <f>LOOKUP(Tabela73[[#This Row],[Saldo Médio]],tblsituação[])</f>
        <v>Ótimo</v>
      </c>
    </row>
    <row r="24" spans="2:8">
      <c r="B24" s="125">
        <v>174</v>
      </c>
      <c r="C24" s="122" t="s">
        <v>241</v>
      </c>
      <c r="D24" s="122" t="s">
        <v>240</v>
      </c>
      <c r="E24" s="124">
        <v>37850</v>
      </c>
      <c r="F24" s="123">
        <v>915951</v>
      </c>
      <c r="G24" s="122" t="s">
        <v>52</v>
      </c>
      <c r="H24" s="121" t="str">
        <f>LOOKUP(Tabela73[[#This Row],[Saldo Médio]],tblsituação[])</f>
        <v>Bom</v>
      </c>
    </row>
    <row r="25" spans="2:8">
      <c r="B25" s="125">
        <v>732</v>
      </c>
      <c r="C25" s="122" t="s">
        <v>239</v>
      </c>
      <c r="D25" s="122" t="s">
        <v>238</v>
      </c>
      <c r="E25" s="124">
        <v>41006</v>
      </c>
      <c r="F25" s="123">
        <v>2498685</v>
      </c>
      <c r="G25" s="122" t="s">
        <v>53</v>
      </c>
      <c r="H25" s="121" t="str">
        <f>LOOKUP(Tabela73[[#This Row],[Saldo Médio]],tblsituação[])</f>
        <v>Ótimo</v>
      </c>
    </row>
    <row r="26" spans="2:8">
      <c r="B26" s="125">
        <v>742</v>
      </c>
      <c r="C26" s="122" t="s">
        <v>237</v>
      </c>
      <c r="D26" s="122" t="s">
        <v>236</v>
      </c>
      <c r="E26" s="124">
        <v>39724</v>
      </c>
      <c r="F26" s="123">
        <v>2538286</v>
      </c>
      <c r="G26" s="122" t="s">
        <v>54</v>
      </c>
      <c r="H26" s="121" t="str">
        <f>LOOKUP(Tabela73[[#This Row],[Saldo Médio]],tblsituação[])</f>
        <v>Ótimo</v>
      </c>
    </row>
    <row r="27" spans="2:8">
      <c r="B27" s="125">
        <v>852</v>
      </c>
      <c r="C27" s="122" t="s">
        <v>235</v>
      </c>
      <c r="D27" s="122" t="s">
        <v>234</v>
      </c>
      <c r="E27" s="124">
        <v>39878</v>
      </c>
      <c r="F27" s="123">
        <v>3731981</v>
      </c>
      <c r="G27" s="122" t="s">
        <v>55</v>
      </c>
      <c r="H27" s="121" t="str">
        <f>LOOKUP(Tabela73[[#This Row],[Saldo Médio]],tblsituação[])</f>
        <v>Ótimo</v>
      </c>
    </row>
    <row r="28" spans="2:8">
      <c r="B28" s="120">
        <v>179</v>
      </c>
      <c r="C28" s="117" t="s">
        <v>233</v>
      </c>
      <c r="D28" s="117" t="s">
        <v>232</v>
      </c>
      <c r="E28" s="119">
        <v>41318</v>
      </c>
      <c r="F28" s="118">
        <v>3990918</v>
      </c>
      <c r="G28" s="117" t="s">
        <v>56</v>
      </c>
      <c r="H28" s="116" t="str">
        <f>LOOKUP(Tabela73[[#This Row],[Saldo Médio]],tblsituação[])</f>
        <v>Ótimo</v>
      </c>
    </row>
  </sheetData>
  <dataValidations count="1">
    <dataValidation type="list" allowBlank="1" showInputMessage="1" showErrorMessage="1" sqref="B4">
      <formula1>#REF!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7272"/>
  </sheetPr>
  <dimension ref="A1:L28"/>
  <sheetViews>
    <sheetView showGridLines="0" workbookViewId="0">
      <selection activeCell="L8" sqref="L8"/>
    </sheetView>
  </sheetViews>
  <sheetFormatPr defaultColWidth="9.109375" defaultRowHeight="14.4"/>
  <cols>
    <col min="1" max="1" width="1.44140625" style="139" customWidth="1"/>
    <col min="2" max="2" width="12.33203125" style="139" bestFit="1" customWidth="1"/>
    <col min="3" max="3" width="8.88671875" style="139" bestFit="1" customWidth="1"/>
    <col min="4" max="4" width="6.88671875" style="139" bestFit="1" customWidth="1"/>
    <col min="5" max="5" width="14.33203125" style="139" bestFit="1" customWidth="1"/>
    <col min="6" max="6" width="11.109375" style="139" bestFit="1" customWidth="1"/>
    <col min="7" max="7" width="15" style="139" customWidth="1"/>
    <col min="8" max="8" width="13.109375" style="139" bestFit="1" customWidth="1"/>
    <col min="9" max="9" width="14.33203125" style="139" customWidth="1"/>
    <col min="10" max="10" width="15.109375" style="139" customWidth="1"/>
    <col min="11" max="11" width="14.6640625" style="139" customWidth="1"/>
    <col min="12" max="12" width="11.109375" style="139" customWidth="1"/>
    <col min="13" max="16384" width="9.109375" style="139"/>
  </cols>
  <sheetData>
    <row r="1" spans="1:12" ht="71.25" customHeight="1"/>
    <row r="2" spans="1:12" ht="16.5" customHeight="1"/>
    <row r="3" spans="1:12" ht="16.5" customHeight="1">
      <c r="B3" s="140"/>
    </row>
    <row r="4" spans="1:12" ht="28.8">
      <c r="A4" s="163"/>
      <c r="B4" s="162" t="s">
        <v>85</v>
      </c>
      <c r="C4" s="161" t="s">
        <v>86</v>
      </c>
      <c r="D4" s="161" t="s">
        <v>20</v>
      </c>
      <c r="E4" s="161" t="s">
        <v>21</v>
      </c>
      <c r="F4" s="161" t="s">
        <v>12</v>
      </c>
      <c r="G4" s="161" t="s">
        <v>286</v>
      </c>
      <c r="H4" s="161" t="s">
        <v>5</v>
      </c>
      <c r="I4" s="161" t="s">
        <v>285</v>
      </c>
      <c r="J4" s="161" t="s">
        <v>284</v>
      </c>
      <c r="K4" s="161" t="s">
        <v>283</v>
      </c>
      <c r="L4" s="160" t="s">
        <v>277</v>
      </c>
    </row>
    <row r="5" spans="1:12">
      <c r="B5" s="159">
        <v>40940</v>
      </c>
      <c r="C5" s="158">
        <v>0.4375</v>
      </c>
      <c r="D5" s="157">
        <v>90001</v>
      </c>
      <c r="E5" s="156" t="s">
        <v>282</v>
      </c>
      <c r="F5" s="155">
        <v>2</v>
      </c>
      <c r="G5" s="153">
        <v>74.95</v>
      </c>
      <c r="H5" s="153">
        <v>149.9</v>
      </c>
      <c r="I5" s="154">
        <v>0.05</v>
      </c>
      <c r="J5" s="153">
        <v>7.495000000000001</v>
      </c>
      <c r="K5" s="153">
        <f>Tbl_CaixaRegistradora[[#This Row],[Total]]+Tbl_CaixaRegistradora[[#This Row],[Imposto Sobre Vendas]]</f>
        <v>157.39500000000001</v>
      </c>
      <c r="L5" s="152" t="e">
        <f>LOOKUP(Tbl_CaixaRegistradora[[#This Row],[Quantidade]],Tbl_Desconto[])</f>
        <v>#N/A</v>
      </c>
    </row>
    <row r="6" spans="1:12">
      <c r="B6" s="159">
        <v>40940</v>
      </c>
      <c r="C6" s="158">
        <v>0.43958333333333338</v>
      </c>
      <c r="D6" s="157">
        <v>90023</v>
      </c>
      <c r="E6" s="156" t="s">
        <v>281</v>
      </c>
      <c r="F6" s="155">
        <v>6</v>
      </c>
      <c r="G6" s="153">
        <v>34.99</v>
      </c>
      <c r="H6" s="153">
        <v>209.94</v>
      </c>
      <c r="I6" s="154">
        <v>0.05</v>
      </c>
      <c r="J6" s="153">
        <v>10.497</v>
      </c>
      <c r="K6" s="153">
        <f>Tbl_CaixaRegistradora[[#This Row],[Total]]+Tbl_CaixaRegistradora[[#This Row],[Imposto Sobre Vendas]]</f>
        <v>220.43700000000001</v>
      </c>
      <c r="L6" s="152" t="e">
        <f>LOOKUP(Tbl_CaixaRegistradora[[#This Row],[Quantidade]],Tbl_Desconto[])</f>
        <v>#N/A</v>
      </c>
    </row>
    <row r="7" spans="1:12">
      <c r="B7" s="159">
        <v>40940</v>
      </c>
      <c r="C7" s="158">
        <v>0.44791666666666669</v>
      </c>
      <c r="D7" s="157">
        <v>90005</v>
      </c>
      <c r="E7" s="156" t="s">
        <v>280</v>
      </c>
      <c r="F7" s="155">
        <v>15</v>
      </c>
      <c r="G7" s="153">
        <v>55.95</v>
      </c>
      <c r="H7" s="153">
        <v>839.25</v>
      </c>
      <c r="I7" s="154">
        <v>0.05</v>
      </c>
      <c r="J7" s="153">
        <v>41.962500000000006</v>
      </c>
      <c r="K7" s="153">
        <f>Tbl_CaixaRegistradora[[#This Row],[Total]]+Tbl_CaixaRegistradora[[#This Row],[Imposto Sobre Vendas]]</f>
        <v>881.21249999999998</v>
      </c>
      <c r="L7" s="152">
        <f>LOOKUP(Tbl_CaixaRegistradora[[#This Row],[Quantidade]],Tbl_Desconto[])</f>
        <v>0.05</v>
      </c>
    </row>
    <row r="8" spans="1:12">
      <c r="B8" s="159">
        <v>40940</v>
      </c>
      <c r="C8" s="158">
        <v>0.4548611111111111</v>
      </c>
      <c r="D8" s="157">
        <v>90004</v>
      </c>
      <c r="E8" s="156" t="s">
        <v>279</v>
      </c>
      <c r="F8" s="155">
        <v>22</v>
      </c>
      <c r="G8" s="153">
        <v>2.95</v>
      </c>
      <c r="H8" s="153">
        <v>64.900000000000006</v>
      </c>
      <c r="I8" s="154">
        <v>0.05</v>
      </c>
      <c r="J8" s="153">
        <v>3.2450000000000006</v>
      </c>
      <c r="K8" s="153">
        <f>Tbl_CaixaRegistradora[[#This Row],[Total]]+Tbl_CaixaRegistradora[[#This Row],[Imposto Sobre Vendas]]</f>
        <v>68.14500000000001</v>
      </c>
      <c r="L8" s="152">
        <f>LOOKUP(Tbl_CaixaRegistradora[[#This Row],[Quantidade]],Tbl_Desconto[])</f>
        <v>0.1</v>
      </c>
    </row>
    <row r="9" spans="1:12">
      <c r="B9" s="151">
        <v>40940</v>
      </c>
      <c r="C9" s="150">
        <v>0.48958333333333331</v>
      </c>
      <c r="D9" s="149">
        <v>90002</v>
      </c>
      <c r="E9" s="148" t="s">
        <v>278</v>
      </c>
      <c r="F9" s="147">
        <v>56</v>
      </c>
      <c r="G9" s="145">
        <v>14.98</v>
      </c>
      <c r="H9" s="145">
        <v>838.88</v>
      </c>
      <c r="I9" s="146">
        <v>0.05</v>
      </c>
      <c r="J9" s="145">
        <v>41.944000000000003</v>
      </c>
      <c r="K9" s="145">
        <f>Tbl_CaixaRegistradora[[#This Row],[Total]]+Tbl_CaixaRegistradora[[#This Row],[Imposto Sobre Vendas]]</f>
        <v>880.82399999999996</v>
      </c>
      <c r="L9" s="144">
        <f>LOOKUP(Tbl_CaixaRegistradora[[#This Row],[Quantidade]],Tbl_Desconto[])</f>
        <v>0.15</v>
      </c>
    </row>
    <row r="11" spans="1:12">
      <c r="B11" s="143" t="s">
        <v>12</v>
      </c>
      <c r="C11" s="143" t="s">
        <v>277</v>
      </c>
    </row>
    <row r="12" spans="1:12">
      <c r="B12" s="142">
        <v>10</v>
      </c>
      <c r="C12" s="141">
        <v>0.05</v>
      </c>
    </row>
    <row r="13" spans="1:12">
      <c r="B13" s="142">
        <v>20</v>
      </c>
      <c r="C13" s="141">
        <v>0.1</v>
      </c>
      <c r="E13"/>
    </row>
    <row r="14" spans="1:12">
      <c r="B14" s="142">
        <v>30</v>
      </c>
      <c r="C14" s="141">
        <v>0.15</v>
      </c>
    </row>
    <row r="15" spans="1:12">
      <c r="B15" s="142">
        <v>99</v>
      </c>
      <c r="C15" s="141">
        <v>0.2</v>
      </c>
    </row>
    <row r="28" spans="8:8" ht="36.6">
      <c r="H28" s="140"/>
    </row>
  </sheetData>
  <dataValidations count="1">
    <dataValidation type="list" errorStyle="warning" allowBlank="1" showInputMessage="1" showErrorMessage="1" errorTitle="Ops!" error="Estes números são de uma lista na planilha Inventário. Para adicioná-los à lista suspensa, clique em Cancelar, vá até a planilha Inventário e adicione-os à lista." sqref="D5:D9">
      <formula1>PN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13"/>
  <sheetViews>
    <sheetView showGridLines="0" workbookViewId="0">
      <selection activeCell="O33" sqref="O33"/>
    </sheetView>
  </sheetViews>
  <sheetFormatPr defaultRowHeight="14.4"/>
  <cols>
    <col min="1" max="1" width="3" customWidth="1"/>
    <col min="2" max="2" width="14" customWidth="1"/>
    <col min="3" max="3" width="31" customWidth="1"/>
    <col min="4" max="4" width="23.88671875" customWidth="1"/>
  </cols>
  <sheetData>
    <row r="1" spans="2:4" ht="72" customHeight="1"/>
    <row r="4" spans="2:4">
      <c r="B4" s="9" t="s">
        <v>298</v>
      </c>
      <c r="C4" s="10" t="s">
        <v>297</v>
      </c>
      <c r="D4" s="20" t="s">
        <v>296</v>
      </c>
    </row>
    <row r="5" spans="2:4">
      <c r="B5" s="11" t="s">
        <v>295</v>
      </c>
      <c r="C5" s="13" t="str">
        <f>IFERROR(VLOOKUP(Tbl_Orçamento[[#This Row],[CODIGO]],FornecedorA[],2,0),IFERROR(VLOOKUP(Tbl_Orçamento[[#This Row],[CODIGO]],FornecedorB[],2,0),IFERROR(VLOOKUP(Tbl_Orçamento[[#This Row],[CODIGO]],FornecedorC[],2,0),"")))</f>
        <v>caderno brochura A4</v>
      </c>
      <c r="D5" s="226">
        <f>IFERROR(VLOOKUP(Tbl_Orçamento[[#This Row],[CODIGO]],FornecedorA[],3,0),IFERROR(VLOOKUP(Tbl_Orçamento[[#This Row],[CODIGO]],FornecedorB[],3,0),IFERROR(VLOOKUP(Tbl_Orçamento[[#This Row],[CODIGO]],FornecedorC[],3,0),"")))</f>
        <v>25</v>
      </c>
    </row>
    <row r="6" spans="2:4">
      <c r="B6" s="11" t="s">
        <v>294</v>
      </c>
      <c r="C6" s="13" t="str">
        <f>IFERROR(VLOOKUP(Tbl_Orçamento[[#This Row],[CODIGO]],FornecedorA[],2,0),IFERROR(VLOOKUP(Tbl_Orçamento[[#This Row],[CODIGO]],FornecedorB[],2,0),IFERROR(VLOOKUP(Tbl_Orçamento[[#This Row],[CODIGO]],FornecedorC[],2,0),"")))</f>
        <v>lápis 6B</v>
      </c>
      <c r="D6" s="165">
        <f>IFERROR(VLOOKUP(Tbl_Orçamento[[#This Row],[CODIGO]],FornecedorA[],3,0),IFERROR(VLOOKUP(Tbl_Orçamento[[#This Row],[CODIGO]],FornecedorB[],3,0),IFERROR(VLOOKUP(Tbl_Orçamento[[#This Row],[CODIGO]],FornecedorC[],3,0),"")))</f>
        <v>2.41</v>
      </c>
    </row>
    <row r="7" spans="2:4">
      <c r="B7" s="11" t="s">
        <v>293</v>
      </c>
      <c r="C7" s="13" t="str">
        <f>IFERROR(VLOOKUP(Tbl_Orçamento[[#This Row],[CODIGO]],FornecedorA[],2,0),IFERROR(VLOOKUP(Tbl_Orçamento[[#This Row],[CODIGO]],FornecedorB[],2,0),IFERROR(VLOOKUP(Tbl_Orçamento[[#This Row],[CODIGO]],FornecedorC[],2,0),"")))</f>
        <v xml:space="preserve">borracha branca </v>
      </c>
      <c r="D7" s="165">
        <f>IFERROR(VLOOKUP(Tbl_Orçamento[[#This Row],[CODIGO]],FornecedorA[],3,0),IFERROR(VLOOKUP(Tbl_Orçamento[[#This Row],[CODIGO]],FornecedorB[],3,0),IFERROR(VLOOKUP(Tbl_Orçamento[[#This Row],[CODIGO]],FornecedorC[],3,0),"")))</f>
        <v>2.0299999999999998</v>
      </c>
    </row>
    <row r="8" spans="2:4">
      <c r="B8" s="11" t="s">
        <v>292</v>
      </c>
      <c r="C8" s="13" t="str">
        <f>IFERROR(VLOOKUP(Tbl_Orçamento[[#This Row],[CODIGO]],FornecedorA[],2,0),IFERROR(VLOOKUP(Tbl_Orçamento[[#This Row],[CODIGO]],FornecedorB[],2,0),IFERROR(VLOOKUP(Tbl_Orçamento[[#This Row],[CODIGO]],FornecedorC[],2,0),"")))</f>
        <v/>
      </c>
      <c r="D8" s="165" t="str">
        <f>IFERROR(VLOOKUP(Tbl_Orçamento[[#This Row],[CODIGO]],FornecedorA[],3,0),IFERROR(VLOOKUP(Tbl_Orçamento[[#This Row],[CODIGO]],FornecedorB[],3,0),IFERROR(VLOOKUP(Tbl_Orçamento[[#This Row],[CODIGO]],FornecedorC[],3,0),"")))</f>
        <v/>
      </c>
    </row>
    <row r="9" spans="2:4">
      <c r="B9" s="11" t="s">
        <v>291</v>
      </c>
      <c r="C9" s="13" t="str">
        <f>IFERROR(VLOOKUP(Tbl_Orçamento[[#This Row],[CODIGO]],FornecedorA[],2,0),IFERROR(VLOOKUP(Tbl_Orçamento[[#This Row],[CODIGO]],FornecedorB[],2,0),IFERROR(VLOOKUP(Tbl_Orçamento[[#This Row],[CODIGO]],FornecedorC[],2,0),"")))</f>
        <v>bloco pautado*</v>
      </c>
      <c r="D9" s="165">
        <f>IFERROR(VLOOKUP(Tbl_Orçamento[[#This Row],[CODIGO]],FornecedorA[],3,0),IFERROR(VLOOKUP(Tbl_Orçamento[[#This Row],[CODIGO]],FornecedorB[],3,0),IFERROR(VLOOKUP(Tbl_Orçamento[[#This Row],[CODIGO]],FornecedorC[],3,0),"")))</f>
        <v>26</v>
      </c>
    </row>
    <row r="10" spans="2:4">
      <c r="B10" s="11" t="s">
        <v>290</v>
      </c>
      <c r="C10" s="13" t="str">
        <f>IFERROR(VLOOKUP(Tbl_Orçamento[[#This Row],[CODIGO]],FornecedorA[],2,0),IFERROR(VLOOKUP(Tbl_Orçamento[[#This Row],[CODIGO]],FornecedorB[],2,0),IFERROR(VLOOKUP(Tbl_Orçamento[[#This Row],[CODIGO]],FornecedorC[],2,0),"")))</f>
        <v>pasta catálogo, 20 p</v>
      </c>
      <c r="D10" s="165">
        <f>IFERROR(VLOOKUP(Tbl_Orçamento[[#This Row],[CODIGO]],FornecedorA[],3,0),IFERROR(VLOOKUP(Tbl_Orçamento[[#This Row],[CODIGO]],FornecedorB[],3,0),IFERROR(VLOOKUP(Tbl_Orçamento[[#This Row],[CODIGO]],FornecedorC[],3,0),"")))</f>
        <v>12.9</v>
      </c>
    </row>
    <row r="11" spans="2:4">
      <c r="B11" s="11" t="s">
        <v>289</v>
      </c>
      <c r="C11" s="13" t="str">
        <f>IFERROR(VLOOKUP(Tbl_Orçamento[[#This Row],[CODIGO]],FornecedorA[],2,0),IFERROR(VLOOKUP(Tbl_Orçamento[[#This Row],[CODIGO]],FornecedorB[],2,0),IFERROR(VLOOKUP(Tbl_Orçamento[[#This Row],[CODIGO]],FornecedorC[],2,0),"")))</f>
        <v>pastas catálogo, 50 p</v>
      </c>
      <c r="D11" s="165">
        <f>IFERROR(VLOOKUP(Tbl_Orçamento[[#This Row],[CODIGO]],FornecedorA[],3,0),IFERROR(VLOOKUP(Tbl_Orçamento[[#This Row],[CODIGO]],FornecedorB[],3,0),IFERROR(VLOOKUP(Tbl_Orçamento[[#This Row],[CODIGO]],FornecedorC[],3,0),"")))</f>
        <v>89.9</v>
      </c>
    </row>
    <row r="12" spans="2:4">
      <c r="B12" s="11" t="s">
        <v>288</v>
      </c>
      <c r="C12" s="13" t="str">
        <f>IFERROR(VLOOKUP(Tbl_Orçamento[[#This Row],[CODIGO]],FornecedorA[],2,0),IFERROR(VLOOKUP(Tbl_Orçamento[[#This Row],[CODIGO]],FornecedorB[],2,0),IFERROR(VLOOKUP(Tbl_Orçamento[[#This Row],[CODIGO]],FornecedorC[],2,0),"")))</f>
        <v/>
      </c>
      <c r="D12" s="165" t="str">
        <f>IFERROR(VLOOKUP(Tbl_Orçamento[[#This Row],[CODIGO]],FornecedorA[],3,0),IFERROR(VLOOKUP(Tbl_Orçamento[[#This Row],[CODIGO]],FornecedorB[],3,0),IFERROR(VLOOKUP(Tbl_Orçamento[[#This Row],[CODIGO]],FornecedorC[],3,0),"")))</f>
        <v/>
      </c>
    </row>
    <row r="13" spans="2:4">
      <c r="B13" s="14" t="s">
        <v>287</v>
      </c>
      <c r="C13" s="15" t="str">
        <f>IFERROR(VLOOKUP(Tbl_Orçamento[[#This Row],[CODIGO]],FornecedorA[],2,0),IFERROR(VLOOKUP(Tbl_Orçamento[[#This Row],[CODIGO]],FornecedorB[],2,0),IFERROR(VLOOKUP(Tbl_Orçamento[[#This Row],[CODIGO]],FornecedorC[],2,0),"")))</f>
        <v>estojo</v>
      </c>
      <c r="D13" s="164">
        <f>IFERROR(VLOOKUP(Tbl_Orçamento[[#This Row],[CODIGO]],FornecedorA[],3,0),IFERROR(VLOOKUP(Tbl_Orçamento[[#This Row],[CODIGO]],FornecedorB[],3,0),IFERROR(VLOOKUP(Tbl_Orçamento[[#This Row],[CODIGO]],FornecedorC[],3,0),"")))</f>
        <v>43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zoomScale="175" zoomScaleNormal="175" workbookViewId="0">
      <selection activeCell="A2" sqref="A2"/>
    </sheetView>
  </sheetViews>
  <sheetFormatPr defaultRowHeight="14.4"/>
  <cols>
    <col min="1" max="1" width="10.33203125" customWidth="1"/>
    <col min="2" max="2" width="24.44140625" bestFit="1" customWidth="1"/>
    <col min="3" max="3" width="11.6640625" customWidth="1"/>
  </cols>
  <sheetData>
    <row r="1" spans="1:3">
      <c r="A1" t="s">
        <v>298</v>
      </c>
      <c r="B1" t="s">
        <v>297</v>
      </c>
      <c r="C1" t="s">
        <v>296</v>
      </c>
    </row>
    <row r="2" spans="1:3">
      <c r="A2" t="s">
        <v>295</v>
      </c>
      <c r="B2" s="72" t="s">
        <v>321</v>
      </c>
      <c r="C2" s="105">
        <v>25</v>
      </c>
    </row>
    <row r="3" spans="1:3">
      <c r="A3" t="s">
        <v>320</v>
      </c>
      <c r="B3" s="167" t="s">
        <v>319</v>
      </c>
      <c r="C3" s="107">
        <v>10.9</v>
      </c>
    </row>
    <row r="4" spans="1:3">
      <c r="A4" t="s">
        <v>318</v>
      </c>
      <c r="B4" s="72" t="s">
        <v>317</v>
      </c>
      <c r="C4" s="105">
        <v>17</v>
      </c>
    </row>
    <row r="5" spans="1:3">
      <c r="A5" t="s">
        <v>316</v>
      </c>
      <c r="B5" s="167" t="s">
        <v>315</v>
      </c>
      <c r="C5" s="107">
        <v>15.9</v>
      </c>
    </row>
    <row r="6" spans="1:3">
      <c r="A6" t="s">
        <v>314</v>
      </c>
      <c r="B6" s="72" t="s">
        <v>313</v>
      </c>
      <c r="C6" s="105">
        <v>25</v>
      </c>
    </row>
    <row r="7" spans="1:3">
      <c r="A7" t="s">
        <v>290</v>
      </c>
      <c r="B7" s="167" t="s">
        <v>312</v>
      </c>
      <c r="C7" s="107">
        <v>12.9</v>
      </c>
    </row>
    <row r="8" spans="1:3">
      <c r="A8" t="s">
        <v>289</v>
      </c>
      <c r="B8" s="72" t="s">
        <v>311</v>
      </c>
      <c r="C8" s="105">
        <v>89.9</v>
      </c>
    </row>
    <row r="9" spans="1:3">
      <c r="A9" t="s">
        <v>310</v>
      </c>
      <c r="B9" s="167" t="s">
        <v>309</v>
      </c>
      <c r="C9" s="107">
        <v>17.989999999999998</v>
      </c>
    </row>
    <row r="10" spans="1:3">
      <c r="A10" t="s">
        <v>308</v>
      </c>
      <c r="B10" s="72" t="s">
        <v>307</v>
      </c>
      <c r="C10" s="105">
        <v>42.5</v>
      </c>
    </row>
    <row r="11" spans="1:3">
      <c r="A11" t="s">
        <v>306</v>
      </c>
      <c r="B11" s="167" t="s">
        <v>305</v>
      </c>
      <c r="C11" s="107">
        <v>5.99</v>
      </c>
    </row>
    <row r="12" spans="1:3">
      <c r="A12" t="s">
        <v>304</v>
      </c>
      <c r="B12" s="72" t="s">
        <v>303</v>
      </c>
      <c r="C12" s="105">
        <v>0.8</v>
      </c>
    </row>
    <row r="13" spans="1:3">
      <c r="A13" t="s">
        <v>302</v>
      </c>
      <c r="B13" s="167" t="s">
        <v>301</v>
      </c>
      <c r="C13" s="107">
        <v>2.75</v>
      </c>
    </row>
    <row r="14" spans="1:3">
      <c r="A14" t="s">
        <v>300</v>
      </c>
      <c r="B14" s="74" t="s">
        <v>299</v>
      </c>
      <c r="C14" s="166">
        <v>2.5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zoomScale="175" zoomScaleNormal="175" workbookViewId="0"/>
  </sheetViews>
  <sheetFormatPr defaultRowHeight="14.4"/>
  <cols>
    <col min="1" max="1" width="10.33203125" customWidth="1"/>
    <col min="2" max="2" width="24.44140625" bestFit="1" customWidth="1"/>
    <col min="3" max="3" width="11.6640625" customWidth="1"/>
  </cols>
  <sheetData>
    <row r="1" spans="1:3">
      <c r="A1" t="s">
        <v>298</v>
      </c>
      <c r="B1" t="s">
        <v>297</v>
      </c>
      <c r="C1" t="s">
        <v>296</v>
      </c>
    </row>
    <row r="2" spans="1:3">
      <c r="A2" t="s">
        <v>333</v>
      </c>
      <c r="B2" s="72" t="s">
        <v>321</v>
      </c>
      <c r="C2" s="105">
        <v>24</v>
      </c>
    </row>
    <row r="3" spans="1:3">
      <c r="A3" t="s">
        <v>332</v>
      </c>
      <c r="B3" s="167" t="s">
        <v>319</v>
      </c>
      <c r="C3" s="107">
        <v>9</v>
      </c>
    </row>
    <row r="4" spans="1:3">
      <c r="A4" t="s">
        <v>331</v>
      </c>
      <c r="B4" s="72" t="s">
        <v>317</v>
      </c>
      <c r="C4" s="105">
        <v>15</v>
      </c>
    </row>
    <row r="5" spans="1:3">
      <c r="A5" t="s">
        <v>330</v>
      </c>
      <c r="B5" s="167" t="s">
        <v>315</v>
      </c>
      <c r="C5" s="107">
        <v>14.5</v>
      </c>
    </row>
    <row r="6" spans="1:3">
      <c r="A6" t="s">
        <v>329</v>
      </c>
      <c r="B6" s="72" t="s">
        <v>313</v>
      </c>
      <c r="C6" s="105">
        <v>24</v>
      </c>
    </row>
    <row r="7" spans="1:3">
      <c r="A7" t="s">
        <v>328</v>
      </c>
      <c r="B7" s="167" t="s">
        <v>312</v>
      </c>
      <c r="C7" s="107">
        <v>11</v>
      </c>
    </row>
    <row r="8" spans="1:3">
      <c r="A8" t="s">
        <v>327</v>
      </c>
      <c r="B8" s="72" t="s">
        <v>326</v>
      </c>
      <c r="C8" s="105">
        <v>80</v>
      </c>
    </row>
    <row r="9" spans="1:3">
      <c r="A9" t="s">
        <v>325</v>
      </c>
      <c r="B9" s="167" t="s">
        <v>309</v>
      </c>
      <c r="C9" s="107">
        <v>16</v>
      </c>
    </row>
    <row r="10" spans="1:3">
      <c r="A10" t="s">
        <v>324</v>
      </c>
      <c r="B10" s="72" t="s">
        <v>307</v>
      </c>
      <c r="C10" s="105">
        <v>41</v>
      </c>
    </row>
    <row r="11" spans="1:3">
      <c r="A11" t="s">
        <v>323</v>
      </c>
      <c r="B11" s="167" t="s">
        <v>305</v>
      </c>
      <c r="C11" s="107">
        <v>5</v>
      </c>
    </row>
    <row r="12" spans="1:3">
      <c r="A12" t="s">
        <v>322</v>
      </c>
      <c r="B12" s="72" t="s">
        <v>303</v>
      </c>
      <c r="C12" s="105">
        <v>0.52</v>
      </c>
    </row>
    <row r="13" spans="1:3">
      <c r="A13" t="s">
        <v>294</v>
      </c>
      <c r="B13" s="167" t="s">
        <v>301</v>
      </c>
      <c r="C13" s="107">
        <v>2.41</v>
      </c>
    </row>
    <row r="14" spans="1:3">
      <c r="A14" t="s">
        <v>293</v>
      </c>
      <c r="B14" s="74" t="s">
        <v>299</v>
      </c>
      <c r="C14" s="166">
        <v>2.0299999999999998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zoomScale="175" zoomScaleNormal="175" workbookViewId="0">
      <selection activeCell="A2" sqref="A2"/>
    </sheetView>
  </sheetViews>
  <sheetFormatPr defaultRowHeight="14.4"/>
  <cols>
    <col min="1" max="1" width="10.33203125" customWidth="1"/>
    <col min="2" max="2" width="24.44140625" bestFit="1" customWidth="1"/>
    <col min="3" max="3" width="11.6640625" customWidth="1"/>
  </cols>
  <sheetData>
    <row r="1" spans="1:3">
      <c r="A1" t="s">
        <v>298</v>
      </c>
      <c r="B1" t="s">
        <v>297</v>
      </c>
      <c r="C1" t="s">
        <v>296</v>
      </c>
    </row>
    <row r="2" spans="1:3">
      <c r="A2" t="s">
        <v>344</v>
      </c>
      <c r="B2" s="72" t="s">
        <v>321</v>
      </c>
      <c r="C2" s="105">
        <v>25</v>
      </c>
    </row>
    <row r="3" spans="1:3">
      <c r="A3" t="s">
        <v>343</v>
      </c>
      <c r="B3" s="167" t="s">
        <v>319</v>
      </c>
      <c r="C3" s="107">
        <v>10</v>
      </c>
    </row>
    <row r="4" spans="1:3">
      <c r="A4" t="s">
        <v>342</v>
      </c>
      <c r="B4" s="72" t="s">
        <v>317</v>
      </c>
      <c r="C4" s="105">
        <v>16</v>
      </c>
    </row>
    <row r="5" spans="1:3">
      <c r="A5" t="s">
        <v>341</v>
      </c>
      <c r="B5" s="167" t="s">
        <v>315</v>
      </c>
      <c r="C5" s="107">
        <v>15.5</v>
      </c>
    </row>
    <row r="6" spans="1:3">
      <c r="A6" t="s">
        <v>291</v>
      </c>
      <c r="B6" s="72" t="s">
        <v>313</v>
      </c>
      <c r="C6" s="105">
        <v>26</v>
      </c>
    </row>
    <row r="7" spans="1:3">
      <c r="A7" t="s">
        <v>340</v>
      </c>
      <c r="B7" s="167" t="s">
        <v>312</v>
      </c>
      <c r="C7" s="107">
        <v>12</v>
      </c>
    </row>
    <row r="8" spans="1:3">
      <c r="A8" t="s">
        <v>339</v>
      </c>
      <c r="B8" s="72" t="s">
        <v>326</v>
      </c>
      <c r="C8" s="105">
        <v>82</v>
      </c>
    </row>
    <row r="9" spans="1:3">
      <c r="A9" t="s">
        <v>338</v>
      </c>
      <c r="B9" s="167" t="s">
        <v>309</v>
      </c>
      <c r="C9" s="107">
        <v>17</v>
      </c>
    </row>
    <row r="10" spans="1:3">
      <c r="A10" t="s">
        <v>287</v>
      </c>
      <c r="B10" s="72" t="s">
        <v>307</v>
      </c>
      <c r="C10" s="105">
        <v>43</v>
      </c>
    </row>
    <row r="11" spans="1:3">
      <c r="A11" t="s">
        <v>337</v>
      </c>
      <c r="B11" s="167" t="s">
        <v>305</v>
      </c>
      <c r="C11" s="107">
        <v>6.5</v>
      </c>
    </row>
    <row r="12" spans="1:3">
      <c r="A12" t="s">
        <v>336</v>
      </c>
      <c r="B12" s="72" t="s">
        <v>303</v>
      </c>
      <c r="C12" s="105">
        <v>0.72</v>
      </c>
    </row>
    <row r="13" spans="1:3">
      <c r="A13" t="s">
        <v>335</v>
      </c>
      <c r="B13" s="167" t="s">
        <v>301</v>
      </c>
      <c r="C13" s="107">
        <v>2.66</v>
      </c>
    </row>
    <row r="14" spans="1:3">
      <c r="A14" t="s">
        <v>334</v>
      </c>
      <c r="B14" s="74" t="s">
        <v>299</v>
      </c>
      <c r="C14" s="166">
        <v>2.89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4"/>
  <sheetViews>
    <sheetView showGridLines="0" topLeftCell="D1" workbookViewId="0">
      <selection activeCell="I3" sqref="I3"/>
    </sheetView>
  </sheetViews>
  <sheetFormatPr defaultRowHeight="14.4"/>
  <cols>
    <col min="1" max="1" width="10.5546875" bestFit="1" customWidth="1"/>
    <col min="2" max="2" width="32.88671875" customWidth="1"/>
    <col min="3" max="3" width="26.33203125" bestFit="1" customWidth="1"/>
    <col min="4" max="4" width="10.109375" customWidth="1"/>
    <col min="5" max="5" width="7.88671875" customWidth="1"/>
    <col min="6" max="6" width="9.5546875" bestFit="1" customWidth="1"/>
    <col min="8" max="8" width="10.5546875" bestFit="1" customWidth="1"/>
    <col min="9" max="9" width="32.88671875" customWidth="1"/>
    <col min="10" max="11" width="9.33203125" customWidth="1"/>
  </cols>
  <sheetData>
    <row r="1" spans="1:11">
      <c r="A1" s="138" t="s">
        <v>360</v>
      </c>
      <c r="B1" s="173" t="s">
        <v>359</v>
      </c>
      <c r="C1" s="173" t="s">
        <v>363</v>
      </c>
      <c r="D1" s="173" t="s">
        <v>362</v>
      </c>
      <c r="E1" s="173" t="s">
        <v>361</v>
      </c>
      <c r="F1" s="137" t="s">
        <v>90</v>
      </c>
      <c r="H1" t="s">
        <v>360</v>
      </c>
      <c r="I1" t="s">
        <v>359</v>
      </c>
      <c r="J1" t="s">
        <v>346</v>
      </c>
      <c r="K1" t="s">
        <v>348</v>
      </c>
    </row>
    <row r="2" spans="1:11">
      <c r="A2" s="125">
        <v>1722</v>
      </c>
      <c r="B2" s="122" t="s">
        <v>358</v>
      </c>
      <c r="C2" s="172" t="s">
        <v>348</v>
      </c>
      <c r="D2" s="123">
        <f>VLOOKUP(Tbl_Serviços[[#This Row],[CÓDIGO]],Tbl_CondiçãoPgto[],IF(Tbl_Serviços[[#This Row],[CONDIÇÃO DE PAGAMENTO]]=Tbl_CondiçãoPgto[[#Headers],[À Vista]],3,4),FALSE)</f>
        <v>45.15</v>
      </c>
      <c r="E2" s="122">
        <v>5</v>
      </c>
      <c r="F2" s="171">
        <f>Tbl_Serviços[[#This Row],[CUSTO]]*Tbl_Serviços[[#This Row],[QTDE]]</f>
        <v>225.75</v>
      </c>
      <c r="H2" s="122">
        <v>1722</v>
      </c>
      <c r="I2" s="122" t="s">
        <v>358</v>
      </c>
      <c r="J2" s="123">
        <v>43</v>
      </c>
      <c r="K2" s="168">
        <f t="shared" ref="K2:K13" si="0">J2*5%+J2</f>
        <v>45.15</v>
      </c>
    </row>
    <row r="3" spans="1:11">
      <c r="A3" s="125">
        <v>1464</v>
      </c>
      <c r="B3" s="122" t="s">
        <v>357</v>
      </c>
      <c r="C3" s="172" t="s">
        <v>348</v>
      </c>
      <c r="D3" s="123">
        <f>VLOOKUP(Tbl_Serviços[[#This Row],[CÓDIGO]],Tbl_CondiçãoPgto[],IF(Tbl_Serviços[[#This Row],[CONDIÇÃO DE PAGAMENTO]]=Tbl_CondiçãoPgto[[#Headers],[À Vista]],3,4),FALSE)</f>
        <v>107.1</v>
      </c>
      <c r="E3" s="122">
        <v>12</v>
      </c>
      <c r="F3" s="171">
        <f>Tbl_Serviços[[#This Row],[CUSTO]]*Tbl_Serviços[[#This Row],[QTDE]]</f>
        <v>1285.1999999999998</v>
      </c>
      <c r="H3" s="122">
        <v>1464</v>
      </c>
      <c r="I3" s="122" t="s">
        <v>357</v>
      </c>
      <c r="J3" s="123">
        <v>102</v>
      </c>
      <c r="K3" s="168">
        <f t="shared" si="0"/>
        <v>107.1</v>
      </c>
    </row>
    <row r="4" spans="1:11">
      <c r="A4" s="125">
        <v>1950</v>
      </c>
      <c r="B4" s="122" t="s">
        <v>356</v>
      </c>
      <c r="C4" s="172" t="s">
        <v>348</v>
      </c>
      <c r="D4" s="123">
        <f>VLOOKUP(Tbl_Serviços[[#This Row],[CÓDIGO]],Tbl_CondiçãoPgto[],IF(Tbl_Serviços[[#This Row],[CONDIÇÃO DE PAGAMENTO]]=Tbl_CondiçãoPgto[[#Headers],[À Vista]],3,4),FALSE)</f>
        <v>92.4</v>
      </c>
      <c r="E4" s="122">
        <v>16</v>
      </c>
      <c r="F4" s="171">
        <f>Tbl_Serviços[[#This Row],[CUSTO]]*Tbl_Serviços[[#This Row],[QTDE]]</f>
        <v>1478.4</v>
      </c>
      <c r="H4" s="122">
        <v>1950</v>
      </c>
      <c r="I4" s="122" t="s">
        <v>356</v>
      </c>
      <c r="J4" s="123">
        <v>88</v>
      </c>
      <c r="K4" s="168">
        <f t="shared" si="0"/>
        <v>92.4</v>
      </c>
    </row>
    <row r="5" spans="1:11">
      <c r="A5" s="125">
        <v>1753</v>
      </c>
      <c r="B5" s="122" t="s">
        <v>355</v>
      </c>
      <c r="C5" s="172" t="s">
        <v>346</v>
      </c>
      <c r="D5" s="123">
        <f>VLOOKUP(Tbl_Serviços[[#This Row],[CÓDIGO]],Tbl_CondiçãoPgto[],IF(Tbl_Serviços[[#This Row],[CONDIÇÃO DE PAGAMENTO]]=Tbl_CondiçãoPgto[[#Headers],[À Vista]],3,4),FALSE)</f>
        <v>112</v>
      </c>
      <c r="E5" s="122">
        <v>25</v>
      </c>
      <c r="F5" s="171">
        <f>Tbl_Serviços[[#This Row],[CUSTO]]*Tbl_Serviços[[#This Row],[QTDE]]</f>
        <v>2800</v>
      </c>
      <c r="H5" s="122">
        <v>1753</v>
      </c>
      <c r="I5" s="122" t="s">
        <v>355</v>
      </c>
      <c r="J5" s="123">
        <v>112</v>
      </c>
      <c r="K5" s="168">
        <f t="shared" si="0"/>
        <v>117.6</v>
      </c>
    </row>
    <row r="6" spans="1:11">
      <c r="A6" s="125">
        <v>1325</v>
      </c>
      <c r="B6" s="122" t="s">
        <v>354</v>
      </c>
      <c r="C6" s="172" t="s">
        <v>346</v>
      </c>
      <c r="D6" s="123">
        <f>VLOOKUP(Tbl_Serviços[[#This Row],[CÓDIGO]],Tbl_CondiçãoPgto[],IF(Tbl_Serviços[[#This Row],[CONDIÇÃO DE PAGAMENTO]]=Tbl_CondiçãoPgto[[#Headers],[À Vista]],3,4),FALSE)</f>
        <v>52</v>
      </c>
      <c r="E6" s="122">
        <v>23</v>
      </c>
      <c r="F6" s="171">
        <f>Tbl_Serviços[[#This Row],[CUSTO]]*Tbl_Serviços[[#This Row],[QTDE]]</f>
        <v>1196</v>
      </c>
      <c r="H6" s="122">
        <v>1325</v>
      </c>
      <c r="I6" s="122" t="s">
        <v>354</v>
      </c>
      <c r="J6" s="123">
        <v>52</v>
      </c>
      <c r="K6" s="168">
        <f t="shared" si="0"/>
        <v>54.6</v>
      </c>
    </row>
    <row r="7" spans="1:11">
      <c r="A7" s="125">
        <v>1366</v>
      </c>
      <c r="B7" s="122" t="s">
        <v>353</v>
      </c>
      <c r="C7" s="172" t="s">
        <v>348</v>
      </c>
      <c r="D7" s="123">
        <f>VLOOKUP(Tbl_Serviços[[#This Row],[CÓDIGO]],Tbl_CondiçãoPgto[],IF(Tbl_Serviços[[#This Row],[CONDIÇÃO DE PAGAMENTO]]=Tbl_CondiçãoPgto[[#Headers],[À Vista]],3,4),FALSE)</f>
        <v>131.25</v>
      </c>
      <c r="E7" s="122">
        <v>41</v>
      </c>
      <c r="F7" s="171">
        <f>Tbl_Serviços[[#This Row],[CUSTO]]*Tbl_Serviços[[#This Row],[QTDE]]</f>
        <v>5381.25</v>
      </c>
      <c r="H7" s="122">
        <v>1366</v>
      </c>
      <c r="I7" s="122" t="s">
        <v>353</v>
      </c>
      <c r="J7" s="123">
        <v>125</v>
      </c>
      <c r="K7" s="168">
        <f t="shared" si="0"/>
        <v>131.25</v>
      </c>
    </row>
    <row r="8" spans="1:11">
      <c r="A8" s="125">
        <v>1911</v>
      </c>
      <c r="B8" s="122" t="s">
        <v>352</v>
      </c>
      <c r="C8" s="172" t="s">
        <v>346</v>
      </c>
      <c r="D8" s="123">
        <f>VLOOKUP(Tbl_Serviços[[#This Row],[CÓDIGO]],Tbl_CondiçãoPgto[],IF(Tbl_Serviços[[#This Row],[CONDIÇÃO DE PAGAMENTO]]=Tbl_CondiçãoPgto[[#Headers],[À Vista]],3,4),FALSE)</f>
        <v>122</v>
      </c>
      <c r="E8" s="122">
        <v>10</v>
      </c>
      <c r="F8" s="171">
        <f>Tbl_Serviços[[#This Row],[CUSTO]]*Tbl_Serviços[[#This Row],[QTDE]]</f>
        <v>1220</v>
      </c>
      <c r="H8" s="122">
        <v>1911</v>
      </c>
      <c r="I8" s="122" t="s">
        <v>352</v>
      </c>
      <c r="J8" s="123">
        <v>122</v>
      </c>
      <c r="K8" s="168">
        <f t="shared" si="0"/>
        <v>128.1</v>
      </c>
    </row>
    <row r="9" spans="1:11">
      <c r="A9" s="125">
        <v>1159</v>
      </c>
      <c r="B9" s="122" t="s">
        <v>351</v>
      </c>
      <c r="C9" s="172" t="s">
        <v>346</v>
      </c>
      <c r="D9" s="123">
        <f>VLOOKUP(Tbl_Serviços[[#This Row],[CÓDIGO]],Tbl_CondiçãoPgto[],IF(Tbl_Serviços[[#This Row],[CONDIÇÃO DE PAGAMENTO]]=Tbl_CondiçãoPgto[[#Headers],[À Vista]],3,4),FALSE)</f>
        <v>163</v>
      </c>
      <c r="E9" s="122">
        <v>18</v>
      </c>
      <c r="F9" s="171">
        <f>Tbl_Serviços[[#This Row],[CUSTO]]*Tbl_Serviços[[#This Row],[QTDE]]</f>
        <v>2934</v>
      </c>
      <c r="H9" s="122">
        <v>1159</v>
      </c>
      <c r="I9" s="122" t="s">
        <v>351</v>
      </c>
      <c r="J9" s="123">
        <v>163</v>
      </c>
      <c r="K9" s="168">
        <f t="shared" si="0"/>
        <v>171.15</v>
      </c>
    </row>
    <row r="10" spans="1:11">
      <c r="A10" s="125">
        <v>1938</v>
      </c>
      <c r="B10" s="122" t="s">
        <v>350</v>
      </c>
      <c r="C10" s="172" t="s">
        <v>348</v>
      </c>
      <c r="D10" s="123">
        <f>VLOOKUP(Tbl_Serviços[[#This Row],[CÓDIGO]],Tbl_CondiçãoPgto[],IF(Tbl_Serviços[[#This Row],[CONDIÇÃO DE PAGAMENTO]]=Tbl_CondiçãoPgto[[#Headers],[À Vista]],3,4),FALSE)</f>
        <v>141.75</v>
      </c>
      <c r="E10" s="122">
        <v>33</v>
      </c>
      <c r="F10" s="171">
        <f>Tbl_Serviços[[#This Row],[CUSTO]]*Tbl_Serviços[[#This Row],[QTDE]]</f>
        <v>4677.75</v>
      </c>
      <c r="H10" s="122">
        <v>1938</v>
      </c>
      <c r="I10" s="122" t="s">
        <v>350</v>
      </c>
      <c r="J10" s="123">
        <v>135</v>
      </c>
      <c r="K10" s="168">
        <f t="shared" si="0"/>
        <v>141.75</v>
      </c>
    </row>
    <row r="11" spans="1:11">
      <c r="A11" s="125">
        <v>1682</v>
      </c>
      <c r="B11" s="122" t="s">
        <v>349</v>
      </c>
      <c r="C11" s="172" t="s">
        <v>348</v>
      </c>
      <c r="D11" s="123">
        <f>VLOOKUP(Tbl_Serviços[[#This Row],[CÓDIGO]],Tbl_CondiçãoPgto[],IF(Tbl_Serviços[[#This Row],[CONDIÇÃO DE PAGAMENTO]]=Tbl_CondiçãoPgto[[#Headers],[À Vista]],3,4),FALSE)</f>
        <v>119.7</v>
      </c>
      <c r="E11" s="122">
        <v>10</v>
      </c>
      <c r="F11" s="171">
        <f>Tbl_Serviços[[#This Row],[CUSTO]]*Tbl_Serviços[[#This Row],[QTDE]]</f>
        <v>1197</v>
      </c>
      <c r="H11" s="122">
        <v>1682</v>
      </c>
      <c r="I11" s="122" t="s">
        <v>349</v>
      </c>
      <c r="J11" s="123">
        <v>114</v>
      </c>
      <c r="K11" s="168">
        <f t="shared" si="0"/>
        <v>119.7</v>
      </c>
    </row>
    <row r="12" spans="1:11">
      <c r="A12" s="125">
        <v>1119</v>
      </c>
      <c r="B12" s="122" t="s">
        <v>347</v>
      </c>
      <c r="C12" s="172" t="s">
        <v>348</v>
      </c>
      <c r="D12" s="123">
        <f>VLOOKUP(Tbl_Serviços[[#This Row],[CÓDIGO]],Tbl_CondiçãoPgto[],IF(Tbl_Serviços[[#This Row],[CONDIÇÃO DE PAGAMENTO]]=Tbl_CondiçãoPgto[[#Headers],[À Vista]],3,4),FALSE)</f>
        <v>161.69999999999999</v>
      </c>
      <c r="E12" s="122">
        <v>8</v>
      </c>
      <c r="F12" s="171">
        <f>Tbl_Serviços[[#This Row],[CUSTO]]*Tbl_Serviços[[#This Row],[QTDE]]</f>
        <v>1293.5999999999999</v>
      </c>
      <c r="H12" s="122">
        <v>1119</v>
      </c>
      <c r="I12" s="122" t="s">
        <v>347</v>
      </c>
      <c r="J12" s="123">
        <v>154</v>
      </c>
      <c r="K12" s="168">
        <f t="shared" si="0"/>
        <v>161.69999999999999</v>
      </c>
    </row>
    <row r="13" spans="1:11">
      <c r="A13" s="120">
        <v>1697</v>
      </c>
      <c r="B13" s="117" t="s">
        <v>345</v>
      </c>
      <c r="C13" s="170" t="s">
        <v>346</v>
      </c>
      <c r="D13" s="118">
        <f>VLOOKUP(Tbl_Serviços[[#This Row],[CÓDIGO]],Tbl_CondiçãoPgto[],IF(Tbl_Serviços[[#This Row],[CONDIÇÃO DE PAGAMENTO]]=Tbl_CondiçãoPgto[[#Headers],[À Vista]],3,4),FALSE)</f>
        <v>514</v>
      </c>
      <c r="E13" s="117">
        <v>5</v>
      </c>
      <c r="F13" s="169">
        <f>Tbl_Serviços[[#This Row],[CUSTO]]*Tbl_Serviços[[#This Row],[QTDE]]</f>
        <v>2570</v>
      </c>
      <c r="H13" s="122">
        <v>1697</v>
      </c>
      <c r="I13" s="122" t="s">
        <v>345</v>
      </c>
      <c r="J13" s="123">
        <v>514</v>
      </c>
      <c r="K13" s="168">
        <f t="shared" si="0"/>
        <v>539.70000000000005</v>
      </c>
    </row>
    <row r="14" spans="1:11">
      <c r="F14" s="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9"/>
  <sheetViews>
    <sheetView showGridLines="0" tabSelected="1" zoomScaleNormal="100" workbookViewId="0">
      <selection activeCell="F25" sqref="F25"/>
    </sheetView>
  </sheetViews>
  <sheetFormatPr defaultRowHeight="14.4"/>
  <cols>
    <col min="1" max="1" width="12" customWidth="1"/>
    <col min="2" max="2" width="5.5546875" bestFit="1" customWidth="1"/>
    <col min="3" max="3" width="15.21875" bestFit="1" customWidth="1"/>
    <col min="4" max="4" width="7.33203125" bestFit="1" customWidth="1"/>
    <col min="5" max="5" width="3.88671875" bestFit="1" customWidth="1"/>
    <col min="6" max="6" width="20.6640625" bestFit="1" customWidth="1"/>
    <col min="7" max="7" width="11.21875" bestFit="1" customWidth="1"/>
  </cols>
  <sheetData>
    <row r="1" spans="1:7" ht="25.8">
      <c r="A1" s="176" t="s">
        <v>387</v>
      </c>
      <c r="B1" s="175"/>
      <c r="G1" s="2"/>
    </row>
    <row r="2" spans="1:7" ht="18" customHeight="1"/>
    <row r="3" spans="1:7">
      <c r="A3" s="174" t="s">
        <v>386</v>
      </c>
      <c r="B3" s="174" t="s">
        <v>20</v>
      </c>
      <c r="C3" s="174" t="s">
        <v>89</v>
      </c>
      <c r="D3" s="174" t="s">
        <v>73</v>
      </c>
      <c r="E3" s="174" t="s">
        <v>17</v>
      </c>
      <c r="F3" s="174" t="s">
        <v>16</v>
      </c>
      <c r="G3" s="174" t="s">
        <v>388</v>
      </c>
    </row>
    <row r="4" spans="1:7" ht="18" customHeight="1">
      <c r="A4" s="13">
        <v>1073</v>
      </c>
      <c r="B4" s="12">
        <v>1</v>
      </c>
      <c r="C4" s="13" t="s">
        <v>377</v>
      </c>
      <c r="D4" s="13" t="s">
        <v>70</v>
      </c>
      <c r="E4" s="13" t="s">
        <v>27</v>
      </c>
      <c r="F4" s="13" t="s">
        <v>385</v>
      </c>
      <c r="G4" s="16">
        <f ca="1">IF(VLOOKUP(Tbl_Pedido59[[#This Row],[Nº do Pedido]],Tbl_BasePedido[],7,0)="",TODAY(),VLOOKUP(Tbl_Pedido59[[#This Row],[Nº do Pedido]],Tbl_BasePedido[],7,0))</f>
        <v>44286</v>
      </c>
    </row>
    <row r="5" spans="1:7" ht="18" customHeight="1">
      <c r="A5" s="13">
        <v>1576</v>
      </c>
      <c r="B5" s="12">
        <v>2</v>
      </c>
      <c r="C5" s="13" t="s">
        <v>375</v>
      </c>
      <c r="D5" s="13" t="s">
        <v>70</v>
      </c>
      <c r="E5" s="13" t="s">
        <v>31</v>
      </c>
      <c r="F5" s="13" t="s">
        <v>384</v>
      </c>
      <c r="G5" s="16">
        <f ca="1">IF(VLOOKUP(Tbl_Pedido59[[#This Row],[Nº do Pedido]],Tbl_BasePedido[],7,0)="",TODAY(),VLOOKUP(Tbl_Pedido59[[#This Row],[Nº do Pedido]],Tbl_BasePedido[],7,0))</f>
        <v>44234</v>
      </c>
    </row>
    <row r="6" spans="1:7" ht="18" customHeight="1">
      <c r="A6" s="13">
        <v>1583</v>
      </c>
      <c r="B6" s="12">
        <v>3</v>
      </c>
      <c r="C6" s="13" t="s">
        <v>69</v>
      </c>
      <c r="D6" s="13" t="s">
        <v>70</v>
      </c>
      <c r="E6" s="13" t="s">
        <v>31</v>
      </c>
      <c r="F6" s="13" t="s">
        <v>383</v>
      </c>
      <c r="G6" s="16">
        <f ca="1">IF(VLOOKUP(Tbl_Pedido59[[#This Row],[Nº do Pedido]],Tbl_BasePedido[],7,0)="",TODAY(),VLOOKUP(Tbl_Pedido59[[#This Row],[Nº do Pedido]],Tbl_BasePedido[],7,0))</f>
        <v>44286</v>
      </c>
    </row>
    <row r="7" spans="1:7" ht="18" customHeight="1">
      <c r="A7" s="13">
        <v>1639</v>
      </c>
      <c r="B7" s="12">
        <v>4</v>
      </c>
      <c r="C7" s="13" t="s">
        <v>68</v>
      </c>
      <c r="D7" s="13" t="s">
        <v>70</v>
      </c>
      <c r="E7" s="13" t="s">
        <v>29</v>
      </c>
      <c r="F7" s="13" t="s">
        <v>382</v>
      </c>
      <c r="G7" s="16">
        <f ca="1">IF(VLOOKUP(Tbl_Pedido59[[#This Row],[Nº do Pedido]],Tbl_BasePedido[],7,0)="",TODAY(),VLOOKUP(Tbl_Pedido59[[#This Row],[Nº do Pedido]],Tbl_BasePedido[],7,0))</f>
        <v>44202</v>
      </c>
    </row>
    <row r="8" spans="1:7" ht="18" customHeight="1">
      <c r="A8" s="13">
        <v>1746</v>
      </c>
      <c r="B8" s="12">
        <v>5</v>
      </c>
      <c r="C8" s="13" t="s">
        <v>371</v>
      </c>
      <c r="D8" s="13" t="s">
        <v>70</v>
      </c>
      <c r="E8" s="13" t="s">
        <v>27</v>
      </c>
      <c r="F8" s="13" t="s">
        <v>381</v>
      </c>
      <c r="G8" s="16">
        <f ca="1">IF(VLOOKUP(Tbl_Pedido59[[#This Row],[Nº do Pedido]],Tbl_BasePedido[],7,0)="",TODAY(),VLOOKUP(Tbl_Pedido59[[#This Row],[Nº do Pedido]],Tbl_BasePedido[],7,0))</f>
        <v>44481</v>
      </c>
    </row>
    <row r="9" spans="1:7" ht="18" customHeight="1">
      <c r="A9" s="13">
        <v>1765</v>
      </c>
      <c r="B9" s="12">
        <v>6</v>
      </c>
      <c r="C9" s="13" t="s">
        <v>369</v>
      </c>
      <c r="D9" s="13" t="s">
        <v>70</v>
      </c>
      <c r="E9" s="13" t="s">
        <v>26</v>
      </c>
      <c r="F9" s="13" t="s">
        <v>380</v>
      </c>
      <c r="G9" s="16">
        <f ca="1">IF(VLOOKUP(Tbl_Pedido59[[#This Row],[Nº do Pedido]],Tbl_BasePedido[],7,0)="",TODAY(),VLOOKUP(Tbl_Pedido59[[#This Row],[Nº do Pedido]],Tbl_BasePedido[],7,0))</f>
        <v>44473</v>
      </c>
    </row>
    <row r="10" spans="1:7" ht="18" customHeight="1">
      <c r="A10" s="13">
        <v>1771</v>
      </c>
      <c r="B10" s="12">
        <v>7</v>
      </c>
      <c r="C10" s="13" t="s">
        <v>367</v>
      </c>
      <c r="D10" s="13" t="s">
        <v>70</v>
      </c>
      <c r="E10" s="13" t="s">
        <v>26</v>
      </c>
      <c r="F10" s="13" t="s">
        <v>379</v>
      </c>
      <c r="G10" s="16">
        <f ca="1">IF(VLOOKUP(Tbl_Pedido59[[#This Row],[Nº do Pedido]],Tbl_BasePedido[],7,0)="",TODAY(),VLOOKUP(Tbl_Pedido59[[#This Row],[Nº do Pedido]],Tbl_BasePedido[],7,0))</f>
        <v>44473</v>
      </c>
    </row>
    <row r="11" spans="1:7" ht="18" customHeight="1">
      <c r="A11" s="13">
        <v>1892</v>
      </c>
      <c r="B11" s="12">
        <v>8</v>
      </c>
      <c r="C11" s="13" t="s">
        <v>365</v>
      </c>
      <c r="D11" s="13" t="s">
        <v>70</v>
      </c>
      <c r="E11" s="13" t="s">
        <v>29</v>
      </c>
      <c r="F11" s="13" t="s">
        <v>378</v>
      </c>
      <c r="G11" s="16">
        <f ca="1">IF(VLOOKUP(Tbl_Pedido59[[#This Row],[Nº do Pedido]],Tbl_BasePedido[],7,0)="",TODAY(),VLOOKUP(Tbl_Pedido59[[#This Row],[Nº do Pedido]],Tbl_BasePedido[],7,0))</f>
        <v>44256</v>
      </c>
    </row>
    <row r="12" spans="1:7" ht="18" customHeight="1">
      <c r="A12" s="13">
        <v>3132</v>
      </c>
      <c r="B12" s="12">
        <v>1</v>
      </c>
      <c r="C12" s="13" t="s">
        <v>377</v>
      </c>
      <c r="D12" s="13" t="s">
        <v>71</v>
      </c>
      <c r="E12" s="13" t="s">
        <v>28</v>
      </c>
      <c r="F12" s="13" t="s">
        <v>376</v>
      </c>
      <c r="G12" s="16">
        <f ca="1">IF(VLOOKUP(Tbl_Pedido59[[#This Row],[Nº do Pedido]],Tbl_BasePedido[],7,0)="",TODAY(),VLOOKUP(Tbl_Pedido59[[#This Row],[Nº do Pedido]],Tbl_BasePedido[],7,0))</f>
        <v>44266</v>
      </c>
    </row>
    <row r="13" spans="1:7" ht="18" customHeight="1">
      <c r="A13" s="13">
        <v>3451</v>
      </c>
      <c r="B13" s="12">
        <v>2</v>
      </c>
      <c r="C13" s="13" t="s">
        <v>375</v>
      </c>
      <c r="D13" s="13" t="s">
        <v>71</v>
      </c>
      <c r="E13" s="13" t="s">
        <v>30</v>
      </c>
      <c r="F13" s="13" t="s">
        <v>374</v>
      </c>
      <c r="G13" s="16">
        <f ca="1">IF(VLOOKUP(Tbl_Pedido59[[#This Row],[Nº do Pedido]],Tbl_BasePedido[],7,0)="",TODAY(),VLOOKUP(Tbl_Pedido59[[#This Row],[Nº do Pedido]],Tbl_BasePedido[],7,0))</f>
        <v>44265</v>
      </c>
    </row>
    <row r="14" spans="1:7" ht="18" customHeight="1">
      <c r="A14" s="13">
        <v>3822</v>
      </c>
      <c r="B14" s="12">
        <v>3</v>
      </c>
      <c r="C14" s="13" t="s">
        <v>69</v>
      </c>
      <c r="D14" s="13" t="s">
        <v>71</v>
      </c>
      <c r="E14" s="13" t="s">
        <v>30</v>
      </c>
      <c r="F14" s="13" t="s">
        <v>373</v>
      </c>
      <c r="G14" s="16">
        <f ca="1">IF(VLOOKUP(Tbl_Pedido59[[#This Row],[Nº do Pedido]],Tbl_BasePedido[],7,0)="",TODAY(),VLOOKUP(Tbl_Pedido59[[#This Row],[Nº do Pedido]],Tbl_BasePedido[],7,0))</f>
        <v>44276</v>
      </c>
    </row>
    <row r="15" spans="1:7" ht="18" customHeight="1">
      <c r="A15" s="13">
        <v>3154</v>
      </c>
      <c r="B15" s="12">
        <v>4</v>
      </c>
      <c r="C15" s="13" t="s">
        <v>68</v>
      </c>
      <c r="D15" s="13" t="s">
        <v>71</v>
      </c>
      <c r="E15" s="13" t="s">
        <v>30</v>
      </c>
      <c r="F15" s="13" t="s">
        <v>372</v>
      </c>
      <c r="G15" s="16">
        <f ca="1">IF(VLOOKUP(Tbl_Pedido59[[#This Row],[Nº do Pedido]],Tbl_BasePedido[],7,0)="",TODAY(),VLOOKUP(Tbl_Pedido59[[#This Row],[Nº do Pedido]],Tbl_BasePedido[],7,0))</f>
        <v>44473</v>
      </c>
    </row>
    <row r="16" spans="1:7" ht="18" customHeight="1">
      <c r="A16" s="13">
        <v>3653</v>
      </c>
      <c r="B16" s="12">
        <v>5</v>
      </c>
      <c r="C16" s="13" t="s">
        <v>371</v>
      </c>
      <c r="D16" s="13" t="s">
        <v>71</v>
      </c>
      <c r="E16" s="13" t="s">
        <v>28</v>
      </c>
      <c r="F16" s="13" t="s">
        <v>370</v>
      </c>
      <c r="G16" s="16">
        <f ca="1">IF(VLOOKUP(Tbl_Pedido59[[#This Row],[Nº do Pedido]],Tbl_BasePedido[],7,0)="",TODAY(),VLOOKUP(Tbl_Pedido59[[#This Row],[Nº do Pedido]],Tbl_BasePedido[],7,0))</f>
        <v>44473</v>
      </c>
    </row>
    <row r="17" spans="1:7" ht="18" customHeight="1">
      <c r="A17" s="13">
        <v>3259</v>
      </c>
      <c r="B17" s="12">
        <v>6</v>
      </c>
      <c r="C17" s="13" t="s">
        <v>369</v>
      </c>
      <c r="D17" s="13" t="s">
        <v>71</v>
      </c>
      <c r="E17" s="13" t="s">
        <v>28</v>
      </c>
      <c r="F17" s="13" t="s">
        <v>368</v>
      </c>
      <c r="G17" s="16">
        <f ca="1">IF(VLOOKUP(Tbl_Pedido59[[#This Row],[Nº do Pedido]],Tbl_BasePedido[],7,0)="",TODAY(),VLOOKUP(Tbl_Pedido59[[#This Row],[Nº do Pedido]],Tbl_BasePedido[],7,0))</f>
        <v>44473</v>
      </c>
    </row>
    <row r="18" spans="1:7" ht="18" customHeight="1">
      <c r="A18" s="13">
        <v>3479</v>
      </c>
      <c r="B18" s="12">
        <v>7</v>
      </c>
      <c r="C18" s="13" t="s">
        <v>367</v>
      </c>
      <c r="D18" s="13" t="s">
        <v>71</v>
      </c>
      <c r="E18" s="13" t="s">
        <v>30</v>
      </c>
      <c r="F18" s="13" t="s">
        <v>366</v>
      </c>
      <c r="G18" s="16">
        <f ca="1">IF(VLOOKUP(Tbl_Pedido59[[#This Row],[Nº do Pedido]],Tbl_BasePedido[],7,0)="",TODAY(),VLOOKUP(Tbl_Pedido59[[#This Row],[Nº do Pedido]],Tbl_BasePedido[],7,0))</f>
        <v>44473</v>
      </c>
    </row>
    <row r="19" spans="1:7" ht="18" customHeight="1">
      <c r="A19" s="13">
        <v>3147</v>
      </c>
      <c r="B19" s="12">
        <v>8</v>
      </c>
      <c r="C19" s="13" t="s">
        <v>365</v>
      </c>
      <c r="D19" s="13" t="s">
        <v>71</v>
      </c>
      <c r="E19" s="13" t="s">
        <v>28</v>
      </c>
      <c r="F19" s="13" t="s">
        <v>364</v>
      </c>
      <c r="G19" s="16">
        <f ca="1">IF(VLOOKUP(Tbl_Pedido59[[#This Row],[Nº do Pedido]],Tbl_BasePedido[],7,0)="",TODAY(),VLOOKUP(Tbl_Pedido59[[#This Row],[Nº do Pedido]],Tbl_BasePedido[],7,0))</f>
        <v>44473</v>
      </c>
    </row>
  </sheetData>
  <conditionalFormatting sqref="G4:G19">
    <cfRule type="cellIs" dxfId="25" priority="1" operator="equal">
      <formula>TODAY()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I9"/>
  <sheetViews>
    <sheetView showGridLines="0" topLeftCell="D1" zoomScaleNormal="100" workbookViewId="0">
      <selection activeCell="G5" sqref="G5"/>
    </sheetView>
  </sheetViews>
  <sheetFormatPr defaultRowHeight="17.25" customHeight="1"/>
  <cols>
    <col min="1" max="1" width="4.109375" customWidth="1"/>
    <col min="2" max="2" width="8.5546875" customWidth="1"/>
    <col min="3" max="3" width="12" customWidth="1"/>
    <col min="4" max="5" width="14" bestFit="1" customWidth="1"/>
    <col min="6" max="6" width="15.109375" bestFit="1" customWidth="1"/>
    <col min="7" max="7" width="14.33203125" bestFit="1" customWidth="1"/>
    <col min="8" max="8" width="15.109375" bestFit="1" customWidth="1"/>
    <col min="9" max="9" width="19.44140625" customWidth="1"/>
  </cols>
  <sheetData>
    <row r="1" spans="2:9" ht="78" customHeight="1"/>
    <row r="2" spans="2:9" ht="14.4"/>
    <row r="3" spans="2:9" ht="17.25" customHeight="1">
      <c r="B3" s="71" t="s">
        <v>20</v>
      </c>
      <c r="C3" s="70" t="s">
        <v>11</v>
      </c>
      <c r="D3" s="70" t="s">
        <v>64</v>
      </c>
      <c r="E3" s="70" t="s">
        <v>65</v>
      </c>
      <c r="F3" s="70" t="s">
        <v>66</v>
      </c>
      <c r="G3" s="70" t="s">
        <v>67</v>
      </c>
      <c r="H3" s="70" t="s">
        <v>5</v>
      </c>
      <c r="I3" s="70" t="s">
        <v>77</v>
      </c>
    </row>
    <row r="4" spans="2:9" ht="17.25" customHeight="1">
      <c r="B4" s="68">
        <v>1001</v>
      </c>
      <c r="C4" s="67" t="s">
        <v>150</v>
      </c>
      <c r="D4" s="65">
        <v>93193</v>
      </c>
      <c r="E4" s="65">
        <v>60795</v>
      </c>
      <c r="F4" s="65">
        <v>86814</v>
      </c>
      <c r="G4" s="66">
        <v>200000</v>
      </c>
      <c r="H4" s="69">
        <f t="shared" ref="H4:H9" si="0">SUM(D4:G4)</f>
        <v>440802</v>
      </c>
      <c r="I4" s="60" t="str">
        <f>IF(Tabela1[[#This Row],[Total]]&gt;=400000,"Meta alcançada","Abaixo da meta")</f>
        <v>Meta alcançada</v>
      </c>
    </row>
    <row r="5" spans="2:9" ht="17.25" customHeight="1">
      <c r="B5" s="68">
        <v>1002</v>
      </c>
      <c r="C5" s="67" t="s">
        <v>149</v>
      </c>
      <c r="D5" s="65">
        <v>48032</v>
      </c>
      <c r="E5" s="65">
        <v>81784</v>
      </c>
      <c r="F5" s="65">
        <v>59473</v>
      </c>
      <c r="G5" s="66">
        <v>250000</v>
      </c>
      <c r="H5" s="65">
        <f t="shared" si="0"/>
        <v>439289</v>
      </c>
      <c r="I5" s="60" t="str">
        <f>IF(Tabela1[[#This Row],[Total]]&gt;=400000,"Meta alcançada","Abaixo da meta")</f>
        <v>Meta alcançada</v>
      </c>
    </row>
    <row r="6" spans="2:9" ht="17.25" customHeight="1">
      <c r="B6" s="68">
        <v>1003</v>
      </c>
      <c r="C6" s="67" t="s">
        <v>148</v>
      </c>
      <c r="D6" s="65">
        <v>61490</v>
      </c>
      <c r="E6" s="65">
        <v>60047</v>
      </c>
      <c r="F6" s="65">
        <v>165195</v>
      </c>
      <c r="G6" s="66">
        <v>189000</v>
      </c>
      <c r="H6" s="65">
        <f t="shared" si="0"/>
        <v>475732</v>
      </c>
      <c r="I6" s="60" t="str">
        <f>IF(Tabela1[[#This Row],[Total]]&gt;=400000,"Meta alcançada","Abaixo da meta")</f>
        <v>Meta alcançada</v>
      </c>
    </row>
    <row r="7" spans="2:9" ht="17.25" customHeight="1">
      <c r="B7" s="68">
        <v>1004</v>
      </c>
      <c r="C7" s="67" t="s">
        <v>147</v>
      </c>
      <c r="D7" s="65">
        <v>45209</v>
      </c>
      <c r="E7" s="65">
        <v>65221</v>
      </c>
      <c r="F7" s="65">
        <v>49898</v>
      </c>
      <c r="G7" s="66">
        <v>32618</v>
      </c>
      <c r="H7" s="65">
        <f t="shared" si="0"/>
        <v>192946</v>
      </c>
      <c r="I7" s="60" t="str">
        <f>IF(Tabela1[[#This Row],[Total]]&gt;=400000,"Meta alcançada","Abaixo da meta")</f>
        <v>Abaixo da meta</v>
      </c>
    </row>
    <row r="8" spans="2:9" ht="17.25" customHeight="1">
      <c r="B8" s="68">
        <v>1005</v>
      </c>
      <c r="C8" s="67" t="s">
        <v>146</v>
      </c>
      <c r="D8" s="65">
        <v>97604</v>
      </c>
      <c r="E8" s="65">
        <v>73322</v>
      </c>
      <c r="F8" s="65">
        <v>98372</v>
      </c>
      <c r="G8" s="66">
        <v>137614</v>
      </c>
      <c r="H8" s="65">
        <f t="shared" si="0"/>
        <v>406912</v>
      </c>
      <c r="I8" s="60" t="str">
        <f>IF(Tabela1[[#This Row],[Total]]&gt;=400000,"Meta alcançada","Abaixo da meta")</f>
        <v>Meta alcançada</v>
      </c>
    </row>
    <row r="9" spans="2:9" ht="17.25" customHeight="1">
      <c r="B9" s="64">
        <v>1006</v>
      </c>
      <c r="C9" s="63" t="s">
        <v>145</v>
      </c>
      <c r="D9" s="61">
        <v>26071</v>
      </c>
      <c r="E9" s="61">
        <v>51081</v>
      </c>
      <c r="F9" s="61">
        <v>69158</v>
      </c>
      <c r="G9" s="62">
        <v>71824</v>
      </c>
      <c r="H9" s="61">
        <f t="shared" si="0"/>
        <v>218134</v>
      </c>
      <c r="I9" s="60" t="str">
        <f>IF(Tabela1[[#This Row],[Total]]&gt;=400000,"Meta alcançada","Abaixo da meta")</f>
        <v>Abaixo da meta</v>
      </c>
    </row>
  </sheetData>
  <conditionalFormatting sqref="I4:I9">
    <cfRule type="containsText" dxfId="233" priority="1" operator="containsText" text="Abaixo">
      <formula>NOT(ISERROR(SEARCH("Abaixo",I4)))</formula>
    </cfRule>
    <cfRule type="cellIs" dxfId="232" priority="2" operator="equal">
      <formula>$G$14</formula>
    </cfRule>
    <cfRule type="cellIs" dxfId="231" priority="3" operator="equal">
      <formula>$G$13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7"/>
  <sheetViews>
    <sheetView showGridLines="0" workbookViewId="0">
      <selection activeCell="L25" sqref="L25"/>
    </sheetView>
  </sheetViews>
  <sheetFormatPr defaultRowHeight="14.4"/>
  <cols>
    <col min="1" max="1" width="13.33203125" customWidth="1"/>
    <col min="2" max="2" width="8.44140625" customWidth="1"/>
    <col min="3" max="3" width="16.44140625" bestFit="1" customWidth="1"/>
    <col min="4" max="4" width="8.5546875" customWidth="1"/>
    <col min="5" max="5" width="5.109375" customWidth="1"/>
    <col min="6" max="6" width="22.5546875" bestFit="1" customWidth="1"/>
    <col min="7" max="7" width="15.109375" customWidth="1"/>
  </cols>
  <sheetData>
    <row r="1" spans="1:7" ht="15" thickBot="1">
      <c r="A1" s="188" t="s">
        <v>386</v>
      </c>
      <c r="B1" s="188" t="s">
        <v>20</v>
      </c>
      <c r="C1" s="188" t="s">
        <v>89</v>
      </c>
      <c r="D1" s="188" t="s">
        <v>73</v>
      </c>
      <c r="E1" s="188" t="s">
        <v>17</v>
      </c>
      <c r="F1" s="187" t="s">
        <v>16</v>
      </c>
      <c r="G1" s="187" t="s">
        <v>388</v>
      </c>
    </row>
    <row r="2" spans="1:7">
      <c r="A2" s="74">
        <v>1073</v>
      </c>
      <c r="B2" s="182">
        <v>1</v>
      </c>
      <c r="C2" s="181" t="s">
        <v>377</v>
      </c>
      <c r="D2" s="181" t="s">
        <v>70</v>
      </c>
      <c r="E2" s="181" t="s">
        <v>27</v>
      </c>
      <c r="F2" s="181" t="s">
        <v>385</v>
      </c>
      <c r="G2" s="186">
        <v>44286</v>
      </c>
    </row>
    <row r="3" spans="1:7">
      <c r="A3" s="73">
        <v>1576</v>
      </c>
      <c r="B3" s="185">
        <v>2</v>
      </c>
      <c r="C3" s="184" t="s">
        <v>375</v>
      </c>
      <c r="D3" s="184" t="s">
        <v>70</v>
      </c>
      <c r="E3" s="184" t="s">
        <v>31</v>
      </c>
      <c r="F3" s="184" t="s">
        <v>384</v>
      </c>
      <c r="G3" s="183">
        <v>44234</v>
      </c>
    </row>
    <row r="4" spans="1:7">
      <c r="A4" s="74">
        <v>1583</v>
      </c>
      <c r="B4" s="182">
        <v>3</v>
      </c>
      <c r="C4" s="181" t="s">
        <v>69</v>
      </c>
      <c r="D4" s="181" t="s">
        <v>70</v>
      </c>
      <c r="E4" s="181" t="s">
        <v>31</v>
      </c>
      <c r="F4" s="181" t="s">
        <v>383</v>
      </c>
      <c r="G4" s="180">
        <v>44286</v>
      </c>
    </row>
    <row r="5" spans="1:7">
      <c r="A5" s="73">
        <v>1639</v>
      </c>
      <c r="B5" s="185">
        <v>4</v>
      </c>
      <c r="C5" s="184" t="s">
        <v>68</v>
      </c>
      <c r="D5" s="184" t="s">
        <v>70</v>
      </c>
      <c r="E5" s="184" t="s">
        <v>29</v>
      </c>
      <c r="F5" s="184" t="s">
        <v>382</v>
      </c>
      <c r="G5" s="183">
        <v>44202</v>
      </c>
    </row>
    <row r="6" spans="1:7">
      <c r="A6" s="74">
        <v>1746</v>
      </c>
      <c r="B6" s="182">
        <v>5</v>
      </c>
      <c r="C6" s="181" t="s">
        <v>371</v>
      </c>
      <c r="D6" s="181" t="s">
        <v>70</v>
      </c>
      <c r="E6" s="181" t="s">
        <v>27</v>
      </c>
      <c r="F6" s="181" t="s">
        <v>381</v>
      </c>
      <c r="G6" s="180">
        <v>44481</v>
      </c>
    </row>
    <row r="7" spans="1:7">
      <c r="A7" s="73">
        <v>1765</v>
      </c>
      <c r="B7" s="185">
        <v>6</v>
      </c>
      <c r="C7" s="184" t="s">
        <v>369</v>
      </c>
      <c r="D7" s="184" t="s">
        <v>70</v>
      </c>
      <c r="E7" s="184" t="s">
        <v>26</v>
      </c>
      <c r="F7" s="184" t="s">
        <v>380</v>
      </c>
      <c r="G7" s="183"/>
    </row>
    <row r="8" spans="1:7">
      <c r="A8" s="74">
        <v>1771</v>
      </c>
      <c r="B8" s="182">
        <v>7</v>
      </c>
      <c r="C8" s="181" t="s">
        <v>367</v>
      </c>
      <c r="D8" s="181" t="s">
        <v>70</v>
      </c>
      <c r="E8" s="181" t="s">
        <v>26</v>
      </c>
      <c r="F8" s="181" t="s">
        <v>379</v>
      </c>
      <c r="G8" s="180"/>
    </row>
    <row r="9" spans="1:7">
      <c r="A9" s="73">
        <v>1892</v>
      </c>
      <c r="B9" s="185">
        <v>8</v>
      </c>
      <c r="C9" s="184" t="s">
        <v>365</v>
      </c>
      <c r="D9" s="184" t="s">
        <v>70</v>
      </c>
      <c r="E9" s="184" t="s">
        <v>29</v>
      </c>
      <c r="F9" s="184" t="s">
        <v>378</v>
      </c>
      <c r="G9" s="183">
        <v>44256</v>
      </c>
    </row>
    <row r="10" spans="1:7">
      <c r="A10" s="74">
        <v>3132</v>
      </c>
      <c r="B10" s="182">
        <v>1</v>
      </c>
      <c r="C10" s="181" t="s">
        <v>377</v>
      </c>
      <c r="D10" s="181" t="s">
        <v>71</v>
      </c>
      <c r="E10" s="181" t="s">
        <v>28</v>
      </c>
      <c r="F10" s="181" t="s">
        <v>376</v>
      </c>
      <c r="G10" s="180">
        <v>44266</v>
      </c>
    </row>
    <row r="11" spans="1:7">
      <c r="A11" s="73">
        <v>3451</v>
      </c>
      <c r="B11" s="185">
        <v>2</v>
      </c>
      <c r="C11" s="184" t="s">
        <v>375</v>
      </c>
      <c r="D11" s="184" t="s">
        <v>71</v>
      </c>
      <c r="E11" s="184" t="s">
        <v>30</v>
      </c>
      <c r="F11" s="184" t="s">
        <v>374</v>
      </c>
      <c r="G11" s="183">
        <v>44265</v>
      </c>
    </row>
    <row r="12" spans="1:7">
      <c r="A12" s="74">
        <v>3822</v>
      </c>
      <c r="B12" s="182">
        <v>3</v>
      </c>
      <c r="C12" s="181" t="s">
        <v>69</v>
      </c>
      <c r="D12" s="181" t="s">
        <v>71</v>
      </c>
      <c r="E12" s="181" t="s">
        <v>30</v>
      </c>
      <c r="F12" s="181" t="s">
        <v>373</v>
      </c>
      <c r="G12" s="180">
        <v>44276</v>
      </c>
    </row>
    <row r="13" spans="1:7">
      <c r="A13" s="73">
        <v>3154</v>
      </c>
      <c r="B13" s="185">
        <v>4</v>
      </c>
      <c r="C13" s="184" t="s">
        <v>68</v>
      </c>
      <c r="D13" s="184" t="s">
        <v>71</v>
      </c>
      <c r="E13" s="184" t="s">
        <v>30</v>
      </c>
      <c r="F13" s="184" t="s">
        <v>372</v>
      </c>
      <c r="G13" s="183"/>
    </row>
    <row r="14" spans="1:7">
      <c r="A14" s="74">
        <v>3653</v>
      </c>
      <c r="B14" s="182">
        <v>5</v>
      </c>
      <c r="C14" s="181" t="s">
        <v>371</v>
      </c>
      <c r="D14" s="181" t="s">
        <v>71</v>
      </c>
      <c r="E14" s="181" t="s">
        <v>28</v>
      </c>
      <c r="F14" s="181" t="s">
        <v>370</v>
      </c>
      <c r="G14" s="180"/>
    </row>
    <row r="15" spans="1:7">
      <c r="A15" s="73">
        <v>3259</v>
      </c>
      <c r="B15" s="185">
        <v>6</v>
      </c>
      <c r="C15" s="184" t="s">
        <v>369</v>
      </c>
      <c r="D15" s="184" t="s">
        <v>71</v>
      </c>
      <c r="E15" s="184" t="s">
        <v>28</v>
      </c>
      <c r="F15" s="184" t="s">
        <v>368</v>
      </c>
      <c r="G15" s="183"/>
    </row>
    <row r="16" spans="1:7">
      <c r="A16" s="74">
        <v>3479</v>
      </c>
      <c r="B16" s="182">
        <v>7</v>
      </c>
      <c r="C16" s="181" t="s">
        <v>367</v>
      </c>
      <c r="D16" s="181" t="s">
        <v>71</v>
      </c>
      <c r="E16" s="181" t="s">
        <v>30</v>
      </c>
      <c r="F16" s="181" t="s">
        <v>366</v>
      </c>
      <c r="G16" s="180"/>
    </row>
    <row r="17" spans="1:7">
      <c r="A17" s="167">
        <v>3147</v>
      </c>
      <c r="B17" s="179">
        <v>8</v>
      </c>
      <c r="C17" s="178" t="s">
        <v>365</v>
      </c>
      <c r="D17" s="178" t="s">
        <v>71</v>
      </c>
      <c r="E17" s="178" t="s">
        <v>28</v>
      </c>
      <c r="F17" s="178" t="s">
        <v>364</v>
      </c>
      <c r="G17" s="17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G16"/>
  <sheetViews>
    <sheetView showGridLines="0" topLeftCell="B1" workbookViewId="0">
      <selection activeCell="G16" sqref="G16"/>
    </sheetView>
  </sheetViews>
  <sheetFormatPr defaultRowHeight="14.4"/>
  <cols>
    <col min="2" max="2" width="17.33203125" bestFit="1" customWidth="1"/>
    <col min="4" max="4" width="18.6640625" customWidth="1"/>
    <col min="5" max="5" width="18.5546875" customWidth="1"/>
    <col min="6" max="6" width="15.21875" bestFit="1" customWidth="1"/>
    <col min="7" max="7" width="14.109375" bestFit="1" customWidth="1"/>
    <col min="8" max="8" width="3.5546875" customWidth="1"/>
    <col min="9" max="15" width="9.109375" customWidth="1"/>
  </cols>
  <sheetData>
    <row r="3" spans="2:7">
      <c r="B3" s="218" t="s">
        <v>114</v>
      </c>
      <c r="C3" s="218"/>
      <c r="D3" s="218"/>
      <c r="E3" s="218"/>
      <c r="F3" s="218"/>
    </row>
    <row r="4" spans="2:7">
      <c r="B4" s="1" t="s">
        <v>15</v>
      </c>
      <c r="C4" s="1" t="s">
        <v>80</v>
      </c>
      <c r="D4" s="1" t="s">
        <v>113</v>
      </c>
      <c r="E4" s="1" t="s">
        <v>112</v>
      </c>
      <c r="F4" s="1" t="s">
        <v>111</v>
      </c>
      <c r="G4" s="1" t="s">
        <v>416</v>
      </c>
    </row>
    <row r="5" spans="2:7" ht="18" customHeight="1">
      <c r="B5" t="s">
        <v>110</v>
      </c>
      <c r="C5" s="5">
        <v>18</v>
      </c>
      <c r="D5" t="str">
        <f>IF(tbl_idade[[#This Row],[Idade]]&gt;=18,"Adulto","Adolescente")</f>
        <v>Adulto</v>
      </c>
      <c r="E5" t="str">
        <f>IF(tbl_idade[[#This Row],[Idade]]&lt;18,"Adolescente","Adulto")</f>
        <v>Adulto</v>
      </c>
      <c r="G5" t="str">
        <f>IF(tbl_idade[[#This Row],[Idade]]&lt;=12,"Criança",IF(tbl_idade[[#This Row],[Idade]]&lt;18,"Adolescente",IF(tbl_idade[[#This Row],[Idade]]&lt;65,"Adulto","Idoso")))</f>
        <v>Adulto</v>
      </c>
    </row>
    <row r="6" spans="2:7" ht="18" customHeight="1">
      <c r="B6" t="s">
        <v>75</v>
      </c>
      <c r="C6" s="5">
        <v>17</v>
      </c>
      <c r="D6" t="str">
        <f>IF(tbl_idade[[#This Row],[Idade]]&gt;=18,"Adulto","Adolescente")</f>
        <v>Adolescente</v>
      </c>
      <c r="E6" t="str">
        <f>IF(tbl_idade[[#This Row],[Idade]]&lt;18,"Adolescente","Adulto")</f>
        <v>Adolescente</v>
      </c>
      <c r="G6" t="str">
        <f>IF(tbl_idade[[#This Row],[Idade]]&lt;=12,"Criança",IF(tbl_idade[[#This Row],[Idade]]&lt;18,"Adolescente",IF(tbl_idade[[#This Row],[Idade]]&lt;65,"Adulto","Idoso")))</f>
        <v>Adolescente</v>
      </c>
    </row>
    <row r="7" spans="2:7" ht="18" customHeight="1">
      <c r="B7" t="s">
        <v>6</v>
      </c>
      <c r="C7" s="5">
        <v>29</v>
      </c>
      <c r="D7" t="str">
        <f>IF(tbl_idade[[#This Row],[Idade]]&gt;=18,"Adulto","Adolescente")</f>
        <v>Adulto</v>
      </c>
      <c r="E7" t="str">
        <f>IF(tbl_idade[[#This Row],[Idade]]&lt;18,"Adolescente","Adulto")</f>
        <v>Adulto</v>
      </c>
      <c r="G7" t="str">
        <f>IF(tbl_idade[[#This Row],[Idade]]&lt;=12,"Criança",IF(tbl_idade[[#This Row],[Idade]]&lt;18,"Adolescente",IF(tbl_idade[[#This Row],[Idade]]&lt;65,"Adulto","Idoso")))</f>
        <v>Adulto</v>
      </c>
    </row>
    <row r="8" spans="2:7" ht="18" customHeight="1">
      <c r="B8" t="s">
        <v>109</v>
      </c>
      <c r="C8" s="5">
        <v>20</v>
      </c>
      <c r="D8" t="str">
        <f>IF(tbl_idade[[#This Row],[Idade]]&gt;=18,"Adulto","Adolescente")</f>
        <v>Adulto</v>
      </c>
      <c r="E8" t="str">
        <f>IF(tbl_idade[[#This Row],[Idade]]&lt;18,"Adolescente","Adulto")</f>
        <v>Adulto</v>
      </c>
      <c r="G8" t="str">
        <f>IF(tbl_idade[[#This Row],[Idade]]&lt;=12,"Criança",IF(tbl_idade[[#This Row],[Idade]]&lt;18,"Adolescente",IF(tbl_idade[[#This Row],[Idade]]&lt;65,"Adulto","Idoso")))</f>
        <v>Adulto</v>
      </c>
    </row>
    <row r="9" spans="2:7" ht="18" customHeight="1">
      <c r="B9" t="s">
        <v>108</v>
      </c>
      <c r="C9" s="5">
        <v>67</v>
      </c>
      <c r="D9" t="str">
        <f>IF(tbl_idade[[#This Row],[Idade]]&gt;=18,"Adulto","Adolescente")</f>
        <v>Adulto</v>
      </c>
      <c r="E9" t="str">
        <f>IF(tbl_idade[[#This Row],[Idade]]&lt;18,"Adolescente","Adulto")</f>
        <v>Adulto</v>
      </c>
      <c r="G9" t="str">
        <f>IF(tbl_idade[[#This Row],[Idade]]&lt;=12,"Criança",IF(tbl_idade[[#This Row],[Idade]]&lt;18,"Adolescente",IF(tbl_idade[[#This Row],[Idade]]&lt;65,"Adulto","Idoso")))</f>
        <v>Idoso</v>
      </c>
    </row>
    <row r="10" spans="2:7" ht="18" customHeight="1">
      <c r="B10" t="s">
        <v>107</v>
      </c>
      <c r="C10" s="5">
        <v>45</v>
      </c>
      <c r="D10" t="str">
        <f>IF(tbl_idade[[#This Row],[Idade]]&gt;=18,"Adulto","Adolescente")</f>
        <v>Adulto</v>
      </c>
      <c r="E10" t="str">
        <f>IF(tbl_idade[[#This Row],[Idade]]&lt;18,"Adolescente","Adulto")</f>
        <v>Adulto</v>
      </c>
      <c r="G10" t="str">
        <f>IF(tbl_idade[[#This Row],[Idade]]&lt;=12,"Criança",IF(tbl_idade[[#This Row],[Idade]]&lt;18,"Adolescente",IF(tbl_idade[[#This Row],[Idade]]&lt;65,"Adulto","Idoso")))</f>
        <v>Adulto</v>
      </c>
    </row>
    <row r="11" spans="2:7">
      <c r="B11" t="s">
        <v>106</v>
      </c>
      <c r="C11" s="5">
        <v>15</v>
      </c>
      <c r="D11" t="str">
        <f>IF(tbl_idade[[#This Row],[Idade]]&gt;=18,"Adulto","Adolescente")</f>
        <v>Adolescente</v>
      </c>
      <c r="E11" t="str">
        <f>IF(tbl_idade[[#This Row],[Idade]]&lt;18,"Adolescente","Adulto")</f>
        <v>Adolescente</v>
      </c>
      <c r="G11" t="str">
        <f>IF(tbl_idade[[#This Row],[Idade]]&lt;=12,"Criança",IF(tbl_idade[[#This Row],[Idade]]&lt;18,"Adolescente",IF(tbl_idade[[#This Row],[Idade]]&lt;65,"Adulto","Idoso")))</f>
        <v>Adolescente</v>
      </c>
    </row>
    <row r="12" spans="2:7">
      <c r="B12" t="s">
        <v>105</v>
      </c>
      <c r="C12" s="5">
        <v>22</v>
      </c>
      <c r="D12" t="str">
        <f>IF(tbl_idade[[#This Row],[Idade]]&gt;=18,"Adulto","Adolescente")</f>
        <v>Adulto</v>
      </c>
      <c r="E12" t="str">
        <f>IF(tbl_idade[[#This Row],[Idade]]&lt;18,"Adolescente","Adulto")</f>
        <v>Adulto</v>
      </c>
      <c r="G12" t="str">
        <f>IF(tbl_idade[[#This Row],[Idade]]&lt;=12,"Criança",IF(tbl_idade[[#This Row],[Idade]]&lt;18,"Adolescente",IF(tbl_idade[[#This Row],[Idade]]&lt;65,"Adulto","Idoso")))</f>
        <v>Adulto</v>
      </c>
    </row>
    <row r="13" spans="2:7">
      <c r="B13" t="s">
        <v>104</v>
      </c>
      <c r="C13" s="5">
        <v>29</v>
      </c>
      <c r="D13" t="str">
        <f>IF(tbl_idade[[#This Row],[Idade]]&gt;=18,"Adulto","Adolescente")</f>
        <v>Adulto</v>
      </c>
      <c r="E13" t="str">
        <f>IF(tbl_idade[[#This Row],[Idade]]&lt;18,"Adolescente","Adulto")</f>
        <v>Adulto</v>
      </c>
      <c r="G13" t="str">
        <f>IF(tbl_idade[[#This Row],[Idade]]&lt;=12,"Criança",IF(tbl_idade[[#This Row],[Idade]]&lt;18,"Adolescente",IF(tbl_idade[[#This Row],[Idade]]&lt;65,"Adulto","Idoso")))</f>
        <v>Adulto</v>
      </c>
    </row>
    <row r="14" spans="2:7">
      <c r="B14" t="s">
        <v>103</v>
      </c>
      <c r="C14" s="5">
        <v>31</v>
      </c>
      <c r="D14" t="str">
        <f>IF(tbl_idade[[#This Row],[Idade]]&gt;=18,"Adulto","Adolescente")</f>
        <v>Adulto</v>
      </c>
      <c r="E14" t="str">
        <f>IF(tbl_idade[[#This Row],[Idade]]&lt;18,"Adolescente","Adulto")</f>
        <v>Adulto</v>
      </c>
      <c r="G14" t="str">
        <f>IF(tbl_idade[[#This Row],[Idade]]&lt;=12,"Criança",IF(tbl_idade[[#This Row],[Idade]]&lt;18,"Adolescente",IF(tbl_idade[[#This Row],[Idade]]&lt;65,"Adulto","Idoso")))</f>
        <v>Adulto</v>
      </c>
    </row>
    <row r="15" spans="2:7">
      <c r="B15" t="s">
        <v>102</v>
      </c>
      <c r="C15" s="5">
        <v>22</v>
      </c>
      <c r="D15" t="str">
        <f>IF(tbl_idade[[#This Row],[Idade]]&gt;=18,"Adulto","Adolescente")</f>
        <v>Adulto</v>
      </c>
      <c r="E15" t="str">
        <f>IF(tbl_idade[[#This Row],[Idade]]&lt;18,"Adolescente","Adulto")</f>
        <v>Adulto</v>
      </c>
      <c r="G15" t="str">
        <f>IF(tbl_idade[[#This Row],[Idade]]&lt;=12,"Criança",IF(tbl_idade[[#This Row],[Idade]]&lt;18,"Adolescente",IF(tbl_idade[[#This Row],[Idade]]&lt;65,"Adulto","Idoso")))</f>
        <v>Adulto</v>
      </c>
    </row>
    <row r="16" spans="2:7">
      <c r="B16" t="s">
        <v>101</v>
      </c>
      <c r="C16" s="5">
        <v>10</v>
      </c>
      <c r="D16" t="str">
        <f>IF(tbl_idade[[#This Row],[Idade]]&gt;=18,"Adulto","Adolescente")</f>
        <v>Adolescente</v>
      </c>
      <c r="E16" t="str">
        <f>IF(tbl_idade[[#This Row],[Idade]]&lt;18,"Adolescente","Adulto")</f>
        <v>Adolescente</v>
      </c>
      <c r="G16" t="str">
        <f>IF(tbl_idade[[#This Row],[Idade]]&lt;=12,"Criança",IF(tbl_idade[[#This Row],[Idade]]&lt;18,"Adolescente",IF(tbl_idade[[#This Row],[Idade]]&lt;65,"Adulto","Idoso")))</f>
        <v>Criança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N17"/>
  <sheetViews>
    <sheetView topLeftCell="H2" zoomScale="90" zoomScaleNormal="90" workbookViewId="0">
      <selection activeCell="J6" sqref="J6"/>
    </sheetView>
  </sheetViews>
  <sheetFormatPr defaultRowHeight="14.4"/>
  <cols>
    <col min="1" max="1" width="4" customWidth="1"/>
    <col min="2" max="2" width="18.88671875" bestFit="1" customWidth="1"/>
    <col min="3" max="3" width="11.44140625" bestFit="1" customWidth="1"/>
    <col min="4" max="8" width="13.109375" customWidth="1"/>
    <col min="9" max="9" width="16.33203125" bestFit="1" customWidth="1"/>
    <col min="10" max="10" width="21" customWidth="1"/>
    <col min="11" max="11" width="5.44140625" customWidth="1"/>
    <col min="12" max="12" width="13.77734375" bestFit="1" customWidth="1"/>
    <col min="13" max="13" width="12.6640625" customWidth="1"/>
    <col min="14" max="14" width="14.5546875" bestFit="1" customWidth="1"/>
  </cols>
  <sheetData>
    <row r="3" spans="2:14" ht="28.5" customHeight="1">
      <c r="B3" s="219" t="s">
        <v>144</v>
      </c>
      <c r="C3" s="219"/>
      <c r="D3" s="219"/>
      <c r="E3" s="219"/>
      <c r="F3" s="219"/>
      <c r="G3" s="219"/>
      <c r="H3" s="219"/>
      <c r="I3" s="219"/>
      <c r="J3" s="219"/>
    </row>
    <row r="4" spans="2:14" ht="18" customHeight="1" thickBot="1">
      <c r="B4" s="5" t="s">
        <v>143</v>
      </c>
      <c r="C4" s="5" t="s">
        <v>13</v>
      </c>
      <c r="D4" s="5" t="s">
        <v>142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141</v>
      </c>
      <c r="J4" s="5" t="s">
        <v>77</v>
      </c>
    </row>
    <row r="5" spans="2:14" ht="18" customHeight="1">
      <c r="B5" s="51" t="s">
        <v>140</v>
      </c>
      <c r="C5" s="51" t="s">
        <v>60</v>
      </c>
      <c r="D5" s="50">
        <v>1953550</v>
      </c>
      <c r="E5" s="49">
        <v>7145278</v>
      </c>
      <c r="F5" s="49">
        <v>4013327</v>
      </c>
      <c r="G5" s="49">
        <v>9502713</v>
      </c>
      <c r="H5" s="49">
        <v>5349417</v>
      </c>
      <c r="I5" s="49">
        <f t="shared" ref="I5:I16" si="0">AVERAGE(E5:H5)</f>
        <v>6502683.75</v>
      </c>
      <c r="J5" s="57" t="str">
        <f>IF(tblclientesdevedores20[[#This Row],[Média de vendas]]&lt;$L$5,"Não Tem Bônus","Tem Bônus")</f>
        <v>Tem Bônus</v>
      </c>
      <c r="L5" s="3">
        <v>5000000</v>
      </c>
    </row>
    <row r="6" spans="2:14" ht="18" customHeight="1">
      <c r="B6" s="51" t="s">
        <v>8</v>
      </c>
      <c r="C6" s="51" t="s">
        <v>139</v>
      </c>
      <c r="D6" s="50">
        <v>8422219</v>
      </c>
      <c r="E6" s="49">
        <v>2068932</v>
      </c>
      <c r="F6" s="49">
        <v>9159065</v>
      </c>
      <c r="G6" s="49">
        <v>2068932</v>
      </c>
      <c r="H6" s="49">
        <v>1516848</v>
      </c>
      <c r="I6" s="49">
        <f t="shared" si="0"/>
        <v>3703444.25</v>
      </c>
      <c r="J6" s="52" t="str">
        <f>IF(tblclientesdevedores20[[#This Row],[Média de vendas]]&lt;$L$5,"Não Tem Bônus","Tem Bônus")</f>
        <v>Não Tem Bônus</v>
      </c>
      <c r="M6" s="220" t="s">
        <v>138</v>
      </c>
      <c r="N6" s="220"/>
    </row>
    <row r="7" spans="2:14" ht="18" customHeight="1">
      <c r="B7" s="51" t="s">
        <v>137</v>
      </c>
      <c r="C7" s="51" t="s">
        <v>136</v>
      </c>
      <c r="D7" s="50">
        <v>1666184</v>
      </c>
      <c r="E7" s="49">
        <v>4351917</v>
      </c>
      <c r="F7" s="49">
        <v>4923778</v>
      </c>
      <c r="G7" s="49">
        <v>5949417</v>
      </c>
      <c r="H7" s="49">
        <v>3900864</v>
      </c>
      <c r="I7" s="49">
        <f t="shared" si="0"/>
        <v>4781494</v>
      </c>
      <c r="J7" s="52" t="str">
        <f>IF(tblclientesdevedores20[[#This Row],[Média de vendas]]&lt;$L$5,"Não Tem Bônus","Tem Bônus")</f>
        <v>Não Tem Bônus</v>
      </c>
      <c r="M7" s="56" t="s">
        <v>135</v>
      </c>
      <c r="N7" s="55" t="s">
        <v>134</v>
      </c>
    </row>
    <row r="8" spans="2:14" ht="18" customHeight="1">
      <c r="B8" s="51" t="s">
        <v>133</v>
      </c>
      <c r="C8" s="51" t="s">
        <v>132</v>
      </c>
      <c r="D8" s="50">
        <v>6743232</v>
      </c>
      <c r="E8" s="49">
        <v>3547813</v>
      </c>
      <c r="F8" s="49">
        <v>8068638</v>
      </c>
      <c r="G8" s="49">
        <v>2831937</v>
      </c>
      <c r="H8" s="49">
        <v>2481432</v>
      </c>
      <c r="I8" s="49">
        <f t="shared" si="0"/>
        <v>4232455</v>
      </c>
      <c r="J8" s="52" t="str">
        <f>IF(tblclientesdevedores20[[#This Row],[Média de vendas]]&lt;$L$5,"Não Tem Bônus","Tem Bônus")</f>
        <v>Não Tem Bônus</v>
      </c>
      <c r="M8" s="54" t="s">
        <v>131</v>
      </c>
      <c r="N8" s="53" t="s">
        <v>130</v>
      </c>
    </row>
    <row r="9" spans="2:14" ht="18" customHeight="1">
      <c r="B9" s="51" t="s">
        <v>129</v>
      </c>
      <c r="C9" s="51" t="s">
        <v>128</v>
      </c>
      <c r="D9" s="50">
        <v>5399138</v>
      </c>
      <c r="E9" s="49">
        <v>8849771</v>
      </c>
      <c r="F9" s="49">
        <v>9651644</v>
      </c>
      <c r="G9" s="49">
        <v>4565987</v>
      </c>
      <c r="H9" s="49">
        <v>3201077</v>
      </c>
      <c r="I9" s="49">
        <f t="shared" si="0"/>
        <v>6567119.75</v>
      </c>
      <c r="J9" s="52" t="str">
        <f>IF(tblclientesdevedores20[[#This Row],[Média de vendas]]&lt;$L$5,"Não Tem Bônus","Tem Bônus")</f>
        <v>Tem Bônus</v>
      </c>
    </row>
    <row r="10" spans="2:14" ht="18" customHeight="1">
      <c r="B10" s="51" t="s">
        <v>127</v>
      </c>
      <c r="C10" s="51" t="s">
        <v>126</v>
      </c>
      <c r="D10" s="50">
        <v>9392702</v>
      </c>
      <c r="E10" s="49">
        <v>9159065</v>
      </c>
      <c r="F10" s="49">
        <v>7081959</v>
      </c>
      <c r="G10" s="49">
        <v>1547606</v>
      </c>
      <c r="H10" s="49">
        <v>1746546</v>
      </c>
      <c r="I10" s="49">
        <f t="shared" si="0"/>
        <v>4883794</v>
      </c>
      <c r="J10" s="52" t="str">
        <f>IF(tblclientesdevedores20[[#This Row],[Média de vendas]]&lt;$L$5,"Não Tem Bônus","Tem Bônus")</f>
        <v>Não Tem Bônus</v>
      </c>
    </row>
    <row r="11" spans="2:14" ht="18" customHeight="1">
      <c r="B11" s="51" t="s">
        <v>125</v>
      </c>
      <c r="C11" s="51" t="s">
        <v>124</v>
      </c>
      <c r="D11" s="50">
        <v>9257488</v>
      </c>
      <c r="E11" s="49">
        <v>2956471</v>
      </c>
      <c r="F11" s="49">
        <v>2441407</v>
      </c>
      <c r="G11" s="49">
        <v>2956471</v>
      </c>
      <c r="H11" s="49">
        <v>9651644</v>
      </c>
      <c r="I11" s="49">
        <f t="shared" si="0"/>
        <v>4501498.25</v>
      </c>
      <c r="J11" s="52" t="str">
        <f>IF(tblclientesdevedores20[[#This Row],[Média de vendas]]&lt;$L$5,"Não Tem Bônus","Tem Bônus")</f>
        <v>Não Tem Bônus</v>
      </c>
    </row>
    <row r="12" spans="2:14" ht="18" customHeight="1">
      <c r="B12" s="51" t="s">
        <v>123</v>
      </c>
      <c r="C12" s="51" t="s">
        <v>122</v>
      </c>
      <c r="D12" s="50">
        <v>9014512</v>
      </c>
      <c r="E12" s="49">
        <v>9861365</v>
      </c>
      <c r="F12" s="49">
        <v>9781234</v>
      </c>
      <c r="G12" s="49">
        <v>2831937</v>
      </c>
      <c r="H12" s="49">
        <v>7987337</v>
      </c>
      <c r="I12" s="49">
        <f t="shared" si="0"/>
        <v>7615468.25</v>
      </c>
      <c r="J12" s="52" t="str">
        <f>IF(tblclientesdevedores20[[#This Row],[Média de vendas]]&lt;$L$5,"Não Tem Bônus","Tem Bônus")</f>
        <v>Tem Bônus</v>
      </c>
    </row>
    <row r="13" spans="2:14" ht="18" customHeight="1">
      <c r="B13" s="51" t="s">
        <v>121</v>
      </c>
      <c r="C13" s="51" t="s">
        <v>120</v>
      </c>
      <c r="D13" s="50">
        <v>3486507</v>
      </c>
      <c r="E13" s="49">
        <v>6127963</v>
      </c>
      <c r="F13" s="49">
        <v>1953733</v>
      </c>
      <c r="G13" s="49">
        <v>5334834</v>
      </c>
      <c r="H13" s="49">
        <v>5666488</v>
      </c>
      <c r="I13" s="49">
        <f t="shared" si="0"/>
        <v>4770754.5</v>
      </c>
      <c r="J13" s="52" t="str">
        <f>IF(tblclientesdevedores20[[#This Row],[Média de vendas]]&lt;$L$5,"Não Tem Bônus","Tem Bônus")</f>
        <v>Não Tem Bônus</v>
      </c>
    </row>
    <row r="14" spans="2:14" ht="18" customHeight="1">
      <c r="B14" s="51" t="s">
        <v>75</v>
      </c>
      <c r="C14" s="51" t="s">
        <v>119</v>
      </c>
      <c r="D14" s="50">
        <v>4098641</v>
      </c>
      <c r="E14" s="49">
        <v>3190117</v>
      </c>
      <c r="F14" s="49">
        <v>5968766</v>
      </c>
      <c r="G14" s="49">
        <v>5930430</v>
      </c>
      <c r="H14" s="49">
        <v>5100098</v>
      </c>
      <c r="I14" s="49">
        <f t="shared" si="0"/>
        <v>5047352.75</v>
      </c>
      <c r="J14" s="52" t="str">
        <f>IF(tblclientesdevedores20[[#This Row],[Média de vendas]]&lt;$L$5,"Não Tem Bônus","Tem Bônus")</f>
        <v>Tem Bônus</v>
      </c>
    </row>
    <row r="15" spans="2:14" ht="18" customHeight="1">
      <c r="B15" s="51" t="s">
        <v>118</v>
      </c>
      <c r="C15" s="51" t="s">
        <v>117</v>
      </c>
      <c r="D15" s="50">
        <v>6458199</v>
      </c>
      <c r="E15" s="49">
        <v>9075066</v>
      </c>
      <c r="F15" s="49">
        <v>9651644</v>
      </c>
      <c r="G15" s="49">
        <v>1115845</v>
      </c>
      <c r="H15" s="49">
        <v>6795761</v>
      </c>
      <c r="I15" s="49">
        <f t="shared" si="0"/>
        <v>6659579</v>
      </c>
      <c r="J15" s="52" t="str">
        <f>IF(tblclientesdevedores20[[#This Row],[Média de vendas]]&lt;$L$5,"Não Tem Bônus","Tem Bônus")</f>
        <v>Tem Bônus</v>
      </c>
    </row>
    <row r="16" spans="2:14" ht="18" customHeight="1" thickBot="1">
      <c r="B16" s="51" t="s">
        <v>116</v>
      </c>
      <c r="C16" s="51" t="s">
        <v>115</v>
      </c>
      <c r="D16" s="50">
        <v>2638795</v>
      </c>
      <c r="E16" s="49">
        <v>4593057</v>
      </c>
      <c r="F16" s="49">
        <v>8575801</v>
      </c>
      <c r="G16" s="49">
        <v>3190117</v>
      </c>
      <c r="H16" s="49">
        <v>1000000</v>
      </c>
      <c r="I16" s="49">
        <f t="shared" si="0"/>
        <v>4339743.75</v>
      </c>
      <c r="J16" s="48" t="str">
        <f>IF(tblclientesdevedores20[[#This Row],[Média de vendas]]&lt;$L$5,"Não Tem Bônus","Tem Bônus")</f>
        <v>Não Tem Bônus</v>
      </c>
    </row>
    <row r="17" ht="18" customHeight="1"/>
  </sheetData>
  <mergeCells count="2">
    <mergeCell ref="B3:J3"/>
    <mergeCell ref="M6:N6"/>
  </mergeCells>
  <conditionalFormatting sqref="J5:J16">
    <cfRule type="containsText" dxfId="212" priority="1" operator="containsText" text="não">
      <formula>NOT(ISERROR(SEARCH("não",J5)))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5"/>
  <sheetViews>
    <sheetView showGridLines="0" topLeftCell="C1" zoomScale="130" zoomScaleNormal="130" workbookViewId="0">
      <selection activeCell="G9" sqref="G9"/>
    </sheetView>
  </sheetViews>
  <sheetFormatPr defaultRowHeight="14.4"/>
  <cols>
    <col min="1" max="1" width="22.5546875" bestFit="1" customWidth="1"/>
    <col min="2" max="2" width="13.6640625" bestFit="1" customWidth="1"/>
    <col min="3" max="3" width="12.44140625" customWidth="1"/>
    <col min="4" max="4" width="11.109375" bestFit="1" customWidth="1"/>
    <col min="5" max="5" width="12.33203125" bestFit="1" customWidth="1"/>
    <col min="6" max="6" width="11.109375" bestFit="1" customWidth="1"/>
    <col min="7" max="7" width="15.44140625" customWidth="1"/>
    <col min="8" max="8" width="11.6640625" customWidth="1"/>
    <col min="9" max="9" width="9.5546875" bestFit="1" customWidth="1"/>
  </cols>
  <sheetData>
    <row r="1" spans="1:9">
      <c r="A1" s="194" t="s">
        <v>14</v>
      </c>
      <c r="B1" s="194" t="s">
        <v>162</v>
      </c>
      <c r="C1" s="194" t="s">
        <v>161</v>
      </c>
      <c r="D1" s="194" t="s">
        <v>160</v>
      </c>
      <c r="E1" s="194" t="s">
        <v>159</v>
      </c>
      <c r="F1" s="194" t="s">
        <v>61</v>
      </c>
      <c r="G1" s="194" t="s">
        <v>158</v>
      </c>
      <c r="H1" s="194" t="s">
        <v>22</v>
      </c>
    </row>
    <row r="2" spans="1:9">
      <c r="A2" s="194" t="s">
        <v>157</v>
      </c>
      <c r="B2" s="195">
        <v>46096</v>
      </c>
      <c r="C2" s="195">
        <v>64295</v>
      </c>
      <c r="D2" s="195">
        <v>50140</v>
      </c>
      <c r="E2" s="195">
        <v>14563</v>
      </c>
      <c r="F2" s="195">
        <f>AVERAGE(TblVendasBimestre[[#This Row],[1º Bim]:[4º Bim]])</f>
        <v>43773.5</v>
      </c>
      <c r="G2" s="195">
        <f>IF(TblVendasBimestre[[#This Row],[Média]]&lt;30000,0,IF(TblVendasBimestre[[#This Row],[Média]]&lt;=60000,TblVendasBimestre[[#This Row],[Média]]*$C$14,TblVendasBimestre[[#This Row],[4º Bim]]*$C$15))</f>
        <v>2188.6750000000002</v>
      </c>
      <c r="H2" s="196">
        <f>TblVendasBimestre[[#This Row],[Bônus]]/TblVendasBimestre[[#This Row],[Média]]</f>
        <v>0.05</v>
      </c>
    </row>
    <row r="3" spans="1:9">
      <c r="A3" s="194" t="s">
        <v>87</v>
      </c>
      <c r="B3" s="195">
        <v>31360</v>
      </c>
      <c r="C3" s="195">
        <v>54530</v>
      </c>
      <c r="D3" s="195">
        <v>39792</v>
      </c>
      <c r="E3" s="195">
        <v>47631</v>
      </c>
      <c r="F3" s="195">
        <f>AVERAGE(TblVendasBimestre[[#This Row],[1º Bim]:[4º Bim]])</f>
        <v>43328.25</v>
      </c>
      <c r="G3" s="195">
        <f>IF(TblVendasBimestre[[#This Row],[Média]]&lt;30000,0,IF(TblVendasBimestre[[#This Row],[Média]]&lt;=60000,TblVendasBimestre[[#This Row],[Média]]*$C$14,TblVendasBimestre[[#This Row],[4º Bim]]*$C$15))</f>
        <v>2166.4124999999999</v>
      </c>
      <c r="H3" s="196">
        <f>TblVendasBimestre[[#This Row],[Bônus]]/TblVendasBimestre[[#This Row],[Média]]</f>
        <v>4.9999999999999996E-2</v>
      </c>
    </row>
    <row r="4" spans="1:9">
      <c r="A4" s="194" t="s">
        <v>156</v>
      </c>
      <c r="B4" s="195">
        <v>16093</v>
      </c>
      <c r="C4" s="195">
        <v>9054</v>
      </c>
      <c r="D4" s="195">
        <v>9299</v>
      </c>
      <c r="E4" s="195">
        <v>88000</v>
      </c>
      <c r="F4" s="195">
        <f>AVERAGE(TblVendasBimestre[[#This Row],[1º Bim]:[4º Bim]])</f>
        <v>30611.5</v>
      </c>
      <c r="G4" s="195">
        <f>IF(TblVendasBimestre[[#This Row],[Média]]&lt;30000,0,IF(TblVendasBimestre[[#This Row],[Média]]&lt;=60000,TblVendasBimestre[[#This Row],[Média]]*$C$14,TblVendasBimestre[[#This Row],[4º Bim]]*$C$15))</f>
        <v>1530.575</v>
      </c>
      <c r="H4" s="196">
        <f>TblVendasBimestre[[#This Row],[Bônus]]/TblVendasBimestre[[#This Row],[Média]]</f>
        <v>0.05</v>
      </c>
    </row>
    <row r="5" spans="1:9">
      <c r="A5" s="194" t="s">
        <v>155</v>
      </c>
      <c r="B5" s="195">
        <v>41680</v>
      </c>
      <c r="C5" s="195">
        <v>28394</v>
      </c>
      <c r="D5" s="195">
        <v>27917</v>
      </c>
      <c r="E5" s="195">
        <v>25567</v>
      </c>
      <c r="F5" s="195">
        <f>AVERAGE(TblVendasBimestre[[#This Row],[1º Bim]:[4º Bim]])</f>
        <v>30889.5</v>
      </c>
      <c r="G5" s="195">
        <f>IF(TblVendasBimestre[[#This Row],[Média]]&lt;30000,0,IF(TblVendasBimestre[[#This Row],[Média]]&lt;=60000,TblVendasBimestre[[#This Row],[Média]]*$C$14,TblVendasBimestre[[#This Row],[4º Bim]]*$C$15))</f>
        <v>1544.4750000000001</v>
      </c>
      <c r="H5" s="196">
        <f>TblVendasBimestre[[#This Row],[Bônus]]/TblVendasBimestre[[#This Row],[Média]]</f>
        <v>0.05</v>
      </c>
    </row>
    <row r="6" spans="1:9">
      <c r="A6" s="194" t="s">
        <v>154</v>
      </c>
      <c r="B6" s="195">
        <v>90332</v>
      </c>
      <c r="C6" s="195">
        <v>64589</v>
      </c>
      <c r="D6" s="195">
        <v>60243</v>
      </c>
      <c r="E6" s="195">
        <v>0</v>
      </c>
      <c r="F6" s="195">
        <f>AVERAGE(TblVendasBimestre[[#This Row],[1º Bim]:[4º Bim]])</f>
        <v>53791</v>
      </c>
      <c r="G6" s="195">
        <f>IF(TblVendasBimestre[[#This Row],[Média]]&lt;30000,0,IF(TblVendasBimestre[[#This Row],[Média]]&lt;=60000,TblVendasBimestre[[#This Row],[Média]]*$C$14,TblVendasBimestre[[#This Row],[4º Bim]]*$C$15))</f>
        <v>2689.55</v>
      </c>
      <c r="H6" s="196">
        <f>TblVendasBimestre[[#This Row],[Bônus]]/TblVendasBimestre[[#This Row],[Média]]</f>
        <v>0.05</v>
      </c>
    </row>
    <row r="7" spans="1:9">
      <c r="A7" s="194" t="s">
        <v>153</v>
      </c>
      <c r="B7" s="195">
        <v>37772</v>
      </c>
      <c r="C7" s="195">
        <v>13626</v>
      </c>
      <c r="D7" s="195">
        <v>13756</v>
      </c>
      <c r="E7" s="195">
        <v>100000</v>
      </c>
      <c r="F7" s="195">
        <f>AVERAGE(TblVendasBimestre[[#This Row],[1º Bim]:[4º Bim]])</f>
        <v>41288.5</v>
      </c>
      <c r="G7" s="195">
        <f>IF(TblVendasBimestre[[#This Row],[Média]]&lt;30000,0,IF(TblVendasBimestre[[#This Row],[Média]]&lt;=60000,TblVendasBimestre[[#This Row],[Média]]*$C$14,TblVendasBimestre[[#This Row],[4º Bim]]*$C$15))</f>
        <v>2064.4250000000002</v>
      </c>
      <c r="H7" s="196">
        <f>TblVendasBimestre[[#This Row],[Bônus]]/TblVendasBimestre[[#This Row],[Média]]</f>
        <v>0.05</v>
      </c>
      <c r="I7" s="75"/>
    </row>
    <row r="8" spans="1:9">
      <c r="A8" s="194" t="s">
        <v>152</v>
      </c>
      <c r="B8" s="195">
        <v>34597</v>
      </c>
      <c r="C8" s="195">
        <v>47460</v>
      </c>
      <c r="D8" s="195">
        <v>51501</v>
      </c>
      <c r="E8" s="195">
        <v>67536</v>
      </c>
      <c r="F8" s="195">
        <f>AVERAGE(TblVendasBimestre[[#This Row],[1º Bim]:[4º Bim]])</f>
        <v>50273.5</v>
      </c>
      <c r="G8" s="195">
        <f>IF(TblVendasBimestre[[#This Row],[Média]]&lt;30000,0,IF(TblVendasBimestre[[#This Row],[Média]]&lt;=60000,TblVendasBimestre[[#This Row],[Média]]*$C$14,TblVendasBimestre[[#This Row],[4º Bim]]*$C$15))</f>
        <v>2513.6750000000002</v>
      </c>
      <c r="H8" s="196">
        <f>TblVendasBimestre[[#This Row],[Bônus]]/TblVendasBimestre[[#This Row],[Média]]</f>
        <v>0.05</v>
      </c>
    </row>
    <row r="9" spans="1:9">
      <c r="A9" s="194" t="s">
        <v>151</v>
      </c>
      <c r="B9" s="195">
        <v>86809</v>
      </c>
      <c r="C9" s="195">
        <v>75650</v>
      </c>
      <c r="D9" s="195">
        <v>24793</v>
      </c>
      <c r="E9" s="195">
        <v>58835</v>
      </c>
      <c r="F9" s="195">
        <f>AVERAGE(TblVendasBimestre[[#This Row],[1º Bim]:[4º Bim]])</f>
        <v>61521.75</v>
      </c>
      <c r="G9" s="195">
        <f>IF(TblVendasBimestre[[#This Row],[Média]]&lt;30000,0,IF(TblVendasBimestre[[#This Row],[Média]]&lt;=60000,TblVendasBimestre[[#This Row],[Média]]*$C$14,TblVendasBimestre[[#This Row],[4º Bim]]*$C$15))</f>
        <v>4118.4500000000007</v>
      </c>
      <c r="H9" s="196">
        <f>TblVendasBimestre[[#This Row],[Bônus]]/TblVendasBimestre[[#This Row],[Média]]</f>
        <v>6.6942991706185229E-2</v>
      </c>
    </row>
    <row r="12" spans="1:9">
      <c r="A12" s="192" t="s">
        <v>217</v>
      </c>
      <c r="B12" s="192" t="s">
        <v>216</v>
      </c>
      <c r="C12" s="193" t="s">
        <v>23</v>
      </c>
    </row>
    <row r="13" spans="1:9">
      <c r="A13" s="189">
        <v>0</v>
      </c>
      <c r="B13" s="190">
        <v>30000</v>
      </c>
      <c r="C13" s="208">
        <v>0</v>
      </c>
    </row>
    <row r="14" spans="1:9">
      <c r="A14" s="189">
        <v>30000.01</v>
      </c>
      <c r="B14" s="189">
        <v>60000</v>
      </c>
      <c r="C14" s="208">
        <v>0.05</v>
      </c>
    </row>
    <row r="15" spans="1:9">
      <c r="A15" s="191">
        <v>60000.01</v>
      </c>
      <c r="B15" s="191"/>
      <c r="C15" s="208">
        <v>7.0000000000000007E-2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66"/>
  <sheetViews>
    <sheetView zoomScaleNormal="100" workbookViewId="0">
      <selection activeCell="D2" sqref="D2"/>
    </sheetView>
  </sheetViews>
  <sheetFormatPr defaultRowHeight="14.4"/>
  <cols>
    <col min="1" max="1" width="16.44140625" bestFit="1" customWidth="1"/>
    <col min="2" max="4" width="10.6640625" customWidth="1"/>
    <col min="6" max="6" width="7.109375" bestFit="1" customWidth="1"/>
    <col min="7" max="7" width="58.109375" bestFit="1" customWidth="1"/>
  </cols>
  <sheetData>
    <row r="1" spans="1:7">
      <c r="A1" s="197" t="s">
        <v>85</v>
      </c>
      <c r="B1" s="197" t="s">
        <v>389</v>
      </c>
      <c r="C1" s="197" t="s">
        <v>390</v>
      </c>
      <c r="D1" s="197" t="s">
        <v>391</v>
      </c>
      <c r="F1" t="s">
        <v>392</v>
      </c>
      <c r="G1" t="s">
        <v>393</v>
      </c>
    </row>
    <row r="2" spans="1:7">
      <c r="A2" s="204">
        <v>44197</v>
      </c>
      <c r="B2" s="194">
        <f>WEEKDAY(Tabela2950[[#This Row],[Data]],1)</f>
        <v>6</v>
      </c>
      <c r="C2" s="194">
        <f>WEEKDAY(Tabela2950[[#This Row],[Data]],2)</f>
        <v>5</v>
      </c>
      <c r="D2" s="194">
        <f>WEEKDAY(Tabela2950[[#This Row],[Data]],17)</f>
        <v>6</v>
      </c>
      <c r="F2">
        <v>1</v>
      </c>
      <c r="G2" t="s">
        <v>394</v>
      </c>
    </row>
    <row r="3" spans="1:7">
      <c r="A3" s="204">
        <v>44198</v>
      </c>
      <c r="B3" s="194">
        <f>WEEKDAY(Tabela2950[[#This Row],[Data]],1)</f>
        <v>7</v>
      </c>
      <c r="C3" s="194">
        <f>WEEKDAY(Tabela2950[[#This Row],[Data]],2)</f>
        <v>6</v>
      </c>
      <c r="D3" s="194">
        <f>WEEKDAY(Tabela2950[[#This Row],[Data]],17)</f>
        <v>7</v>
      </c>
      <c r="F3">
        <v>2</v>
      </c>
      <c r="G3" t="s">
        <v>395</v>
      </c>
    </row>
    <row r="4" spans="1:7">
      <c r="A4" s="204">
        <v>44199</v>
      </c>
      <c r="B4" s="194">
        <f>WEEKDAY(Tabela2950[[#This Row],[Data]],1)</f>
        <v>1</v>
      </c>
      <c r="C4" s="194">
        <f>WEEKDAY(Tabela2950[[#This Row],[Data]],2)</f>
        <v>7</v>
      </c>
      <c r="D4" s="194">
        <f>WEEKDAY(Tabela2950[[#This Row],[Data]],17)</f>
        <v>1</v>
      </c>
      <c r="F4">
        <v>3</v>
      </c>
      <c r="G4" t="s">
        <v>396</v>
      </c>
    </row>
    <row r="5" spans="1:7">
      <c r="A5" s="204">
        <v>44200</v>
      </c>
      <c r="B5" s="194">
        <f>WEEKDAY(Tabela2950[[#This Row],[Data]],1)</f>
        <v>2</v>
      </c>
      <c r="C5" s="194">
        <f>WEEKDAY(Tabela2950[[#This Row],[Data]],2)</f>
        <v>1</v>
      </c>
      <c r="D5" s="194">
        <f>WEEKDAY(Tabela2950[[#This Row],[Data]],17)</f>
        <v>2</v>
      </c>
      <c r="F5">
        <v>11</v>
      </c>
      <c r="G5" t="s">
        <v>395</v>
      </c>
    </row>
    <row r="6" spans="1:7">
      <c r="A6" s="204">
        <v>44201</v>
      </c>
      <c r="B6" s="194">
        <f>WEEKDAY(Tabela2950[[#This Row],[Data]],1)</f>
        <v>3</v>
      </c>
      <c r="C6" s="194">
        <f>WEEKDAY(Tabela2950[[#This Row],[Data]],2)</f>
        <v>2</v>
      </c>
      <c r="D6" s="194">
        <f>WEEKDAY(Tabela2950[[#This Row],[Data]],17)</f>
        <v>3</v>
      </c>
      <c r="F6">
        <v>12</v>
      </c>
      <c r="G6" t="s">
        <v>397</v>
      </c>
    </row>
    <row r="7" spans="1:7">
      <c r="A7" s="204">
        <v>44202</v>
      </c>
      <c r="B7" s="194">
        <f>WEEKDAY(Tabela2950[[#This Row],[Data]],1)</f>
        <v>4</v>
      </c>
      <c r="C7" s="194">
        <f>WEEKDAY(Tabela2950[[#This Row],[Data]],2)</f>
        <v>3</v>
      </c>
      <c r="D7" s="194">
        <f>WEEKDAY(Tabela2950[[#This Row],[Data]],17)</f>
        <v>4</v>
      </c>
      <c r="F7">
        <v>13</v>
      </c>
      <c r="G7" t="s">
        <v>398</v>
      </c>
    </row>
    <row r="8" spans="1:7">
      <c r="A8" s="204">
        <v>44203</v>
      </c>
      <c r="B8" s="194">
        <f>WEEKDAY(Tabela2950[[#This Row],[Data]],1)</f>
        <v>5</v>
      </c>
      <c r="C8" s="194">
        <f>WEEKDAY(Tabela2950[[#This Row],[Data]],2)</f>
        <v>4</v>
      </c>
      <c r="D8" s="194">
        <f>WEEKDAY(Tabela2950[[#This Row],[Data]],17)</f>
        <v>5</v>
      </c>
      <c r="F8">
        <v>14</v>
      </c>
      <c r="G8" t="s">
        <v>399</v>
      </c>
    </row>
    <row r="9" spans="1:7">
      <c r="A9" s="204">
        <v>44204</v>
      </c>
      <c r="B9" s="194">
        <f>WEEKDAY(Tabela2950[[#This Row],[Data]],1)</f>
        <v>6</v>
      </c>
      <c r="C9" s="194">
        <f>WEEKDAY(Tabela2950[[#This Row],[Data]],2)</f>
        <v>5</v>
      </c>
      <c r="D9" s="194">
        <f>WEEKDAY(Tabela2950[[#This Row],[Data]],17)</f>
        <v>6</v>
      </c>
      <c r="F9">
        <v>15</v>
      </c>
      <c r="G9" t="s">
        <v>400</v>
      </c>
    </row>
    <row r="10" spans="1:7">
      <c r="A10" s="204">
        <v>44205</v>
      </c>
      <c r="B10" s="194">
        <f>WEEKDAY(Tabela2950[[#This Row],[Data]],1)</f>
        <v>7</v>
      </c>
      <c r="C10" s="194">
        <f>WEEKDAY(Tabela2950[[#This Row],[Data]],2)</f>
        <v>6</v>
      </c>
      <c r="D10" s="194">
        <f>WEEKDAY(Tabela2950[[#This Row],[Data]],17)</f>
        <v>7</v>
      </c>
      <c r="F10">
        <v>16</v>
      </c>
      <c r="G10" t="s">
        <v>401</v>
      </c>
    </row>
    <row r="11" spans="1:7">
      <c r="A11" s="204">
        <v>44206</v>
      </c>
      <c r="B11" s="194">
        <f>WEEKDAY(Tabela2950[[#This Row],[Data]],1)</f>
        <v>1</v>
      </c>
      <c r="C11" s="194">
        <f>WEEKDAY(Tabela2950[[#This Row],[Data]],2)</f>
        <v>7</v>
      </c>
      <c r="D11" s="194">
        <f>WEEKDAY(Tabela2950[[#This Row],[Data]],17)</f>
        <v>1</v>
      </c>
      <c r="F11">
        <v>17</v>
      </c>
      <c r="G11" t="s">
        <v>394</v>
      </c>
    </row>
    <row r="12" spans="1:7">
      <c r="A12" s="204">
        <v>44207</v>
      </c>
      <c r="B12" s="194">
        <f>WEEKDAY(Tabela2950[[#This Row],[Data]],1)</f>
        <v>2</v>
      </c>
      <c r="C12" s="194">
        <f>WEEKDAY(Tabela2950[[#This Row],[Data]],2)</f>
        <v>1</v>
      </c>
      <c r="D12" s="194">
        <f>WEEKDAY(Tabela2950[[#This Row],[Data]],17)</f>
        <v>2</v>
      </c>
    </row>
    <row r="13" spans="1:7">
      <c r="A13" s="204">
        <v>44208</v>
      </c>
      <c r="B13" s="194">
        <f>WEEKDAY(Tabela2950[[#This Row],[Data]],1)</f>
        <v>3</v>
      </c>
      <c r="C13" s="194">
        <f>WEEKDAY(Tabela2950[[#This Row],[Data]],2)</f>
        <v>2</v>
      </c>
      <c r="D13" s="194">
        <f>WEEKDAY(Tabela2950[[#This Row],[Data]],17)</f>
        <v>3</v>
      </c>
    </row>
    <row r="14" spans="1:7">
      <c r="A14" s="204">
        <v>44209</v>
      </c>
      <c r="B14" s="194">
        <f>WEEKDAY(Tabela2950[[#This Row],[Data]],1)</f>
        <v>4</v>
      </c>
      <c r="C14" s="194">
        <f>WEEKDAY(Tabela2950[[#This Row],[Data]],2)</f>
        <v>3</v>
      </c>
      <c r="D14" s="194">
        <f>WEEKDAY(Tabela2950[[#This Row],[Data]],17)</f>
        <v>4</v>
      </c>
    </row>
    <row r="15" spans="1:7">
      <c r="A15" s="204">
        <v>44210</v>
      </c>
      <c r="B15" s="194">
        <f>WEEKDAY(Tabela2950[[#This Row],[Data]],1)</f>
        <v>5</v>
      </c>
      <c r="C15" s="194">
        <f>WEEKDAY(Tabela2950[[#This Row],[Data]],2)</f>
        <v>4</v>
      </c>
      <c r="D15" s="194">
        <f>WEEKDAY(Tabela2950[[#This Row],[Data]],17)</f>
        <v>5</v>
      </c>
    </row>
    <row r="16" spans="1:7">
      <c r="A16" s="204">
        <v>44211</v>
      </c>
      <c r="B16" s="194">
        <f>WEEKDAY(Tabela2950[[#This Row],[Data]],1)</f>
        <v>6</v>
      </c>
      <c r="C16" s="194">
        <f>WEEKDAY(Tabela2950[[#This Row],[Data]],2)</f>
        <v>5</v>
      </c>
      <c r="D16" s="194">
        <f>WEEKDAY(Tabela2950[[#This Row],[Data]],17)</f>
        <v>6</v>
      </c>
    </row>
    <row r="17" spans="1:7">
      <c r="A17" s="204">
        <v>44212</v>
      </c>
      <c r="B17" s="205">
        <f>WEEKDAY(Tabela2950[[#This Row],[Data]],1)</f>
        <v>7</v>
      </c>
      <c r="C17" s="205">
        <f>WEEKDAY(Tabela2950[[#This Row],[Data]],2)</f>
        <v>6</v>
      </c>
      <c r="D17" s="205">
        <f>WEEKDAY(Tabela2950[[#This Row],[Data]],17)</f>
        <v>7</v>
      </c>
    </row>
    <row r="18" spans="1:7">
      <c r="A18" s="204">
        <v>44213</v>
      </c>
      <c r="B18" s="205">
        <f>WEEKDAY(Tabela2950[[#This Row],[Data]],1)</f>
        <v>1</v>
      </c>
      <c r="C18" s="205">
        <f>WEEKDAY(Tabela2950[[#This Row],[Data]],2)</f>
        <v>7</v>
      </c>
      <c r="D18" s="205">
        <f>WEEKDAY(Tabela2950[[#This Row],[Data]],17)</f>
        <v>1</v>
      </c>
    </row>
    <row r="19" spans="1:7">
      <c r="A19" s="204">
        <v>44214</v>
      </c>
      <c r="B19" s="205">
        <f>WEEKDAY(Tabela2950[[#This Row],[Data]],1)</f>
        <v>2</v>
      </c>
      <c r="C19" s="205">
        <f>WEEKDAY(Tabela2950[[#This Row],[Data]],2)</f>
        <v>1</v>
      </c>
      <c r="D19" s="205">
        <f>WEEKDAY(Tabela2950[[#This Row],[Data]],17)</f>
        <v>2</v>
      </c>
    </row>
    <row r="20" spans="1:7">
      <c r="A20" s="204">
        <v>44215</v>
      </c>
      <c r="B20" s="205">
        <f>WEEKDAY(Tabela2950[[#This Row],[Data]],1)</f>
        <v>3</v>
      </c>
      <c r="C20" s="205">
        <f>WEEKDAY(Tabela2950[[#This Row],[Data]],2)</f>
        <v>2</v>
      </c>
      <c r="D20" s="205">
        <f>WEEKDAY(Tabela2950[[#This Row],[Data]],17)</f>
        <v>3</v>
      </c>
    </row>
    <row r="21" spans="1:7">
      <c r="A21" s="204">
        <v>44216</v>
      </c>
      <c r="B21" s="205">
        <f>WEEKDAY(Tabela2950[[#This Row],[Data]],1)</f>
        <v>4</v>
      </c>
      <c r="C21" s="205">
        <f>WEEKDAY(Tabela2950[[#This Row],[Data]],2)</f>
        <v>3</v>
      </c>
      <c r="D21" s="205">
        <f>WEEKDAY(Tabela2950[[#This Row],[Data]],17)</f>
        <v>4</v>
      </c>
    </row>
    <row r="22" spans="1:7">
      <c r="A22" s="204">
        <v>44217</v>
      </c>
      <c r="B22" s="205">
        <f>WEEKDAY(Tabela2950[[#This Row],[Data]],1)</f>
        <v>5</v>
      </c>
      <c r="C22" s="205">
        <f>WEEKDAY(Tabela2950[[#This Row],[Data]],2)</f>
        <v>4</v>
      </c>
      <c r="D22" s="205">
        <f>WEEKDAY(Tabela2950[[#This Row],[Data]],17)</f>
        <v>5</v>
      </c>
    </row>
    <row r="23" spans="1:7">
      <c r="A23" s="204">
        <v>44218</v>
      </c>
      <c r="B23" s="205">
        <f>WEEKDAY(Tabela2950[[#This Row],[Data]],1)</f>
        <v>6</v>
      </c>
      <c r="C23" s="205">
        <f>WEEKDAY(Tabela2950[[#This Row],[Data]],2)</f>
        <v>5</v>
      </c>
      <c r="D23" s="205">
        <f>WEEKDAY(Tabela2950[[#This Row],[Data]],17)</f>
        <v>6</v>
      </c>
    </row>
    <row r="24" spans="1:7">
      <c r="A24" s="204">
        <v>44219</v>
      </c>
      <c r="B24" s="205">
        <f>WEEKDAY(Tabela2950[[#This Row],[Data]],1)</f>
        <v>7</v>
      </c>
      <c r="C24" s="205">
        <f>WEEKDAY(Tabela2950[[#This Row],[Data]],2)</f>
        <v>6</v>
      </c>
      <c r="D24" s="205">
        <f>WEEKDAY(Tabela2950[[#This Row],[Data]],17)</f>
        <v>7</v>
      </c>
    </row>
    <row r="25" spans="1:7">
      <c r="A25" s="204">
        <v>44220</v>
      </c>
      <c r="B25" s="205">
        <f>WEEKDAY(Tabela2950[[#This Row],[Data]],1)</f>
        <v>1</v>
      </c>
      <c r="C25" s="205">
        <f>WEEKDAY(Tabela2950[[#This Row],[Data]],2)</f>
        <v>7</v>
      </c>
      <c r="D25" s="205">
        <f>WEEKDAY(Tabela2950[[#This Row],[Data]],17)</f>
        <v>1</v>
      </c>
    </row>
    <row r="26" spans="1:7">
      <c r="A26" s="204">
        <v>44221</v>
      </c>
      <c r="B26" s="205">
        <f>WEEKDAY(Tabela2950[[#This Row],[Data]],1)</f>
        <v>2</v>
      </c>
      <c r="C26" s="205">
        <f>WEEKDAY(Tabela2950[[#This Row],[Data]],2)</f>
        <v>1</v>
      </c>
      <c r="D26" s="205">
        <f>WEEKDAY(Tabela2950[[#This Row],[Data]],17)</f>
        <v>2</v>
      </c>
      <c r="G26" s="210">
        <v>44472</v>
      </c>
    </row>
    <row r="27" spans="1:7">
      <c r="A27" s="204">
        <v>44222</v>
      </c>
      <c r="B27" s="205">
        <f>WEEKDAY(Tabela2950[[#This Row],[Data]],1)</f>
        <v>3</v>
      </c>
      <c r="C27" s="205">
        <f>WEEKDAY(Tabela2950[[#This Row],[Data]],2)</f>
        <v>2</v>
      </c>
      <c r="D27" s="205">
        <f>WEEKDAY(Tabela2950[[#This Row],[Data]],17)</f>
        <v>3</v>
      </c>
      <c r="G27" s="209">
        <f>IF(WEEKDAY(G26,1)=1,G26+1,IF(WEEKDAY(G26,1)=7,G26+2,G26))</f>
        <v>44473</v>
      </c>
    </row>
    <row r="28" spans="1:7">
      <c r="A28" s="204">
        <v>44223</v>
      </c>
      <c r="B28" s="205">
        <f>WEEKDAY(Tabela2950[[#This Row],[Data]],1)</f>
        <v>4</v>
      </c>
      <c r="C28" s="205">
        <f>WEEKDAY(Tabela2950[[#This Row],[Data]],2)</f>
        <v>3</v>
      </c>
      <c r="D28" s="205">
        <f>WEEKDAY(Tabela2950[[#This Row],[Data]],17)</f>
        <v>4</v>
      </c>
    </row>
    <row r="29" spans="1:7">
      <c r="A29" s="204">
        <v>44224</v>
      </c>
      <c r="B29" s="205">
        <f>WEEKDAY(Tabela2950[[#This Row],[Data]],1)</f>
        <v>5</v>
      </c>
      <c r="C29" s="205">
        <f>WEEKDAY(Tabela2950[[#This Row],[Data]],2)</f>
        <v>4</v>
      </c>
      <c r="D29" s="205">
        <f>WEEKDAY(Tabela2950[[#This Row],[Data]],17)</f>
        <v>5</v>
      </c>
    </row>
    <row r="30" spans="1:7">
      <c r="A30" s="204">
        <v>44225</v>
      </c>
      <c r="B30" s="205">
        <f>WEEKDAY(Tabela2950[[#This Row],[Data]],1)</f>
        <v>6</v>
      </c>
      <c r="C30" s="205">
        <f>WEEKDAY(Tabela2950[[#This Row],[Data]],2)</f>
        <v>5</v>
      </c>
      <c r="D30" s="205">
        <f>WEEKDAY(Tabela2950[[#This Row],[Data]],17)</f>
        <v>6</v>
      </c>
    </row>
    <row r="31" spans="1:7">
      <c r="A31" s="204">
        <v>44226</v>
      </c>
      <c r="B31" s="205">
        <f>WEEKDAY(Tabela2950[[#This Row],[Data]],1)</f>
        <v>7</v>
      </c>
      <c r="C31" s="205">
        <f>WEEKDAY(Tabela2950[[#This Row],[Data]],2)</f>
        <v>6</v>
      </c>
      <c r="D31" s="205">
        <f>WEEKDAY(Tabela2950[[#This Row],[Data]],17)</f>
        <v>7</v>
      </c>
    </row>
    <row r="32" spans="1:7">
      <c r="A32" s="204">
        <v>44227</v>
      </c>
      <c r="B32" s="205">
        <f>WEEKDAY(Tabela2950[[#This Row],[Data]],1)</f>
        <v>1</v>
      </c>
      <c r="C32" s="205">
        <f>WEEKDAY(Tabela2950[[#This Row],[Data]],2)</f>
        <v>7</v>
      </c>
      <c r="D32" s="205">
        <f>WEEKDAY(Tabela2950[[#This Row],[Data]],17)</f>
        <v>1</v>
      </c>
    </row>
    <row r="33" spans="1:4">
      <c r="A33" s="204">
        <v>44228</v>
      </c>
      <c r="B33" s="205">
        <f>WEEKDAY(Tabela2950[[#This Row],[Data]],1)</f>
        <v>2</v>
      </c>
      <c r="C33" s="205">
        <f>WEEKDAY(Tabela2950[[#This Row],[Data]],2)</f>
        <v>1</v>
      </c>
      <c r="D33" s="205">
        <f>WEEKDAY(Tabela2950[[#This Row],[Data]],17)</f>
        <v>2</v>
      </c>
    </row>
    <row r="34" spans="1:4">
      <c r="A34" s="204">
        <v>44229</v>
      </c>
      <c r="B34" s="205">
        <f>WEEKDAY(Tabela2950[[#This Row],[Data]],1)</f>
        <v>3</v>
      </c>
      <c r="C34" s="205">
        <f>WEEKDAY(Tabela2950[[#This Row],[Data]],2)</f>
        <v>2</v>
      </c>
      <c r="D34" s="205">
        <f>WEEKDAY(Tabela2950[[#This Row],[Data]],17)</f>
        <v>3</v>
      </c>
    </row>
    <row r="35" spans="1:4">
      <c r="A35" s="204">
        <v>44230</v>
      </c>
      <c r="B35" s="205">
        <f>WEEKDAY(Tabela2950[[#This Row],[Data]],1)</f>
        <v>4</v>
      </c>
      <c r="C35" s="205">
        <f>WEEKDAY(Tabela2950[[#This Row],[Data]],2)</f>
        <v>3</v>
      </c>
      <c r="D35" s="205">
        <f>WEEKDAY(Tabela2950[[#This Row],[Data]],17)</f>
        <v>4</v>
      </c>
    </row>
    <row r="36" spans="1:4">
      <c r="A36" s="204">
        <v>44231</v>
      </c>
      <c r="B36" s="205">
        <f>WEEKDAY(Tabela2950[[#This Row],[Data]],1)</f>
        <v>5</v>
      </c>
      <c r="C36" s="205">
        <f>WEEKDAY(Tabela2950[[#This Row],[Data]],2)</f>
        <v>4</v>
      </c>
      <c r="D36" s="205">
        <f>WEEKDAY(Tabela2950[[#This Row],[Data]],17)</f>
        <v>5</v>
      </c>
    </row>
    <row r="37" spans="1:4">
      <c r="A37" s="204">
        <v>44232</v>
      </c>
      <c r="B37" s="205">
        <f>WEEKDAY(Tabela2950[[#This Row],[Data]],1)</f>
        <v>6</v>
      </c>
      <c r="C37" s="205">
        <f>WEEKDAY(Tabela2950[[#This Row],[Data]],2)</f>
        <v>5</v>
      </c>
      <c r="D37" s="205">
        <f>WEEKDAY(Tabela2950[[#This Row],[Data]],17)</f>
        <v>6</v>
      </c>
    </row>
    <row r="38" spans="1:4">
      <c r="A38" s="204">
        <v>44233</v>
      </c>
      <c r="B38" s="205">
        <f>WEEKDAY(Tabela2950[[#This Row],[Data]],1)</f>
        <v>7</v>
      </c>
      <c r="C38" s="205">
        <f>WEEKDAY(Tabela2950[[#This Row],[Data]],2)</f>
        <v>6</v>
      </c>
      <c r="D38" s="205">
        <f>WEEKDAY(Tabela2950[[#This Row],[Data]],17)</f>
        <v>7</v>
      </c>
    </row>
    <row r="39" spans="1:4">
      <c r="A39" s="204">
        <v>44234</v>
      </c>
      <c r="B39" s="205">
        <f>WEEKDAY(Tabela2950[[#This Row],[Data]],1)</f>
        <v>1</v>
      </c>
      <c r="C39" s="205">
        <f>WEEKDAY(Tabela2950[[#This Row],[Data]],2)</f>
        <v>7</v>
      </c>
      <c r="D39" s="205">
        <f>WEEKDAY(Tabela2950[[#This Row],[Data]],17)</f>
        <v>1</v>
      </c>
    </row>
    <row r="40" spans="1:4">
      <c r="A40" s="204">
        <v>44235</v>
      </c>
      <c r="B40" s="205">
        <f>WEEKDAY(Tabela2950[[#This Row],[Data]],1)</f>
        <v>2</v>
      </c>
      <c r="C40" s="205">
        <f>WEEKDAY(Tabela2950[[#This Row],[Data]],2)</f>
        <v>1</v>
      </c>
      <c r="D40" s="205">
        <f>WEEKDAY(Tabela2950[[#This Row],[Data]],17)</f>
        <v>2</v>
      </c>
    </row>
    <row r="41" spans="1:4">
      <c r="A41" s="204">
        <v>44236</v>
      </c>
      <c r="B41" s="205">
        <f>WEEKDAY(Tabela2950[[#This Row],[Data]],1)</f>
        <v>3</v>
      </c>
      <c r="C41" s="205">
        <f>WEEKDAY(Tabela2950[[#This Row],[Data]],2)</f>
        <v>2</v>
      </c>
      <c r="D41" s="205">
        <f>WEEKDAY(Tabela2950[[#This Row],[Data]],17)</f>
        <v>3</v>
      </c>
    </row>
    <row r="42" spans="1:4">
      <c r="A42" s="204">
        <v>44237</v>
      </c>
      <c r="B42" s="205">
        <f>WEEKDAY(Tabela2950[[#This Row],[Data]],1)</f>
        <v>4</v>
      </c>
      <c r="C42" s="205">
        <f>WEEKDAY(Tabela2950[[#This Row],[Data]],2)</f>
        <v>3</v>
      </c>
      <c r="D42" s="205">
        <f>WEEKDAY(Tabela2950[[#This Row],[Data]],17)</f>
        <v>4</v>
      </c>
    </row>
    <row r="43" spans="1:4">
      <c r="A43" s="204">
        <v>44238</v>
      </c>
      <c r="B43" s="205">
        <f>WEEKDAY(Tabela2950[[#This Row],[Data]],1)</f>
        <v>5</v>
      </c>
      <c r="C43" s="205">
        <f>WEEKDAY(Tabela2950[[#This Row],[Data]],2)</f>
        <v>4</v>
      </c>
      <c r="D43" s="205">
        <f>WEEKDAY(Tabela2950[[#This Row],[Data]],17)</f>
        <v>5</v>
      </c>
    </row>
    <row r="44" spans="1:4">
      <c r="A44" s="204">
        <v>44239</v>
      </c>
      <c r="B44" s="205">
        <f>WEEKDAY(Tabela2950[[#This Row],[Data]],1)</f>
        <v>6</v>
      </c>
      <c r="C44" s="205">
        <f>WEEKDAY(Tabela2950[[#This Row],[Data]],2)</f>
        <v>5</v>
      </c>
      <c r="D44" s="205">
        <f>WEEKDAY(Tabela2950[[#This Row],[Data]],17)</f>
        <v>6</v>
      </c>
    </row>
    <row r="45" spans="1:4">
      <c r="A45" s="204">
        <v>44240</v>
      </c>
      <c r="B45" s="205">
        <f>WEEKDAY(Tabela2950[[#This Row],[Data]],1)</f>
        <v>7</v>
      </c>
      <c r="C45" s="205">
        <f>WEEKDAY(Tabela2950[[#This Row],[Data]],2)</f>
        <v>6</v>
      </c>
      <c r="D45" s="205">
        <f>WEEKDAY(Tabela2950[[#This Row],[Data]],17)</f>
        <v>7</v>
      </c>
    </row>
    <row r="46" spans="1:4">
      <c r="A46" s="204">
        <v>44241</v>
      </c>
      <c r="B46" s="205">
        <f>WEEKDAY(Tabela2950[[#This Row],[Data]],1)</f>
        <v>1</v>
      </c>
      <c r="C46" s="205">
        <f>WEEKDAY(Tabela2950[[#This Row],[Data]],2)</f>
        <v>7</v>
      </c>
      <c r="D46" s="205">
        <f>WEEKDAY(Tabela2950[[#This Row],[Data]],17)</f>
        <v>1</v>
      </c>
    </row>
    <row r="47" spans="1:4">
      <c r="A47" s="204">
        <v>44242</v>
      </c>
      <c r="B47" s="205">
        <f>WEEKDAY(Tabela2950[[#This Row],[Data]],1)</f>
        <v>2</v>
      </c>
      <c r="C47" s="205">
        <f>WEEKDAY(Tabela2950[[#This Row],[Data]],2)</f>
        <v>1</v>
      </c>
      <c r="D47" s="205">
        <f>WEEKDAY(Tabela2950[[#This Row],[Data]],17)</f>
        <v>2</v>
      </c>
    </row>
    <row r="48" spans="1:4">
      <c r="A48" s="204">
        <v>44243</v>
      </c>
      <c r="B48" s="205">
        <f>WEEKDAY(Tabela2950[[#This Row],[Data]],1)</f>
        <v>3</v>
      </c>
      <c r="C48" s="205">
        <f>WEEKDAY(Tabela2950[[#This Row],[Data]],2)</f>
        <v>2</v>
      </c>
      <c r="D48" s="205">
        <f>WEEKDAY(Tabela2950[[#This Row],[Data]],17)</f>
        <v>3</v>
      </c>
    </row>
    <row r="49" spans="1:4">
      <c r="A49" s="204">
        <v>44244</v>
      </c>
      <c r="B49" s="205">
        <f>WEEKDAY(Tabela2950[[#This Row],[Data]],1)</f>
        <v>4</v>
      </c>
      <c r="C49" s="205">
        <f>WEEKDAY(Tabela2950[[#This Row],[Data]],2)</f>
        <v>3</v>
      </c>
      <c r="D49" s="205">
        <f>WEEKDAY(Tabela2950[[#This Row],[Data]],17)</f>
        <v>4</v>
      </c>
    </row>
    <row r="50" spans="1:4">
      <c r="A50" s="204">
        <v>44245</v>
      </c>
      <c r="B50" s="205">
        <f>WEEKDAY(Tabela2950[[#This Row],[Data]],1)</f>
        <v>5</v>
      </c>
      <c r="C50" s="205">
        <f>WEEKDAY(Tabela2950[[#This Row],[Data]],2)</f>
        <v>4</v>
      </c>
      <c r="D50" s="205">
        <f>WEEKDAY(Tabela2950[[#This Row],[Data]],17)</f>
        <v>5</v>
      </c>
    </row>
    <row r="51" spans="1:4">
      <c r="A51" s="204">
        <v>44246</v>
      </c>
      <c r="B51" s="205">
        <f>WEEKDAY(Tabela2950[[#This Row],[Data]],1)</f>
        <v>6</v>
      </c>
      <c r="C51" s="205">
        <f>WEEKDAY(Tabela2950[[#This Row],[Data]],2)</f>
        <v>5</v>
      </c>
      <c r="D51" s="205">
        <f>WEEKDAY(Tabela2950[[#This Row],[Data]],17)</f>
        <v>6</v>
      </c>
    </row>
    <row r="52" spans="1:4">
      <c r="A52" s="204">
        <v>44247</v>
      </c>
      <c r="B52" s="205">
        <f>WEEKDAY(Tabela2950[[#This Row],[Data]],1)</f>
        <v>7</v>
      </c>
      <c r="C52" s="205">
        <f>WEEKDAY(Tabela2950[[#This Row],[Data]],2)</f>
        <v>6</v>
      </c>
      <c r="D52" s="205">
        <f>WEEKDAY(Tabela2950[[#This Row],[Data]],17)</f>
        <v>7</v>
      </c>
    </row>
    <row r="53" spans="1:4">
      <c r="A53" s="204">
        <v>44248</v>
      </c>
      <c r="B53" s="205">
        <f>WEEKDAY(Tabela2950[[#This Row],[Data]],1)</f>
        <v>1</v>
      </c>
      <c r="C53" s="205">
        <f>WEEKDAY(Tabela2950[[#This Row],[Data]],2)</f>
        <v>7</v>
      </c>
      <c r="D53" s="205">
        <f>WEEKDAY(Tabela2950[[#This Row],[Data]],17)</f>
        <v>1</v>
      </c>
    </row>
    <row r="54" spans="1:4">
      <c r="A54" s="204">
        <v>44249</v>
      </c>
      <c r="B54" s="205">
        <f>WEEKDAY(Tabela2950[[#This Row],[Data]],1)</f>
        <v>2</v>
      </c>
      <c r="C54" s="205">
        <f>WEEKDAY(Tabela2950[[#This Row],[Data]],2)</f>
        <v>1</v>
      </c>
      <c r="D54" s="205">
        <f>WEEKDAY(Tabela2950[[#This Row],[Data]],17)</f>
        <v>2</v>
      </c>
    </row>
    <row r="55" spans="1:4">
      <c r="A55" s="204">
        <v>44250</v>
      </c>
      <c r="B55" s="205">
        <f>WEEKDAY(Tabela2950[[#This Row],[Data]],1)</f>
        <v>3</v>
      </c>
      <c r="C55" s="205">
        <f>WEEKDAY(Tabela2950[[#This Row],[Data]],2)</f>
        <v>2</v>
      </c>
      <c r="D55" s="205">
        <f>WEEKDAY(Tabela2950[[#This Row],[Data]],17)</f>
        <v>3</v>
      </c>
    </row>
    <row r="56" spans="1:4">
      <c r="A56" s="204">
        <v>44251</v>
      </c>
      <c r="B56" s="205">
        <f>WEEKDAY(Tabela2950[[#This Row],[Data]],1)</f>
        <v>4</v>
      </c>
      <c r="C56" s="205">
        <f>WEEKDAY(Tabela2950[[#This Row],[Data]],2)</f>
        <v>3</v>
      </c>
      <c r="D56" s="205">
        <f>WEEKDAY(Tabela2950[[#This Row],[Data]],17)</f>
        <v>4</v>
      </c>
    </row>
    <row r="57" spans="1:4">
      <c r="A57" s="204">
        <v>44252</v>
      </c>
      <c r="B57" s="205">
        <f>WEEKDAY(Tabela2950[[#This Row],[Data]],1)</f>
        <v>5</v>
      </c>
      <c r="C57" s="205">
        <f>WEEKDAY(Tabela2950[[#This Row],[Data]],2)</f>
        <v>4</v>
      </c>
      <c r="D57" s="205">
        <f>WEEKDAY(Tabela2950[[#This Row],[Data]],17)</f>
        <v>5</v>
      </c>
    </row>
    <row r="58" spans="1:4">
      <c r="A58" s="204">
        <v>44253</v>
      </c>
      <c r="B58" s="205">
        <f>WEEKDAY(Tabela2950[[#This Row],[Data]],1)</f>
        <v>6</v>
      </c>
      <c r="C58" s="205">
        <f>WEEKDAY(Tabela2950[[#This Row],[Data]],2)</f>
        <v>5</v>
      </c>
      <c r="D58" s="205">
        <f>WEEKDAY(Tabela2950[[#This Row],[Data]],17)</f>
        <v>6</v>
      </c>
    </row>
    <row r="59" spans="1:4">
      <c r="A59" s="204">
        <v>44254</v>
      </c>
      <c r="B59" s="205">
        <f>WEEKDAY(Tabela2950[[#This Row],[Data]],1)</f>
        <v>7</v>
      </c>
      <c r="C59" s="205">
        <f>WEEKDAY(Tabela2950[[#This Row],[Data]],2)</f>
        <v>6</v>
      </c>
      <c r="D59" s="205">
        <f>WEEKDAY(Tabela2950[[#This Row],[Data]],17)</f>
        <v>7</v>
      </c>
    </row>
    <row r="60" spans="1:4">
      <c r="A60" s="204">
        <v>44255</v>
      </c>
      <c r="B60" s="205">
        <f>WEEKDAY(Tabela2950[[#This Row],[Data]],1)</f>
        <v>1</v>
      </c>
      <c r="C60" s="205">
        <f>WEEKDAY(Tabela2950[[#This Row],[Data]],2)</f>
        <v>7</v>
      </c>
      <c r="D60" s="205">
        <f>WEEKDAY(Tabela2950[[#This Row],[Data]],17)</f>
        <v>1</v>
      </c>
    </row>
    <row r="61" spans="1:4">
      <c r="A61" s="204">
        <v>44256</v>
      </c>
      <c r="B61" s="205">
        <f>WEEKDAY(Tabela2950[[#This Row],[Data]],1)</f>
        <v>2</v>
      </c>
      <c r="C61" s="205">
        <f>WEEKDAY(Tabela2950[[#This Row],[Data]],2)</f>
        <v>1</v>
      </c>
      <c r="D61" s="205">
        <f>WEEKDAY(Tabela2950[[#This Row],[Data]],17)</f>
        <v>2</v>
      </c>
    </row>
    <row r="62" spans="1:4">
      <c r="A62" s="204">
        <v>44257</v>
      </c>
      <c r="B62" s="205">
        <f>WEEKDAY(Tabela2950[[#This Row],[Data]],1)</f>
        <v>3</v>
      </c>
      <c r="C62" s="205">
        <f>WEEKDAY(Tabela2950[[#This Row],[Data]],2)</f>
        <v>2</v>
      </c>
      <c r="D62" s="205">
        <f>WEEKDAY(Tabela2950[[#This Row],[Data]],17)</f>
        <v>3</v>
      </c>
    </row>
    <row r="63" spans="1:4">
      <c r="A63" s="204">
        <v>44258</v>
      </c>
      <c r="B63" s="205">
        <f>WEEKDAY(Tabela2950[[#This Row],[Data]],1)</f>
        <v>4</v>
      </c>
      <c r="C63" s="205">
        <f>WEEKDAY(Tabela2950[[#This Row],[Data]],2)</f>
        <v>3</v>
      </c>
      <c r="D63" s="205">
        <f>WEEKDAY(Tabela2950[[#This Row],[Data]],17)</f>
        <v>4</v>
      </c>
    </row>
    <row r="64" spans="1:4">
      <c r="A64" s="204">
        <v>44259</v>
      </c>
      <c r="B64" s="205">
        <f>WEEKDAY(Tabela2950[[#This Row],[Data]],1)</f>
        <v>5</v>
      </c>
      <c r="C64" s="205">
        <f>WEEKDAY(Tabela2950[[#This Row],[Data]],2)</f>
        <v>4</v>
      </c>
      <c r="D64" s="205">
        <f>WEEKDAY(Tabela2950[[#This Row],[Data]],17)</f>
        <v>5</v>
      </c>
    </row>
    <row r="65" spans="1:4">
      <c r="A65" s="204">
        <v>44260</v>
      </c>
      <c r="B65" s="205">
        <f>WEEKDAY(Tabela2950[[#This Row],[Data]],1)</f>
        <v>6</v>
      </c>
      <c r="C65" s="205">
        <f>WEEKDAY(Tabela2950[[#This Row],[Data]],2)</f>
        <v>5</v>
      </c>
      <c r="D65" s="205">
        <f>WEEKDAY(Tabela2950[[#This Row],[Data]],17)</f>
        <v>6</v>
      </c>
    </row>
    <row r="66" spans="1:4">
      <c r="A66" s="204">
        <v>44261</v>
      </c>
      <c r="B66" s="205">
        <f>WEEKDAY(Tabela2950[[#This Row],[Data]],1)</f>
        <v>7</v>
      </c>
      <c r="C66" s="205">
        <f>WEEKDAY(Tabela2950[[#This Row],[Data]],2)</f>
        <v>6</v>
      </c>
      <c r="D66" s="205">
        <f>WEEKDAY(Tabela2950[[#This Row],[Data]],17)</f>
        <v>7</v>
      </c>
    </row>
    <row r="67" spans="1:4">
      <c r="A67" s="204">
        <v>44262</v>
      </c>
      <c r="B67" s="205">
        <f>WEEKDAY(Tabela2950[[#This Row],[Data]],1)</f>
        <v>1</v>
      </c>
      <c r="C67" s="205">
        <f>WEEKDAY(Tabela2950[[#This Row],[Data]],2)</f>
        <v>7</v>
      </c>
      <c r="D67" s="205">
        <f>WEEKDAY(Tabela2950[[#This Row],[Data]],17)</f>
        <v>1</v>
      </c>
    </row>
    <row r="68" spans="1:4">
      <c r="A68" s="204">
        <v>44263</v>
      </c>
      <c r="B68" s="205">
        <f>WEEKDAY(Tabela2950[[#This Row],[Data]],1)</f>
        <v>2</v>
      </c>
      <c r="C68" s="205">
        <f>WEEKDAY(Tabela2950[[#This Row],[Data]],2)</f>
        <v>1</v>
      </c>
      <c r="D68" s="205">
        <f>WEEKDAY(Tabela2950[[#This Row],[Data]],17)</f>
        <v>2</v>
      </c>
    </row>
    <row r="69" spans="1:4">
      <c r="A69" s="204">
        <v>44264</v>
      </c>
      <c r="B69" s="205">
        <f>WEEKDAY(Tabela2950[[#This Row],[Data]],1)</f>
        <v>3</v>
      </c>
      <c r="C69" s="205">
        <f>WEEKDAY(Tabela2950[[#This Row],[Data]],2)</f>
        <v>2</v>
      </c>
      <c r="D69" s="205">
        <f>WEEKDAY(Tabela2950[[#This Row],[Data]],17)</f>
        <v>3</v>
      </c>
    </row>
    <row r="70" spans="1:4">
      <c r="A70" s="204">
        <v>44265</v>
      </c>
      <c r="B70" s="205">
        <f>WEEKDAY(Tabela2950[[#This Row],[Data]],1)</f>
        <v>4</v>
      </c>
      <c r="C70" s="205">
        <f>WEEKDAY(Tabela2950[[#This Row],[Data]],2)</f>
        <v>3</v>
      </c>
      <c r="D70" s="205">
        <f>WEEKDAY(Tabela2950[[#This Row],[Data]],17)</f>
        <v>4</v>
      </c>
    </row>
    <row r="71" spans="1:4">
      <c r="A71" s="204">
        <v>44266</v>
      </c>
      <c r="B71" s="205">
        <f>WEEKDAY(Tabela2950[[#This Row],[Data]],1)</f>
        <v>5</v>
      </c>
      <c r="C71" s="205">
        <f>WEEKDAY(Tabela2950[[#This Row],[Data]],2)</f>
        <v>4</v>
      </c>
      <c r="D71" s="205">
        <f>WEEKDAY(Tabela2950[[#This Row],[Data]],17)</f>
        <v>5</v>
      </c>
    </row>
    <row r="72" spans="1:4">
      <c r="A72" s="204">
        <v>44267</v>
      </c>
      <c r="B72" s="205">
        <f>WEEKDAY(Tabela2950[[#This Row],[Data]],1)</f>
        <v>6</v>
      </c>
      <c r="C72" s="205">
        <f>WEEKDAY(Tabela2950[[#This Row],[Data]],2)</f>
        <v>5</v>
      </c>
      <c r="D72" s="205">
        <f>WEEKDAY(Tabela2950[[#This Row],[Data]],17)</f>
        <v>6</v>
      </c>
    </row>
    <row r="73" spans="1:4">
      <c r="A73" s="204">
        <v>44268</v>
      </c>
      <c r="B73" s="205">
        <f>WEEKDAY(Tabela2950[[#This Row],[Data]],1)</f>
        <v>7</v>
      </c>
      <c r="C73" s="205">
        <f>WEEKDAY(Tabela2950[[#This Row],[Data]],2)</f>
        <v>6</v>
      </c>
      <c r="D73" s="205">
        <f>WEEKDAY(Tabela2950[[#This Row],[Data]],17)</f>
        <v>7</v>
      </c>
    </row>
    <row r="74" spans="1:4">
      <c r="A74" s="204">
        <v>44269</v>
      </c>
      <c r="B74" s="205">
        <f>WEEKDAY(Tabela2950[[#This Row],[Data]],1)</f>
        <v>1</v>
      </c>
      <c r="C74" s="205">
        <f>WEEKDAY(Tabela2950[[#This Row],[Data]],2)</f>
        <v>7</v>
      </c>
      <c r="D74" s="205">
        <f>WEEKDAY(Tabela2950[[#This Row],[Data]],17)</f>
        <v>1</v>
      </c>
    </row>
    <row r="75" spans="1:4">
      <c r="A75" s="204">
        <v>44270</v>
      </c>
      <c r="B75" s="205">
        <f>WEEKDAY(Tabela2950[[#This Row],[Data]],1)</f>
        <v>2</v>
      </c>
      <c r="C75" s="205">
        <f>WEEKDAY(Tabela2950[[#This Row],[Data]],2)</f>
        <v>1</v>
      </c>
      <c r="D75" s="205">
        <f>WEEKDAY(Tabela2950[[#This Row],[Data]],17)</f>
        <v>2</v>
      </c>
    </row>
    <row r="76" spans="1:4">
      <c r="A76" s="204">
        <v>44271</v>
      </c>
      <c r="B76" s="205">
        <f>WEEKDAY(Tabela2950[[#This Row],[Data]],1)</f>
        <v>3</v>
      </c>
      <c r="C76" s="205">
        <f>WEEKDAY(Tabela2950[[#This Row],[Data]],2)</f>
        <v>2</v>
      </c>
      <c r="D76" s="205">
        <f>WEEKDAY(Tabela2950[[#This Row],[Data]],17)</f>
        <v>3</v>
      </c>
    </row>
    <row r="77" spans="1:4">
      <c r="A77" s="204">
        <v>44272</v>
      </c>
      <c r="B77" s="205">
        <f>WEEKDAY(Tabela2950[[#This Row],[Data]],1)</f>
        <v>4</v>
      </c>
      <c r="C77" s="205">
        <f>WEEKDAY(Tabela2950[[#This Row],[Data]],2)</f>
        <v>3</v>
      </c>
      <c r="D77" s="205">
        <f>WEEKDAY(Tabela2950[[#This Row],[Data]],17)</f>
        <v>4</v>
      </c>
    </row>
    <row r="78" spans="1:4">
      <c r="A78" s="204">
        <v>44273</v>
      </c>
      <c r="B78" s="205">
        <f>WEEKDAY(Tabela2950[[#This Row],[Data]],1)</f>
        <v>5</v>
      </c>
      <c r="C78" s="205">
        <f>WEEKDAY(Tabela2950[[#This Row],[Data]],2)</f>
        <v>4</v>
      </c>
      <c r="D78" s="205">
        <f>WEEKDAY(Tabela2950[[#This Row],[Data]],17)</f>
        <v>5</v>
      </c>
    </row>
    <row r="79" spans="1:4">
      <c r="A79" s="204">
        <v>44274</v>
      </c>
      <c r="B79" s="205">
        <f>WEEKDAY(Tabela2950[[#This Row],[Data]],1)</f>
        <v>6</v>
      </c>
      <c r="C79" s="205">
        <f>WEEKDAY(Tabela2950[[#This Row],[Data]],2)</f>
        <v>5</v>
      </c>
      <c r="D79" s="205">
        <f>WEEKDAY(Tabela2950[[#This Row],[Data]],17)</f>
        <v>6</v>
      </c>
    </row>
    <row r="80" spans="1:4">
      <c r="A80" s="204">
        <v>44275</v>
      </c>
      <c r="B80" s="205">
        <f>WEEKDAY(Tabela2950[[#This Row],[Data]],1)</f>
        <v>7</v>
      </c>
      <c r="C80" s="205">
        <f>WEEKDAY(Tabela2950[[#This Row],[Data]],2)</f>
        <v>6</v>
      </c>
      <c r="D80" s="205">
        <f>WEEKDAY(Tabela2950[[#This Row],[Data]],17)</f>
        <v>7</v>
      </c>
    </row>
    <row r="81" spans="1:4">
      <c r="A81" s="204">
        <v>44276</v>
      </c>
      <c r="B81" s="205">
        <f>WEEKDAY(Tabela2950[[#This Row],[Data]],1)</f>
        <v>1</v>
      </c>
      <c r="C81" s="205">
        <f>WEEKDAY(Tabela2950[[#This Row],[Data]],2)</f>
        <v>7</v>
      </c>
      <c r="D81" s="205">
        <f>WEEKDAY(Tabela2950[[#This Row],[Data]],17)</f>
        <v>1</v>
      </c>
    </row>
    <row r="82" spans="1:4">
      <c r="A82" s="204">
        <v>44277</v>
      </c>
      <c r="B82" s="205">
        <f>WEEKDAY(Tabela2950[[#This Row],[Data]],1)</f>
        <v>2</v>
      </c>
      <c r="C82" s="205">
        <f>WEEKDAY(Tabela2950[[#This Row],[Data]],2)</f>
        <v>1</v>
      </c>
      <c r="D82" s="205">
        <f>WEEKDAY(Tabela2950[[#This Row],[Data]],17)</f>
        <v>2</v>
      </c>
    </row>
    <row r="83" spans="1:4">
      <c r="A83" s="204">
        <v>44278</v>
      </c>
      <c r="B83" s="205">
        <f>WEEKDAY(Tabela2950[[#This Row],[Data]],1)</f>
        <v>3</v>
      </c>
      <c r="C83" s="205">
        <f>WEEKDAY(Tabela2950[[#This Row],[Data]],2)</f>
        <v>2</v>
      </c>
      <c r="D83" s="205">
        <f>WEEKDAY(Tabela2950[[#This Row],[Data]],17)</f>
        <v>3</v>
      </c>
    </row>
    <row r="84" spans="1:4">
      <c r="A84" s="204">
        <v>44279</v>
      </c>
      <c r="B84" s="205">
        <f>WEEKDAY(Tabela2950[[#This Row],[Data]],1)</f>
        <v>4</v>
      </c>
      <c r="C84" s="205">
        <f>WEEKDAY(Tabela2950[[#This Row],[Data]],2)</f>
        <v>3</v>
      </c>
      <c r="D84" s="205">
        <f>WEEKDAY(Tabela2950[[#This Row],[Data]],17)</f>
        <v>4</v>
      </c>
    </row>
    <row r="85" spans="1:4">
      <c r="A85" s="204">
        <v>44280</v>
      </c>
      <c r="B85" s="205">
        <f>WEEKDAY(Tabela2950[[#This Row],[Data]],1)</f>
        <v>5</v>
      </c>
      <c r="C85" s="205">
        <f>WEEKDAY(Tabela2950[[#This Row],[Data]],2)</f>
        <v>4</v>
      </c>
      <c r="D85" s="205">
        <f>WEEKDAY(Tabela2950[[#This Row],[Data]],17)</f>
        <v>5</v>
      </c>
    </row>
    <row r="86" spans="1:4">
      <c r="A86" s="204">
        <v>44281</v>
      </c>
      <c r="B86" s="205">
        <f>WEEKDAY(Tabela2950[[#This Row],[Data]],1)</f>
        <v>6</v>
      </c>
      <c r="C86" s="205">
        <f>WEEKDAY(Tabela2950[[#This Row],[Data]],2)</f>
        <v>5</v>
      </c>
      <c r="D86" s="205">
        <f>WEEKDAY(Tabela2950[[#This Row],[Data]],17)</f>
        <v>6</v>
      </c>
    </row>
    <row r="87" spans="1:4">
      <c r="A87" s="204">
        <v>44282</v>
      </c>
      <c r="B87" s="205">
        <f>WEEKDAY(Tabela2950[[#This Row],[Data]],1)</f>
        <v>7</v>
      </c>
      <c r="C87" s="205">
        <f>WEEKDAY(Tabela2950[[#This Row],[Data]],2)</f>
        <v>6</v>
      </c>
      <c r="D87" s="205">
        <f>WEEKDAY(Tabela2950[[#This Row],[Data]],17)</f>
        <v>7</v>
      </c>
    </row>
    <row r="88" spans="1:4">
      <c r="A88" s="204">
        <v>44283</v>
      </c>
      <c r="B88" s="205">
        <f>WEEKDAY(Tabela2950[[#This Row],[Data]],1)</f>
        <v>1</v>
      </c>
      <c r="C88" s="205">
        <f>WEEKDAY(Tabela2950[[#This Row],[Data]],2)</f>
        <v>7</v>
      </c>
      <c r="D88" s="205">
        <f>WEEKDAY(Tabela2950[[#This Row],[Data]],17)</f>
        <v>1</v>
      </c>
    </row>
    <row r="89" spans="1:4">
      <c r="A89" s="204">
        <v>44284</v>
      </c>
      <c r="B89" s="205">
        <f>WEEKDAY(Tabela2950[[#This Row],[Data]],1)</f>
        <v>2</v>
      </c>
      <c r="C89" s="205">
        <f>WEEKDAY(Tabela2950[[#This Row],[Data]],2)</f>
        <v>1</v>
      </c>
      <c r="D89" s="205">
        <f>WEEKDAY(Tabela2950[[#This Row],[Data]],17)</f>
        <v>2</v>
      </c>
    </row>
    <row r="90" spans="1:4">
      <c r="A90" s="204">
        <v>44285</v>
      </c>
      <c r="B90" s="205">
        <f>WEEKDAY(Tabela2950[[#This Row],[Data]],1)</f>
        <v>3</v>
      </c>
      <c r="C90" s="205">
        <f>WEEKDAY(Tabela2950[[#This Row],[Data]],2)</f>
        <v>2</v>
      </c>
      <c r="D90" s="205">
        <f>WEEKDAY(Tabela2950[[#This Row],[Data]],17)</f>
        <v>3</v>
      </c>
    </row>
    <row r="91" spans="1:4">
      <c r="A91" s="204">
        <v>44286</v>
      </c>
      <c r="B91" s="205">
        <f>WEEKDAY(Tabela2950[[#This Row],[Data]],1)</f>
        <v>4</v>
      </c>
      <c r="C91" s="205">
        <f>WEEKDAY(Tabela2950[[#This Row],[Data]],2)</f>
        <v>3</v>
      </c>
      <c r="D91" s="205">
        <f>WEEKDAY(Tabela2950[[#This Row],[Data]],17)</f>
        <v>4</v>
      </c>
    </row>
    <row r="92" spans="1:4">
      <c r="A92" s="204">
        <v>44287</v>
      </c>
      <c r="B92" s="205">
        <f>WEEKDAY(Tabela2950[[#This Row],[Data]],1)</f>
        <v>5</v>
      </c>
      <c r="C92" s="205">
        <f>WEEKDAY(Tabela2950[[#This Row],[Data]],2)</f>
        <v>4</v>
      </c>
      <c r="D92" s="205">
        <f>WEEKDAY(Tabela2950[[#This Row],[Data]],17)</f>
        <v>5</v>
      </c>
    </row>
    <row r="93" spans="1:4">
      <c r="A93" s="204">
        <v>44288</v>
      </c>
      <c r="B93" s="205">
        <f>WEEKDAY(Tabela2950[[#This Row],[Data]],1)</f>
        <v>6</v>
      </c>
      <c r="C93" s="205">
        <f>WEEKDAY(Tabela2950[[#This Row],[Data]],2)</f>
        <v>5</v>
      </c>
      <c r="D93" s="205">
        <f>WEEKDAY(Tabela2950[[#This Row],[Data]],17)</f>
        <v>6</v>
      </c>
    </row>
    <row r="94" spans="1:4">
      <c r="A94" s="204">
        <v>44289</v>
      </c>
      <c r="B94" s="205">
        <f>WEEKDAY(Tabela2950[[#This Row],[Data]],1)</f>
        <v>7</v>
      </c>
      <c r="C94" s="205">
        <f>WEEKDAY(Tabela2950[[#This Row],[Data]],2)</f>
        <v>6</v>
      </c>
      <c r="D94" s="205">
        <f>WEEKDAY(Tabela2950[[#This Row],[Data]],17)</f>
        <v>7</v>
      </c>
    </row>
    <row r="95" spans="1:4">
      <c r="A95" s="204">
        <v>44290</v>
      </c>
      <c r="B95" s="205">
        <f>WEEKDAY(Tabela2950[[#This Row],[Data]],1)</f>
        <v>1</v>
      </c>
      <c r="C95" s="205">
        <f>WEEKDAY(Tabela2950[[#This Row],[Data]],2)</f>
        <v>7</v>
      </c>
      <c r="D95" s="205">
        <f>WEEKDAY(Tabela2950[[#This Row],[Data]],17)</f>
        <v>1</v>
      </c>
    </row>
    <row r="96" spans="1:4">
      <c r="A96" s="204">
        <v>44291</v>
      </c>
      <c r="B96" s="205">
        <f>WEEKDAY(Tabela2950[[#This Row],[Data]],1)</f>
        <v>2</v>
      </c>
      <c r="C96" s="205">
        <f>WEEKDAY(Tabela2950[[#This Row],[Data]],2)</f>
        <v>1</v>
      </c>
      <c r="D96" s="205">
        <f>WEEKDAY(Tabela2950[[#This Row],[Data]],17)</f>
        <v>2</v>
      </c>
    </row>
    <row r="97" spans="1:4">
      <c r="A97" s="204">
        <v>44292</v>
      </c>
      <c r="B97" s="205">
        <f>WEEKDAY(Tabela2950[[#This Row],[Data]],1)</f>
        <v>3</v>
      </c>
      <c r="C97" s="205">
        <f>WEEKDAY(Tabela2950[[#This Row],[Data]],2)</f>
        <v>2</v>
      </c>
      <c r="D97" s="205">
        <f>WEEKDAY(Tabela2950[[#This Row],[Data]],17)</f>
        <v>3</v>
      </c>
    </row>
    <row r="98" spans="1:4">
      <c r="A98" s="204">
        <v>44293</v>
      </c>
      <c r="B98" s="205">
        <f>WEEKDAY(Tabela2950[[#This Row],[Data]],1)</f>
        <v>4</v>
      </c>
      <c r="C98" s="205">
        <f>WEEKDAY(Tabela2950[[#This Row],[Data]],2)</f>
        <v>3</v>
      </c>
      <c r="D98" s="205">
        <f>WEEKDAY(Tabela2950[[#This Row],[Data]],17)</f>
        <v>4</v>
      </c>
    </row>
    <row r="99" spans="1:4">
      <c r="A99" s="204">
        <v>44294</v>
      </c>
      <c r="B99" s="205">
        <f>WEEKDAY(Tabela2950[[#This Row],[Data]],1)</f>
        <v>5</v>
      </c>
      <c r="C99" s="205">
        <f>WEEKDAY(Tabela2950[[#This Row],[Data]],2)</f>
        <v>4</v>
      </c>
      <c r="D99" s="205">
        <f>WEEKDAY(Tabela2950[[#This Row],[Data]],17)</f>
        <v>5</v>
      </c>
    </row>
    <row r="100" spans="1:4">
      <c r="A100" s="204">
        <v>44295</v>
      </c>
      <c r="B100" s="205">
        <f>WEEKDAY(Tabela2950[[#This Row],[Data]],1)</f>
        <v>6</v>
      </c>
      <c r="C100" s="205">
        <f>WEEKDAY(Tabela2950[[#This Row],[Data]],2)</f>
        <v>5</v>
      </c>
      <c r="D100" s="205">
        <f>WEEKDAY(Tabela2950[[#This Row],[Data]],17)</f>
        <v>6</v>
      </c>
    </row>
    <row r="101" spans="1:4">
      <c r="A101" s="204">
        <v>44296</v>
      </c>
      <c r="B101" s="205">
        <f>WEEKDAY(Tabela2950[[#This Row],[Data]],1)</f>
        <v>7</v>
      </c>
      <c r="C101" s="205">
        <f>WEEKDAY(Tabela2950[[#This Row],[Data]],2)</f>
        <v>6</v>
      </c>
      <c r="D101" s="205">
        <f>WEEKDAY(Tabela2950[[#This Row],[Data]],17)</f>
        <v>7</v>
      </c>
    </row>
    <row r="102" spans="1:4">
      <c r="A102" s="204">
        <v>44297</v>
      </c>
      <c r="B102" s="205">
        <f>WEEKDAY(Tabela2950[[#This Row],[Data]],1)</f>
        <v>1</v>
      </c>
      <c r="C102" s="205">
        <f>WEEKDAY(Tabela2950[[#This Row],[Data]],2)</f>
        <v>7</v>
      </c>
      <c r="D102" s="205">
        <f>WEEKDAY(Tabela2950[[#This Row],[Data]],17)</f>
        <v>1</v>
      </c>
    </row>
    <row r="103" spans="1:4">
      <c r="A103" s="204">
        <v>44298</v>
      </c>
      <c r="B103" s="205">
        <f>WEEKDAY(Tabela2950[[#This Row],[Data]],1)</f>
        <v>2</v>
      </c>
      <c r="C103" s="205">
        <f>WEEKDAY(Tabela2950[[#This Row],[Data]],2)</f>
        <v>1</v>
      </c>
      <c r="D103" s="205">
        <f>WEEKDAY(Tabela2950[[#This Row],[Data]],17)</f>
        <v>2</v>
      </c>
    </row>
    <row r="104" spans="1:4">
      <c r="A104" s="204">
        <v>44299</v>
      </c>
      <c r="B104" s="205">
        <f>WEEKDAY(Tabela2950[[#This Row],[Data]],1)</f>
        <v>3</v>
      </c>
      <c r="C104" s="205">
        <f>WEEKDAY(Tabela2950[[#This Row],[Data]],2)</f>
        <v>2</v>
      </c>
      <c r="D104" s="205">
        <f>WEEKDAY(Tabela2950[[#This Row],[Data]],17)</f>
        <v>3</v>
      </c>
    </row>
    <row r="105" spans="1:4">
      <c r="A105" s="204">
        <v>44300</v>
      </c>
      <c r="B105" s="205">
        <f>WEEKDAY(Tabela2950[[#This Row],[Data]],1)</f>
        <v>4</v>
      </c>
      <c r="C105" s="205">
        <f>WEEKDAY(Tabela2950[[#This Row],[Data]],2)</f>
        <v>3</v>
      </c>
      <c r="D105" s="205">
        <f>WEEKDAY(Tabela2950[[#This Row],[Data]],17)</f>
        <v>4</v>
      </c>
    </row>
    <row r="106" spans="1:4">
      <c r="A106" s="204">
        <v>44301</v>
      </c>
      <c r="B106" s="205">
        <f>WEEKDAY(Tabela2950[[#This Row],[Data]],1)</f>
        <v>5</v>
      </c>
      <c r="C106" s="205">
        <f>WEEKDAY(Tabela2950[[#This Row],[Data]],2)</f>
        <v>4</v>
      </c>
      <c r="D106" s="205">
        <f>WEEKDAY(Tabela2950[[#This Row],[Data]],17)</f>
        <v>5</v>
      </c>
    </row>
    <row r="107" spans="1:4">
      <c r="A107" s="204">
        <v>44302</v>
      </c>
      <c r="B107" s="205">
        <f>WEEKDAY(Tabela2950[[#This Row],[Data]],1)</f>
        <v>6</v>
      </c>
      <c r="C107" s="205">
        <f>WEEKDAY(Tabela2950[[#This Row],[Data]],2)</f>
        <v>5</v>
      </c>
      <c r="D107" s="205">
        <f>WEEKDAY(Tabela2950[[#This Row],[Data]],17)</f>
        <v>6</v>
      </c>
    </row>
    <row r="108" spans="1:4">
      <c r="A108" s="204">
        <v>44303</v>
      </c>
      <c r="B108" s="205">
        <f>WEEKDAY(Tabela2950[[#This Row],[Data]],1)</f>
        <v>7</v>
      </c>
      <c r="C108" s="205">
        <f>WEEKDAY(Tabela2950[[#This Row],[Data]],2)</f>
        <v>6</v>
      </c>
      <c r="D108" s="205">
        <f>WEEKDAY(Tabela2950[[#This Row],[Data]],17)</f>
        <v>7</v>
      </c>
    </row>
    <row r="109" spans="1:4">
      <c r="A109" s="204">
        <v>44304</v>
      </c>
      <c r="B109" s="205">
        <f>WEEKDAY(Tabela2950[[#This Row],[Data]],1)</f>
        <v>1</v>
      </c>
      <c r="C109" s="205">
        <f>WEEKDAY(Tabela2950[[#This Row],[Data]],2)</f>
        <v>7</v>
      </c>
      <c r="D109" s="205">
        <f>WEEKDAY(Tabela2950[[#This Row],[Data]],17)</f>
        <v>1</v>
      </c>
    </row>
    <row r="110" spans="1:4">
      <c r="A110" s="204">
        <v>44305</v>
      </c>
      <c r="B110" s="205">
        <f>WEEKDAY(Tabela2950[[#This Row],[Data]],1)</f>
        <v>2</v>
      </c>
      <c r="C110" s="205">
        <f>WEEKDAY(Tabela2950[[#This Row],[Data]],2)</f>
        <v>1</v>
      </c>
      <c r="D110" s="205">
        <f>WEEKDAY(Tabela2950[[#This Row],[Data]],17)</f>
        <v>2</v>
      </c>
    </row>
    <row r="111" spans="1:4">
      <c r="A111" s="204">
        <v>44306</v>
      </c>
      <c r="B111" s="205">
        <f>WEEKDAY(Tabela2950[[#This Row],[Data]],1)</f>
        <v>3</v>
      </c>
      <c r="C111" s="205">
        <f>WEEKDAY(Tabela2950[[#This Row],[Data]],2)</f>
        <v>2</v>
      </c>
      <c r="D111" s="205">
        <f>WEEKDAY(Tabela2950[[#This Row],[Data]],17)</f>
        <v>3</v>
      </c>
    </row>
    <row r="112" spans="1:4">
      <c r="A112" s="204">
        <v>44307</v>
      </c>
      <c r="B112" s="205">
        <f>WEEKDAY(Tabela2950[[#This Row],[Data]],1)</f>
        <v>4</v>
      </c>
      <c r="C112" s="205">
        <f>WEEKDAY(Tabela2950[[#This Row],[Data]],2)</f>
        <v>3</v>
      </c>
      <c r="D112" s="205">
        <f>WEEKDAY(Tabela2950[[#This Row],[Data]],17)</f>
        <v>4</v>
      </c>
    </row>
    <row r="113" spans="1:4">
      <c r="A113" s="204">
        <v>44308</v>
      </c>
      <c r="B113" s="205">
        <f>WEEKDAY(Tabela2950[[#This Row],[Data]],1)</f>
        <v>5</v>
      </c>
      <c r="C113" s="205">
        <f>WEEKDAY(Tabela2950[[#This Row],[Data]],2)</f>
        <v>4</v>
      </c>
      <c r="D113" s="205">
        <f>WEEKDAY(Tabela2950[[#This Row],[Data]],17)</f>
        <v>5</v>
      </c>
    </row>
    <row r="114" spans="1:4">
      <c r="A114" s="204">
        <v>44309</v>
      </c>
      <c r="B114" s="205">
        <f>WEEKDAY(Tabela2950[[#This Row],[Data]],1)</f>
        <v>6</v>
      </c>
      <c r="C114" s="205">
        <f>WEEKDAY(Tabela2950[[#This Row],[Data]],2)</f>
        <v>5</v>
      </c>
      <c r="D114" s="205">
        <f>WEEKDAY(Tabela2950[[#This Row],[Data]],17)</f>
        <v>6</v>
      </c>
    </row>
    <row r="115" spans="1:4">
      <c r="A115" s="204">
        <v>44310</v>
      </c>
      <c r="B115" s="205">
        <f>WEEKDAY(Tabela2950[[#This Row],[Data]],1)</f>
        <v>7</v>
      </c>
      <c r="C115" s="205">
        <f>WEEKDAY(Tabela2950[[#This Row],[Data]],2)</f>
        <v>6</v>
      </c>
      <c r="D115" s="205">
        <f>WEEKDAY(Tabela2950[[#This Row],[Data]],17)</f>
        <v>7</v>
      </c>
    </row>
    <row r="116" spans="1:4">
      <c r="A116" s="204">
        <v>44311</v>
      </c>
      <c r="B116" s="205">
        <f>WEEKDAY(Tabela2950[[#This Row],[Data]],1)</f>
        <v>1</v>
      </c>
      <c r="C116" s="205">
        <f>WEEKDAY(Tabela2950[[#This Row],[Data]],2)</f>
        <v>7</v>
      </c>
      <c r="D116" s="205">
        <f>WEEKDAY(Tabela2950[[#This Row],[Data]],17)</f>
        <v>1</v>
      </c>
    </row>
    <row r="117" spans="1:4">
      <c r="A117" s="204">
        <v>44312</v>
      </c>
      <c r="B117" s="205">
        <f>WEEKDAY(Tabela2950[[#This Row],[Data]],1)</f>
        <v>2</v>
      </c>
      <c r="C117" s="205">
        <f>WEEKDAY(Tabela2950[[#This Row],[Data]],2)</f>
        <v>1</v>
      </c>
      <c r="D117" s="205">
        <f>WEEKDAY(Tabela2950[[#This Row],[Data]],17)</f>
        <v>2</v>
      </c>
    </row>
    <row r="118" spans="1:4">
      <c r="A118" s="204">
        <v>44313</v>
      </c>
      <c r="B118" s="205">
        <f>WEEKDAY(Tabela2950[[#This Row],[Data]],1)</f>
        <v>3</v>
      </c>
      <c r="C118" s="205">
        <f>WEEKDAY(Tabela2950[[#This Row],[Data]],2)</f>
        <v>2</v>
      </c>
      <c r="D118" s="205">
        <f>WEEKDAY(Tabela2950[[#This Row],[Data]],17)</f>
        <v>3</v>
      </c>
    </row>
    <row r="119" spans="1:4">
      <c r="A119" s="204">
        <v>44314</v>
      </c>
      <c r="B119" s="205">
        <f>WEEKDAY(Tabela2950[[#This Row],[Data]],1)</f>
        <v>4</v>
      </c>
      <c r="C119" s="205">
        <f>WEEKDAY(Tabela2950[[#This Row],[Data]],2)</f>
        <v>3</v>
      </c>
      <c r="D119" s="205">
        <f>WEEKDAY(Tabela2950[[#This Row],[Data]],17)</f>
        <v>4</v>
      </c>
    </row>
    <row r="120" spans="1:4">
      <c r="A120" s="204">
        <v>44315</v>
      </c>
      <c r="B120" s="205">
        <f>WEEKDAY(Tabela2950[[#This Row],[Data]],1)</f>
        <v>5</v>
      </c>
      <c r="C120" s="205">
        <f>WEEKDAY(Tabela2950[[#This Row],[Data]],2)</f>
        <v>4</v>
      </c>
      <c r="D120" s="205">
        <f>WEEKDAY(Tabela2950[[#This Row],[Data]],17)</f>
        <v>5</v>
      </c>
    </row>
    <row r="121" spans="1:4">
      <c r="A121" s="204">
        <v>44316</v>
      </c>
      <c r="B121" s="205">
        <f>WEEKDAY(Tabela2950[[#This Row],[Data]],1)</f>
        <v>6</v>
      </c>
      <c r="C121" s="205">
        <f>WEEKDAY(Tabela2950[[#This Row],[Data]],2)</f>
        <v>5</v>
      </c>
      <c r="D121" s="205">
        <f>WEEKDAY(Tabela2950[[#This Row],[Data]],17)</f>
        <v>6</v>
      </c>
    </row>
    <row r="122" spans="1:4">
      <c r="A122" s="204">
        <v>44317</v>
      </c>
      <c r="B122" s="205">
        <f>WEEKDAY(Tabela2950[[#This Row],[Data]],1)</f>
        <v>7</v>
      </c>
      <c r="C122" s="205">
        <f>WEEKDAY(Tabela2950[[#This Row],[Data]],2)</f>
        <v>6</v>
      </c>
      <c r="D122" s="205">
        <f>WEEKDAY(Tabela2950[[#This Row],[Data]],17)</f>
        <v>7</v>
      </c>
    </row>
    <row r="123" spans="1:4">
      <c r="A123" s="204">
        <v>44318</v>
      </c>
      <c r="B123" s="205">
        <f>WEEKDAY(Tabela2950[[#This Row],[Data]],1)</f>
        <v>1</v>
      </c>
      <c r="C123" s="205">
        <f>WEEKDAY(Tabela2950[[#This Row],[Data]],2)</f>
        <v>7</v>
      </c>
      <c r="D123" s="205">
        <f>WEEKDAY(Tabela2950[[#This Row],[Data]],17)</f>
        <v>1</v>
      </c>
    </row>
    <row r="124" spans="1:4">
      <c r="A124" s="204">
        <v>44319</v>
      </c>
      <c r="B124" s="205">
        <f>WEEKDAY(Tabela2950[[#This Row],[Data]],1)</f>
        <v>2</v>
      </c>
      <c r="C124" s="205">
        <f>WEEKDAY(Tabela2950[[#This Row],[Data]],2)</f>
        <v>1</v>
      </c>
      <c r="D124" s="205">
        <f>WEEKDAY(Tabela2950[[#This Row],[Data]],17)</f>
        <v>2</v>
      </c>
    </row>
    <row r="125" spans="1:4">
      <c r="A125" s="204">
        <v>44320</v>
      </c>
      <c r="B125" s="205">
        <f>WEEKDAY(Tabela2950[[#This Row],[Data]],1)</f>
        <v>3</v>
      </c>
      <c r="C125" s="205">
        <f>WEEKDAY(Tabela2950[[#This Row],[Data]],2)</f>
        <v>2</v>
      </c>
      <c r="D125" s="205">
        <f>WEEKDAY(Tabela2950[[#This Row],[Data]],17)</f>
        <v>3</v>
      </c>
    </row>
    <row r="126" spans="1:4">
      <c r="A126" s="204">
        <v>44321</v>
      </c>
      <c r="B126" s="205">
        <f>WEEKDAY(Tabela2950[[#This Row],[Data]],1)</f>
        <v>4</v>
      </c>
      <c r="C126" s="205">
        <f>WEEKDAY(Tabela2950[[#This Row],[Data]],2)</f>
        <v>3</v>
      </c>
      <c r="D126" s="205">
        <f>WEEKDAY(Tabela2950[[#This Row],[Data]],17)</f>
        <v>4</v>
      </c>
    </row>
    <row r="127" spans="1:4">
      <c r="A127" s="204">
        <v>44322</v>
      </c>
      <c r="B127" s="205">
        <f>WEEKDAY(Tabela2950[[#This Row],[Data]],1)</f>
        <v>5</v>
      </c>
      <c r="C127" s="205">
        <f>WEEKDAY(Tabela2950[[#This Row],[Data]],2)</f>
        <v>4</v>
      </c>
      <c r="D127" s="205">
        <f>WEEKDAY(Tabela2950[[#This Row],[Data]],17)</f>
        <v>5</v>
      </c>
    </row>
    <row r="128" spans="1:4">
      <c r="A128" s="204">
        <v>44323</v>
      </c>
      <c r="B128" s="205">
        <f>WEEKDAY(Tabela2950[[#This Row],[Data]],1)</f>
        <v>6</v>
      </c>
      <c r="C128" s="205">
        <f>WEEKDAY(Tabela2950[[#This Row],[Data]],2)</f>
        <v>5</v>
      </c>
      <c r="D128" s="205">
        <f>WEEKDAY(Tabela2950[[#This Row],[Data]],17)</f>
        <v>6</v>
      </c>
    </row>
    <row r="129" spans="1:4">
      <c r="A129" s="204">
        <v>44324</v>
      </c>
      <c r="B129" s="205">
        <f>WEEKDAY(Tabela2950[[#This Row],[Data]],1)</f>
        <v>7</v>
      </c>
      <c r="C129" s="205">
        <f>WEEKDAY(Tabela2950[[#This Row],[Data]],2)</f>
        <v>6</v>
      </c>
      <c r="D129" s="205">
        <f>WEEKDAY(Tabela2950[[#This Row],[Data]],17)</f>
        <v>7</v>
      </c>
    </row>
    <row r="130" spans="1:4">
      <c r="A130" s="204">
        <v>44325</v>
      </c>
      <c r="B130" s="205">
        <f>WEEKDAY(Tabela2950[[#This Row],[Data]],1)</f>
        <v>1</v>
      </c>
      <c r="C130" s="205">
        <f>WEEKDAY(Tabela2950[[#This Row],[Data]],2)</f>
        <v>7</v>
      </c>
      <c r="D130" s="205">
        <f>WEEKDAY(Tabela2950[[#This Row],[Data]],17)</f>
        <v>1</v>
      </c>
    </row>
    <row r="131" spans="1:4">
      <c r="A131" s="204">
        <v>44326</v>
      </c>
      <c r="B131" s="205">
        <f>WEEKDAY(Tabela2950[[#This Row],[Data]],1)</f>
        <v>2</v>
      </c>
      <c r="C131" s="205">
        <f>WEEKDAY(Tabela2950[[#This Row],[Data]],2)</f>
        <v>1</v>
      </c>
      <c r="D131" s="205">
        <f>WEEKDAY(Tabela2950[[#This Row],[Data]],17)</f>
        <v>2</v>
      </c>
    </row>
    <row r="132" spans="1:4">
      <c r="A132" s="204">
        <v>44327</v>
      </c>
      <c r="B132" s="205">
        <f>WEEKDAY(Tabela2950[[#This Row],[Data]],1)</f>
        <v>3</v>
      </c>
      <c r="C132" s="205">
        <f>WEEKDAY(Tabela2950[[#This Row],[Data]],2)</f>
        <v>2</v>
      </c>
      <c r="D132" s="205">
        <f>WEEKDAY(Tabela2950[[#This Row],[Data]],17)</f>
        <v>3</v>
      </c>
    </row>
    <row r="133" spans="1:4">
      <c r="A133" s="204">
        <v>44328</v>
      </c>
      <c r="B133" s="205">
        <f>WEEKDAY(Tabela2950[[#This Row],[Data]],1)</f>
        <v>4</v>
      </c>
      <c r="C133" s="205">
        <f>WEEKDAY(Tabela2950[[#This Row],[Data]],2)</f>
        <v>3</v>
      </c>
      <c r="D133" s="205">
        <f>WEEKDAY(Tabela2950[[#This Row],[Data]],17)</f>
        <v>4</v>
      </c>
    </row>
    <row r="134" spans="1:4">
      <c r="A134" s="204">
        <v>44329</v>
      </c>
      <c r="B134" s="205">
        <f>WEEKDAY(Tabela2950[[#This Row],[Data]],1)</f>
        <v>5</v>
      </c>
      <c r="C134" s="205">
        <f>WEEKDAY(Tabela2950[[#This Row],[Data]],2)</f>
        <v>4</v>
      </c>
      <c r="D134" s="205">
        <f>WEEKDAY(Tabela2950[[#This Row],[Data]],17)</f>
        <v>5</v>
      </c>
    </row>
    <row r="135" spans="1:4">
      <c r="A135" s="204">
        <v>44330</v>
      </c>
      <c r="B135" s="205">
        <f>WEEKDAY(Tabela2950[[#This Row],[Data]],1)</f>
        <v>6</v>
      </c>
      <c r="C135" s="205">
        <f>WEEKDAY(Tabela2950[[#This Row],[Data]],2)</f>
        <v>5</v>
      </c>
      <c r="D135" s="205">
        <f>WEEKDAY(Tabela2950[[#This Row],[Data]],17)</f>
        <v>6</v>
      </c>
    </row>
    <row r="136" spans="1:4">
      <c r="A136" s="204">
        <v>44331</v>
      </c>
      <c r="B136" s="205">
        <f>WEEKDAY(Tabela2950[[#This Row],[Data]],1)</f>
        <v>7</v>
      </c>
      <c r="C136" s="205">
        <f>WEEKDAY(Tabela2950[[#This Row],[Data]],2)</f>
        <v>6</v>
      </c>
      <c r="D136" s="205">
        <f>WEEKDAY(Tabela2950[[#This Row],[Data]],17)</f>
        <v>7</v>
      </c>
    </row>
    <row r="137" spans="1:4">
      <c r="A137" s="204">
        <v>44332</v>
      </c>
      <c r="B137" s="205">
        <f>WEEKDAY(Tabela2950[[#This Row],[Data]],1)</f>
        <v>1</v>
      </c>
      <c r="C137" s="205">
        <f>WEEKDAY(Tabela2950[[#This Row],[Data]],2)</f>
        <v>7</v>
      </c>
      <c r="D137" s="205">
        <f>WEEKDAY(Tabela2950[[#This Row],[Data]],17)</f>
        <v>1</v>
      </c>
    </row>
    <row r="138" spans="1:4">
      <c r="A138" s="204">
        <v>44333</v>
      </c>
      <c r="B138" s="205">
        <f>WEEKDAY(Tabela2950[[#This Row],[Data]],1)</f>
        <v>2</v>
      </c>
      <c r="C138" s="205">
        <f>WEEKDAY(Tabela2950[[#This Row],[Data]],2)</f>
        <v>1</v>
      </c>
      <c r="D138" s="205">
        <f>WEEKDAY(Tabela2950[[#This Row],[Data]],17)</f>
        <v>2</v>
      </c>
    </row>
    <row r="139" spans="1:4">
      <c r="A139" s="204">
        <v>44334</v>
      </c>
      <c r="B139" s="205">
        <f>WEEKDAY(Tabela2950[[#This Row],[Data]],1)</f>
        <v>3</v>
      </c>
      <c r="C139" s="205">
        <f>WEEKDAY(Tabela2950[[#This Row],[Data]],2)</f>
        <v>2</v>
      </c>
      <c r="D139" s="205">
        <f>WEEKDAY(Tabela2950[[#This Row],[Data]],17)</f>
        <v>3</v>
      </c>
    </row>
    <row r="140" spans="1:4">
      <c r="A140" s="204">
        <v>44335</v>
      </c>
      <c r="B140" s="205">
        <f>WEEKDAY(Tabela2950[[#This Row],[Data]],1)</f>
        <v>4</v>
      </c>
      <c r="C140" s="205">
        <f>WEEKDAY(Tabela2950[[#This Row],[Data]],2)</f>
        <v>3</v>
      </c>
      <c r="D140" s="205">
        <f>WEEKDAY(Tabela2950[[#This Row],[Data]],17)</f>
        <v>4</v>
      </c>
    </row>
    <row r="141" spans="1:4">
      <c r="A141" s="204">
        <v>44336</v>
      </c>
      <c r="B141" s="205">
        <f>WEEKDAY(Tabela2950[[#This Row],[Data]],1)</f>
        <v>5</v>
      </c>
      <c r="C141" s="205">
        <f>WEEKDAY(Tabela2950[[#This Row],[Data]],2)</f>
        <v>4</v>
      </c>
      <c r="D141" s="205">
        <f>WEEKDAY(Tabela2950[[#This Row],[Data]],17)</f>
        <v>5</v>
      </c>
    </row>
    <row r="142" spans="1:4">
      <c r="A142" s="204">
        <v>44337</v>
      </c>
      <c r="B142" s="205">
        <f>WEEKDAY(Tabela2950[[#This Row],[Data]],1)</f>
        <v>6</v>
      </c>
      <c r="C142" s="205">
        <f>WEEKDAY(Tabela2950[[#This Row],[Data]],2)</f>
        <v>5</v>
      </c>
      <c r="D142" s="205">
        <f>WEEKDAY(Tabela2950[[#This Row],[Data]],17)</f>
        <v>6</v>
      </c>
    </row>
    <row r="143" spans="1:4">
      <c r="A143" s="204">
        <v>44338</v>
      </c>
      <c r="B143" s="205">
        <f>WEEKDAY(Tabela2950[[#This Row],[Data]],1)</f>
        <v>7</v>
      </c>
      <c r="C143" s="205">
        <f>WEEKDAY(Tabela2950[[#This Row],[Data]],2)</f>
        <v>6</v>
      </c>
      <c r="D143" s="205">
        <f>WEEKDAY(Tabela2950[[#This Row],[Data]],17)</f>
        <v>7</v>
      </c>
    </row>
    <row r="144" spans="1:4">
      <c r="A144" s="204">
        <v>44339</v>
      </c>
      <c r="B144" s="205">
        <f>WEEKDAY(Tabela2950[[#This Row],[Data]],1)</f>
        <v>1</v>
      </c>
      <c r="C144" s="205">
        <f>WEEKDAY(Tabela2950[[#This Row],[Data]],2)</f>
        <v>7</v>
      </c>
      <c r="D144" s="205">
        <f>WEEKDAY(Tabela2950[[#This Row],[Data]],17)</f>
        <v>1</v>
      </c>
    </row>
    <row r="145" spans="1:4">
      <c r="A145" s="204">
        <v>44340</v>
      </c>
      <c r="B145" s="205">
        <f>WEEKDAY(Tabela2950[[#This Row],[Data]],1)</f>
        <v>2</v>
      </c>
      <c r="C145" s="205">
        <f>WEEKDAY(Tabela2950[[#This Row],[Data]],2)</f>
        <v>1</v>
      </c>
      <c r="D145" s="205">
        <f>WEEKDAY(Tabela2950[[#This Row],[Data]],17)</f>
        <v>2</v>
      </c>
    </row>
    <row r="146" spans="1:4">
      <c r="A146" s="204">
        <v>44341</v>
      </c>
      <c r="B146" s="205">
        <f>WEEKDAY(Tabela2950[[#This Row],[Data]],1)</f>
        <v>3</v>
      </c>
      <c r="C146" s="205">
        <f>WEEKDAY(Tabela2950[[#This Row],[Data]],2)</f>
        <v>2</v>
      </c>
      <c r="D146" s="205">
        <f>WEEKDAY(Tabela2950[[#This Row],[Data]],17)</f>
        <v>3</v>
      </c>
    </row>
    <row r="147" spans="1:4">
      <c r="A147" s="204">
        <v>44342</v>
      </c>
      <c r="B147" s="205">
        <f>WEEKDAY(Tabela2950[[#This Row],[Data]],1)</f>
        <v>4</v>
      </c>
      <c r="C147" s="205">
        <f>WEEKDAY(Tabela2950[[#This Row],[Data]],2)</f>
        <v>3</v>
      </c>
      <c r="D147" s="205">
        <f>WEEKDAY(Tabela2950[[#This Row],[Data]],17)</f>
        <v>4</v>
      </c>
    </row>
    <row r="148" spans="1:4">
      <c r="A148" s="204">
        <v>44343</v>
      </c>
      <c r="B148" s="205">
        <f>WEEKDAY(Tabela2950[[#This Row],[Data]],1)</f>
        <v>5</v>
      </c>
      <c r="C148" s="205">
        <f>WEEKDAY(Tabela2950[[#This Row],[Data]],2)</f>
        <v>4</v>
      </c>
      <c r="D148" s="205">
        <f>WEEKDAY(Tabela2950[[#This Row],[Data]],17)</f>
        <v>5</v>
      </c>
    </row>
    <row r="149" spans="1:4">
      <c r="A149" s="204">
        <v>44344</v>
      </c>
      <c r="B149" s="205">
        <f>WEEKDAY(Tabela2950[[#This Row],[Data]],1)</f>
        <v>6</v>
      </c>
      <c r="C149" s="205">
        <f>WEEKDAY(Tabela2950[[#This Row],[Data]],2)</f>
        <v>5</v>
      </c>
      <c r="D149" s="205">
        <f>WEEKDAY(Tabela2950[[#This Row],[Data]],17)</f>
        <v>6</v>
      </c>
    </row>
    <row r="150" spans="1:4">
      <c r="A150" s="204">
        <v>44345</v>
      </c>
      <c r="B150" s="205">
        <f>WEEKDAY(Tabela2950[[#This Row],[Data]],1)</f>
        <v>7</v>
      </c>
      <c r="C150" s="205">
        <f>WEEKDAY(Tabela2950[[#This Row],[Data]],2)</f>
        <v>6</v>
      </c>
      <c r="D150" s="205">
        <f>WEEKDAY(Tabela2950[[#This Row],[Data]],17)</f>
        <v>7</v>
      </c>
    </row>
    <row r="151" spans="1:4">
      <c r="A151" s="204">
        <v>44346</v>
      </c>
      <c r="B151" s="205">
        <f>WEEKDAY(Tabela2950[[#This Row],[Data]],1)</f>
        <v>1</v>
      </c>
      <c r="C151" s="205">
        <f>WEEKDAY(Tabela2950[[#This Row],[Data]],2)</f>
        <v>7</v>
      </c>
      <c r="D151" s="205">
        <f>WEEKDAY(Tabela2950[[#This Row],[Data]],17)</f>
        <v>1</v>
      </c>
    </row>
    <row r="152" spans="1:4">
      <c r="A152" s="204">
        <v>44347</v>
      </c>
      <c r="B152" s="205">
        <f>WEEKDAY(Tabela2950[[#This Row],[Data]],1)</f>
        <v>2</v>
      </c>
      <c r="C152" s="205">
        <f>WEEKDAY(Tabela2950[[#This Row],[Data]],2)</f>
        <v>1</v>
      </c>
      <c r="D152" s="205">
        <f>WEEKDAY(Tabela2950[[#This Row],[Data]],17)</f>
        <v>2</v>
      </c>
    </row>
    <row r="153" spans="1:4">
      <c r="A153" s="204">
        <v>44348</v>
      </c>
      <c r="B153" s="205">
        <f>WEEKDAY(Tabela2950[[#This Row],[Data]],1)</f>
        <v>3</v>
      </c>
      <c r="C153" s="205">
        <f>WEEKDAY(Tabela2950[[#This Row],[Data]],2)</f>
        <v>2</v>
      </c>
      <c r="D153" s="205">
        <f>WEEKDAY(Tabela2950[[#This Row],[Data]],17)</f>
        <v>3</v>
      </c>
    </row>
    <row r="154" spans="1:4">
      <c r="A154" s="204">
        <v>44349</v>
      </c>
      <c r="B154" s="205">
        <f>WEEKDAY(Tabela2950[[#This Row],[Data]],1)</f>
        <v>4</v>
      </c>
      <c r="C154" s="205">
        <f>WEEKDAY(Tabela2950[[#This Row],[Data]],2)</f>
        <v>3</v>
      </c>
      <c r="D154" s="205">
        <f>WEEKDAY(Tabela2950[[#This Row],[Data]],17)</f>
        <v>4</v>
      </c>
    </row>
    <row r="155" spans="1:4">
      <c r="A155" s="204">
        <v>44350</v>
      </c>
      <c r="B155" s="205">
        <f>WEEKDAY(Tabela2950[[#This Row],[Data]],1)</f>
        <v>5</v>
      </c>
      <c r="C155" s="205">
        <f>WEEKDAY(Tabela2950[[#This Row],[Data]],2)</f>
        <v>4</v>
      </c>
      <c r="D155" s="205">
        <f>WEEKDAY(Tabela2950[[#This Row],[Data]],17)</f>
        <v>5</v>
      </c>
    </row>
    <row r="156" spans="1:4">
      <c r="A156" s="204">
        <v>44351</v>
      </c>
      <c r="B156" s="205">
        <f>WEEKDAY(Tabela2950[[#This Row],[Data]],1)</f>
        <v>6</v>
      </c>
      <c r="C156" s="205">
        <f>WEEKDAY(Tabela2950[[#This Row],[Data]],2)</f>
        <v>5</v>
      </c>
      <c r="D156" s="205">
        <f>WEEKDAY(Tabela2950[[#This Row],[Data]],17)</f>
        <v>6</v>
      </c>
    </row>
    <row r="157" spans="1:4">
      <c r="A157" s="204">
        <v>44352</v>
      </c>
      <c r="B157" s="205">
        <f>WEEKDAY(Tabela2950[[#This Row],[Data]],1)</f>
        <v>7</v>
      </c>
      <c r="C157" s="205">
        <f>WEEKDAY(Tabela2950[[#This Row],[Data]],2)</f>
        <v>6</v>
      </c>
      <c r="D157" s="205">
        <f>WEEKDAY(Tabela2950[[#This Row],[Data]],17)</f>
        <v>7</v>
      </c>
    </row>
    <row r="158" spans="1:4">
      <c r="A158" s="204">
        <v>44353</v>
      </c>
      <c r="B158" s="205">
        <f>WEEKDAY(Tabela2950[[#This Row],[Data]],1)</f>
        <v>1</v>
      </c>
      <c r="C158" s="205">
        <f>WEEKDAY(Tabela2950[[#This Row],[Data]],2)</f>
        <v>7</v>
      </c>
      <c r="D158" s="205">
        <f>WEEKDAY(Tabela2950[[#This Row],[Data]],17)</f>
        <v>1</v>
      </c>
    </row>
    <row r="159" spans="1:4">
      <c r="A159" s="204">
        <v>44354</v>
      </c>
      <c r="B159" s="205">
        <f>WEEKDAY(Tabela2950[[#This Row],[Data]],1)</f>
        <v>2</v>
      </c>
      <c r="C159" s="205">
        <f>WEEKDAY(Tabela2950[[#This Row],[Data]],2)</f>
        <v>1</v>
      </c>
      <c r="D159" s="205">
        <f>WEEKDAY(Tabela2950[[#This Row],[Data]],17)</f>
        <v>2</v>
      </c>
    </row>
    <row r="160" spans="1:4">
      <c r="A160" s="204">
        <v>44355</v>
      </c>
      <c r="B160" s="205">
        <f>WEEKDAY(Tabela2950[[#This Row],[Data]],1)</f>
        <v>3</v>
      </c>
      <c r="C160" s="205">
        <f>WEEKDAY(Tabela2950[[#This Row],[Data]],2)</f>
        <v>2</v>
      </c>
      <c r="D160" s="205">
        <f>WEEKDAY(Tabela2950[[#This Row],[Data]],17)</f>
        <v>3</v>
      </c>
    </row>
    <row r="161" spans="1:4">
      <c r="A161" s="204">
        <v>44356</v>
      </c>
      <c r="B161" s="205">
        <f>WEEKDAY(Tabela2950[[#This Row],[Data]],1)</f>
        <v>4</v>
      </c>
      <c r="C161" s="205">
        <f>WEEKDAY(Tabela2950[[#This Row],[Data]],2)</f>
        <v>3</v>
      </c>
      <c r="D161" s="205">
        <f>WEEKDAY(Tabela2950[[#This Row],[Data]],17)</f>
        <v>4</v>
      </c>
    </row>
    <row r="162" spans="1:4">
      <c r="A162" s="204">
        <v>44357</v>
      </c>
      <c r="B162" s="205">
        <f>WEEKDAY(Tabela2950[[#This Row],[Data]],1)</f>
        <v>5</v>
      </c>
      <c r="C162" s="205">
        <f>WEEKDAY(Tabela2950[[#This Row],[Data]],2)</f>
        <v>4</v>
      </c>
      <c r="D162" s="205">
        <f>WEEKDAY(Tabela2950[[#This Row],[Data]],17)</f>
        <v>5</v>
      </c>
    </row>
    <row r="163" spans="1:4">
      <c r="A163" s="204">
        <v>44358</v>
      </c>
      <c r="B163" s="205">
        <f>WEEKDAY(Tabela2950[[#This Row],[Data]],1)</f>
        <v>6</v>
      </c>
      <c r="C163" s="205">
        <f>WEEKDAY(Tabela2950[[#This Row],[Data]],2)</f>
        <v>5</v>
      </c>
      <c r="D163" s="205">
        <f>WEEKDAY(Tabela2950[[#This Row],[Data]],17)</f>
        <v>6</v>
      </c>
    </row>
    <row r="164" spans="1:4">
      <c r="A164" s="204">
        <v>44359</v>
      </c>
      <c r="B164" s="205">
        <f>WEEKDAY(Tabela2950[[#This Row],[Data]],1)</f>
        <v>7</v>
      </c>
      <c r="C164" s="205">
        <f>WEEKDAY(Tabela2950[[#This Row],[Data]],2)</f>
        <v>6</v>
      </c>
      <c r="D164" s="205">
        <f>WEEKDAY(Tabela2950[[#This Row],[Data]],17)</f>
        <v>7</v>
      </c>
    </row>
    <row r="165" spans="1:4">
      <c r="A165" s="204">
        <v>44360</v>
      </c>
      <c r="B165" s="205">
        <f>WEEKDAY(Tabela2950[[#This Row],[Data]],1)</f>
        <v>1</v>
      </c>
      <c r="C165" s="205">
        <f>WEEKDAY(Tabela2950[[#This Row],[Data]],2)</f>
        <v>7</v>
      </c>
      <c r="D165" s="205">
        <f>WEEKDAY(Tabela2950[[#This Row],[Data]],17)</f>
        <v>1</v>
      </c>
    </row>
    <row r="166" spans="1:4">
      <c r="A166" s="204">
        <v>44361</v>
      </c>
      <c r="B166" s="205">
        <f>WEEKDAY(Tabela2950[[#This Row],[Data]],1)</f>
        <v>2</v>
      </c>
      <c r="C166" s="205">
        <f>WEEKDAY(Tabela2950[[#This Row],[Data]],2)</f>
        <v>1</v>
      </c>
      <c r="D166" s="205">
        <f>WEEKDAY(Tabela2950[[#This Row],[Data]],17)</f>
        <v>2</v>
      </c>
    </row>
    <row r="167" spans="1:4">
      <c r="A167" s="204">
        <v>44362</v>
      </c>
      <c r="B167" s="205">
        <f>WEEKDAY(Tabela2950[[#This Row],[Data]],1)</f>
        <v>3</v>
      </c>
      <c r="C167" s="205">
        <f>WEEKDAY(Tabela2950[[#This Row],[Data]],2)</f>
        <v>2</v>
      </c>
      <c r="D167" s="205">
        <f>WEEKDAY(Tabela2950[[#This Row],[Data]],17)</f>
        <v>3</v>
      </c>
    </row>
    <row r="168" spans="1:4">
      <c r="A168" s="204">
        <v>44363</v>
      </c>
      <c r="B168" s="205">
        <f>WEEKDAY(Tabela2950[[#This Row],[Data]],1)</f>
        <v>4</v>
      </c>
      <c r="C168" s="205">
        <f>WEEKDAY(Tabela2950[[#This Row],[Data]],2)</f>
        <v>3</v>
      </c>
      <c r="D168" s="205">
        <f>WEEKDAY(Tabela2950[[#This Row],[Data]],17)</f>
        <v>4</v>
      </c>
    </row>
    <row r="169" spans="1:4">
      <c r="A169" s="204">
        <v>44364</v>
      </c>
      <c r="B169" s="205">
        <f>WEEKDAY(Tabela2950[[#This Row],[Data]],1)</f>
        <v>5</v>
      </c>
      <c r="C169" s="205">
        <f>WEEKDAY(Tabela2950[[#This Row],[Data]],2)</f>
        <v>4</v>
      </c>
      <c r="D169" s="205">
        <f>WEEKDAY(Tabela2950[[#This Row],[Data]],17)</f>
        <v>5</v>
      </c>
    </row>
    <row r="170" spans="1:4">
      <c r="A170" s="204">
        <v>44365</v>
      </c>
      <c r="B170" s="205">
        <f>WEEKDAY(Tabela2950[[#This Row],[Data]],1)</f>
        <v>6</v>
      </c>
      <c r="C170" s="205">
        <f>WEEKDAY(Tabela2950[[#This Row],[Data]],2)</f>
        <v>5</v>
      </c>
      <c r="D170" s="205">
        <f>WEEKDAY(Tabela2950[[#This Row],[Data]],17)</f>
        <v>6</v>
      </c>
    </row>
    <row r="171" spans="1:4">
      <c r="A171" s="204">
        <v>44366</v>
      </c>
      <c r="B171" s="205">
        <f>WEEKDAY(Tabela2950[[#This Row],[Data]],1)</f>
        <v>7</v>
      </c>
      <c r="C171" s="205">
        <f>WEEKDAY(Tabela2950[[#This Row],[Data]],2)</f>
        <v>6</v>
      </c>
      <c r="D171" s="205">
        <f>WEEKDAY(Tabela2950[[#This Row],[Data]],17)</f>
        <v>7</v>
      </c>
    </row>
    <row r="172" spans="1:4">
      <c r="A172" s="204">
        <v>44367</v>
      </c>
      <c r="B172" s="205">
        <f>WEEKDAY(Tabela2950[[#This Row],[Data]],1)</f>
        <v>1</v>
      </c>
      <c r="C172" s="205">
        <f>WEEKDAY(Tabela2950[[#This Row],[Data]],2)</f>
        <v>7</v>
      </c>
      <c r="D172" s="205">
        <f>WEEKDAY(Tabela2950[[#This Row],[Data]],17)</f>
        <v>1</v>
      </c>
    </row>
    <row r="173" spans="1:4">
      <c r="A173" s="204">
        <v>44368</v>
      </c>
      <c r="B173" s="205">
        <f>WEEKDAY(Tabela2950[[#This Row],[Data]],1)</f>
        <v>2</v>
      </c>
      <c r="C173" s="205">
        <f>WEEKDAY(Tabela2950[[#This Row],[Data]],2)</f>
        <v>1</v>
      </c>
      <c r="D173" s="205">
        <f>WEEKDAY(Tabela2950[[#This Row],[Data]],17)</f>
        <v>2</v>
      </c>
    </row>
    <row r="174" spans="1:4">
      <c r="A174" s="204">
        <v>44369</v>
      </c>
      <c r="B174" s="205">
        <f>WEEKDAY(Tabela2950[[#This Row],[Data]],1)</f>
        <v>3</v>
      </c>
      <c r="C174" s="205">
        <f>WEEKDAY(Tabela2950[[#This Row],[Data]],2)</f>
        <v>2</v>
      </c>
      <c r="D174" s="205">
        <f>WEEKDAY(Tabela2950[[#This Row],[Data]],17)</f>
        <v>3</v>
      </c>
    </row>
    <row r="175" spans="1:4">
      <c r="A175" s="204">
        <v>44370</v>
      </c>
      <c r="B175" s="205">
        <f>WEEKDAY(Tabela2950[[#This Row],[Data]],1)</f>
        <v>4</v>
      </c>
      <c r="C175" s="205">
        <f>WEEKDAY(Tabela2950[[#This Row],[Data]],2)</f>
        <v>3</v>
      </c>
      <c r="D175" s="205">
        <f>WEEKDAY(Tabela2950[[#This Row],[Data]],17)</f>
        <v>4</v>
      </c>
    </row>
    <row r="176" spans="1:4">
      <c r="A176" s="204">
        <v>44371</v>
      </c>
      <c r="B176" s="205">
        <f>WEEKDAY(Tabela2950[[#This Row],[Data]],1)</f>
        <v>5</v>
      </c>
      <c r="C176" s="205">
        <f>WEEKDAY(Tabela2950[[#This Row],[Data]],2)</f>
        <v>4</v>
      </c>
      <c r="D176" s="205">
        <f>WEEKDAY(Tabela2950[[#This Row],[Data]],17)</f>
        <v>5</v>
      </c>
    </row>
    <row r="177" spans="1:4">
      <c r="A177" s="204">
        <v>44372</v>
      </c>
      <c r="B177" s="205">
        <f>WEEKDAY(Tabela2950[[#This Row],[Data]],1)</f>
        <v>6</v>
      </c>
      <c r="C177" s="205">
        <f>WEEKDAY(Tabela2950[[#This Row],[Data]],2)</f>
        <v>5</v>
      </c>
      <c r="D177" s="205">
        <f>WEEKDAY(Tabela2950[[#This Row],[Data]],17)</f>
        <v>6</v>
      </c>
    </row>
    <row r="178" spans="1:4">
      <c r="A178" s="204">
        <v>44373</v>
      </c>
      <c r="B178" s="205">
        <f>WEEKDAY(Tabela2950[[#This Row],[Data]],1)</f>
        <v>7</v>
      </c>
      <c r="C178" s="205">
        <f>WEEKDAY(Tabela2950[[#This Row],[Data]],2)</f>
        <v>6</v>
      </c>
      <c r="D178" s="205">
        <f>WEEKDAY(Tabela2950[[#This Row],[Data]],17)</f>
        <v>7</v>
      </c>
    </row>
    <row r="179" spans="1:4">
      <c r="A179" s="204">
        <v>44374</v>
      </c>
      <c r="B179" s="205">
        <f>WEEKDAY(Tabela2950[[#This Row],[Data]],1)</f>
        <v>1</v>
      </c>
      <c r="C179" s="205">
        <f>WEEKDAY(Tabela2950[[#This Row],[Data]],2)</f>
        <v>7</v>
      </c>
      <c r="D179" s="205">
        <f>WEEKDAY(Tabela2950[[#This Row],[Data]],17)</f>
        <v>1</v>
      </c>
    </row>
    <row r="180" spans="1:4">
      <c r="A180" s="204">
        <v>44375</v>
      </c>
      <c r="B180" s="205">
        <f>WEEKDAY(Tabela2950[[#This Row],[Data]],1)</f>
        <v>2</v>
      </c>
      <c r="C180" s="205">
        <f>WEEKDAY(Tabela2950[[#This Row],[Data]],2)</f>
        <v>1</v>
      </c>
      <c r="D180" s="205">
        <f>WEEKDAY(Tabela2950[[#This Row],[Data]],17)</f>
        <v>2</v>
      </c>
    </row>
    <row r="181" spans="1:4">
      <c r="A181" s="204">
        <v>44376</v>
      </c>
      <c r="B181" s="205">
        <f>WEEKDAY(Tabela2950[[#This Row],[Data]],1)</f>
        <v>3</v>
      </c>
      <c r="C181" s="205">
        <f>WEEKDAY(Tabela2950[[#This Row],[Data]],2)</f>
        <v>2</v>
      </c>
      <c r="D181" s="205">
        <f>WEEKDAY(Tabela2950[[#This Row],[Data]],17)</f>
        <v>3</v>
      </c>
    </row>
    <row r="182" spans="1:4">
      <c r="A182" s="204">
        <v>44377</v>
      </c>
      <c r="B182" s="205">
        <f>WEEKDAY(Tabela2950[[#This Row],[Data]],1)</f>
        <v>4</v>
      </c>
      <c r="C182" s="205">
        <f>WEEKDAY(Tabela2950[[#This Row],[Data]],2)</f>
        <v>3</v>
      </c>
      <c r="D182" s="205">
        <f>WEEKDAY(Tabela2950[[#This Row],[Data]],17)</f>
        <v>4</v>
      </c>
    </row>
    <row r="183" spans="1:4">
      <c r="A183" s="204">
        <v>44378</v>
      </c>
      <c r="B183" s="205">
        <f>WEEKDAY(Tabela2950[[#This Row],[Data]],1)</f>
        <v>5</v>
      </c>
      <c r="C183" s="205">
        <f>WEEKDAY(Tabela2950[[#This Row],[Data]],2)</f>
        <v>4</v>
      </c>
      <c r="D183" s="205">
        <f>WEEKDAY(Tabela2950[[#This Row],[Data]],17)</f>
        <v>5</v>
      </c>
    </row>
    <row r="184" spans="1:4">
      <c r="A184" s="204">
        <v>44379</v>
      </c>
      <c r="B184" s="205">
        <f>WEEKDAY(Tabela2950[[#This Row],[Data]],1)</f>
        <v>6</v>
      </c>
      <c r="C184" s="205">
        <f>WEEKDAY(Tabela2950[[#This Row],[Data]],2)</f>
        <v>5</v>
      </c>
      <c r="D184" s="205">
        <f>WEEKDAY(Tabela2950[[#This Row],[Data]],17)</f>
        <v>6</v>
      </c>
    </row>
    <row r="185" spans="1:4">
      <c r="A185" s="204">
        <v>44380</v>
      </c>
      <c r="B185" s="205">
        <f>WEEKDAY(Tabela2950[[#This Row],[Data]],1)</f>
        <v>7</v>
      </c>
      <c r="C185" s="205">
        <f>WEEKDAY(Tabela2950[[#This Row],[Data]],2)</f>
        <v>6</v>
      </c>
      <c r="D185" s="205">
        <f>WEEKDAY(Tabela2950[[#This Row],[Data]],17)</f>
        <v>7</v>
      </c>
    </row>
    <row r="186" spans="1:4">
      <c r="A186" s="204">
        <v>44381</v>
      </c>
      <c r="B186" s="205">
        <f>WEEKDAY(Tabela2950[[#This Row],[Data]],1)</f>
        <v>1</v>
      </c>
      <c r="C186" s="205">
        <f>WEEKDAY(Tabela2950[[#This Row],[Data]],2)</f>
        <v>7</v>
      </c>
      <c r="D186" s="205">
        <f>WEEKDAY(Tabela2950[[#This Row],[Data]],17)</f>
        <v>1</v>
      </c>
    </row>
    <row r="187" spans="1:4">
      <c r="A187" s="204">
        <v>44382</v>
      </c>
      <c r="B187" s="205">
        <f>WEEKDAY(Tabela2950[[#This Row],[Data]],1)</f>
        <v>2</v>
      </c>
      <c r="C187" s="205">
        <f>WEEKDAY(Tabela2950[[#This Row],[Data]],2)</f>
        <v>1</v>
      </c>
      <c r="D187" s="205">
        <f>WEEKDAY(Tabela2950[[#This Row],[Data]],17)</f>
        <v>2</v>
      </c>
    </row>
    <row r="188" spans="1:4">
      <c r="A188" s="204">
        <v>44383</v>
      </c>
      <c r="B188" s="205">
        <f>WEEKDAY(Tabela2950[[#This Row],[Data]],1)</f>
        <v>3</v>
      </c>
      <c r="C188" s="205">
        <f>WEEKDAY(Tabela2950[[#This Row],[Data]],2)</f>
        <v>2</v>
      </c>
      <c r="D188" s="205">
        <f>WEEKDAY(Tabela2950[[#This Row],[Data]],17)</f>
        <v>3</v>
      </c>
    </row>
    <row r="189" spans="1:4">
      <c r="A189" s="204">
        <v>44384</v>
      </c>
      <c r="B189" s="205">
        <f>WEEKDAY(Tabela2950[[#This Row],[Data]],1)</f>
        <v>4</v>
      </c>
      <c r="C189" s="205">
        <f>WEEKDAY(Tabela2950[[#This Row],[Data]],2)</f>
        <v>3</v>
      </c>
      <c r="D189" s="205">
        <f>WEEKDAY(Tabela2950[[#This Row],[Data]],17)</f>
        <v>4</v>
      </c>
    </row>
    <row r="190" spans="1:4">
      <c r="A190" s="204">
        <v>44385</v>
      </c>
      <c r="B190" s="205">
        <f>WEEKDAY(Tabela2950[[#This Row],[Data]],1)</f>
        <v>5</v>
      </c>
      <c r="C190" s="205">
        <f>WEEKDAY(Tabela2950[[#This Row],[Data]],2)</f>
        <v>4</v>
      </c>
      <c r="D190" s="205">
        <f>WEEKDAY(Tabela2950[[#This Row],[Data]],17)</f>
        <v>5</v>
      </c>
    </row>
    <row r="191" spans="1:4">
      <c r="A191" s="204">
        <v>44386</v>
      </c>
      <c r="B191" s="205">
        <f>WEEKDAY(Tabela2950[[#This Row],[Data]],1)</f>
        <v>6</v>
      </c>
      <c r="C191" s="205">
        <f>WEEKDAY(Tabela2950[[#This Row],[Data]],2)</f>
        <v>5</v>
      </c>
      <c r="D191" s="205">
        <f>WEEKDAY(Tabela2950[[#This Row],[Data]],17)</f>
        <v>6</v>
      </c>
    </row>
    <row r="192" spans="1:4">
      <c r="A192" s="204">
        <v>44387</v>
      </c>
      <c r="B192" s="205">
        <f>WEEKDAY(Tabela2950[[#This Row],[Data]],1)</f>
        <v>7</v>
      </c>
      <c r="C192" s="205">
        <f>WEEKDAY(Tabela2950[[#This Row],[Data]],2)</f>
        <v>6</v>
      </c>
      <c r="D192" s="205">
        <f>WEEKDAY(Tabela2950[[#This Row],[Data]],17)</f>
        <v>7</v>
      </c>
    </row>
    <row r="193" spans="1:4">
      <c r="A193" s="204">
        <v>44388</v>
      </c>
      <c r="B193" s="205">
        <f>WEEKDAY(Tabela2950[[#This Row],[Data]],1)</f>
        <v>1</v>
      </c>
      <c r="C193" s="205">
        <f>WEEKDAY(Tabela2950[[#This Row],[Data]],2)</f>
        <v>7</v>
      </c>
      <c r="D193" s="205">
        <f>WEEKDAY(Tabela2950[[#This Row],[Data]],17)</f>
        <v>1</v>
      </c>
    </row>
    <row r="194" spans="1:4">
      <c r="A194" s="204">
        <v>44389</v>
      </c>
      <c r="B194" s="205">
        <f>WEEKDAY(Tabela2950[[#This Row],[Data]],1)</f>
        <v>2</v>
      </c>
      <c r="C194" s="205">
        <f>WEEKDAY(Tabela2950[[#This Row],[Data]],2)</f>
        <v>1</v>
      </c>
      <c r="D194" s="205">
        <f>WEEKDAY(Tabela2950[[#This Row],[Data]],17)</f>
        <v>2</v>
      </c>
    </row>
    <row r="195" spans="1:4">
      <c r="A195" s="204">
        <v>44390</v>
      </c>
      <c r="B195" s="205">
        <f>WEEKDAY(Tabela2950[[#This Row],[Data]],1)</f>
        <v>3</v>
      </c>
      <c r="C195" s="205">
        <f>WEEKDAY(Tabela2950[[#This Row],[Data]],2)</f>
        <v>2</v>
      </c>
      <c r="D195" s="205">
        <f>WEEKDAY(Tabela2950[[#This Row],[Data]],17)</f>
        <v>3</v>
      </c>
    </row>
    <row r="196" spans="1:4">
      <c r="A196" s="204">
        <v>44391</v>
      </c>
      <c r="B196" s="205">
        <f>WEEKDAY(Tabela2950[[#This Row],[Data]],1)</f>
        <v>4</v>
      </c>
      <c r="C196" s="205">
        <f>WEEKDAY(Tabela2950[[#This Row],[Data]],2)</f>
        <v>3</v>
      </c>
      <c r="D196" s="205">
        <f>WEEKDAY(Tabela2950[[#This Row],[Data]],17)</f>
        <v>4</v>
      </c>
    </row>
    <row r="197" spans="1:4">
      <c r="A197" s="204">
        <v>44392</v>
      </c>
      <c r="B197" s="205">
        <f>WEEKDAY(Tabela2950[[#This Row],[Data]],1)</f>
        <v>5</v>
      </c>
      <c r="C197" s="205">
        <f>WEEKDAY(Tabela2950[[#This Row],[Data]],2)</f>
        <v>4</v>
      </c>
      <c r="D197" s="205">
        <f>WEEKDAY(Tabela2950[[#This Row],[Data]],17)</f>
        <v>5</v>
      </c>
    </row>
    <row r="198" spans="1:4">
      <c r="A198" s="204">
        <v>44393</v>
      </c>
      <c r="B198" s="205">
        <f>WEEKDAY(Tabela2950[[#This Row],[Data]],1)</f>
        <v>6</v>
      </c>
      <c r="C198" s="205">
        <f>WEEKDAY(Tabela2950[[#This Row],[Data]],2)</f>
        <v>5</v>
      </c>
      <c r="D198" s="205">
        <f>WEEKDAY(Tabela2950[[#This Row],[Data]],17)</f>
        <v>6</v>
      </c>
    </row>
    <row r="199" spans="1:4">
      <c r="A199" s="204">
        <v>44394</v>
      </c>
      <c r="B199" s="205">
        <f>WEEKDAY(Tabela2950[[#This Row],[Data]],1)</f>
        <v>7</v>
      </c>
      <c r="C199" s="205">
        <f>WEEKDAY(Tabela2950[[#This Row],[Data]],2)</f>
        <v>6</v>
      </c>
      <c r="D199" s="205">
        <f>WEEKDAY(Tabela2950[[#This Row],[Data]],17)</f>
        <v>7</v>
      </c>
    </row>
    <row r="200" spans="1:4">
      <c r="A200" s="204">
        <v>44395</v>
      </c>
      <c r="B200" s="205">
        <f>WEEKDAY(Tabela2950[[#This Row],[Data]],1)</f>
        <v>1</v>
      </c>
      <c r="C200" s="205">
        <f>WEEKDAY(Tabela2950[[#This Row],[Data]],2)</f>
        <v>7</v>
      </c>
      <c r="D200" s="205">
        <f>WEEKDAY(Tabela2950[[#This Row],[Data]],17)</f>
        <v>1</v>
      </c>
    </row>
    <row r="201" spans="1:4">
      <c r="A201" s="204">
        <v>44396</v>
      </c>
      <c r="B201" s="205">
        <f>WEEKDAY(Tabela2950[[#This Row],[Data]],1)</f>
        <v>2</v>
      </c>
      <c r="C201" s="205">
        <f>WEEKDAY(Tabela2950[[#This Row],[Data]],2)</f>
        <v>1</v>
      </c>
      <c r="D201" s="205">
        <f>WEEKDAY(Tabela2950[[#This Row],[Data]],17)</f>
        <v>2</v>
      </c>
    </row>
    <row r="202" spans="1:4">
      <c r="A202" s="204">
        <v>44397</v>
      </c>
      <c r="B202" s="205">
        <f>WEEKDAY(Tabela2950[[#This Row],[Data]],1)</f>
        <v>3</v>
      </c>
      <c r="C202" s="205">
        <f>WEEKDAY(Tabela2950[[#This Row],[Data]],2)</f>
        <v>2</v>
      </c>
      <c r="D202" s="205">
        <f>WEEKDAY(Tabela2950[[#This Row],[Data]],17)</f>
        <v>3</v>
      </c>
    </row>
    <row r="203" spans="1:4">
      <c r="A203" s="204">
        <v>44398</v>
      </c>
      <c r="B203" s="205">
        <f>WEEKDAY(Tabela2950[[#This Row],[Data]],1)</f>
        <v>4</v>
      </c>
      <c r="C203" s="205">
        <f>WEEKDAY(Tabela2950[[#This Row],[Data]],2)</f>
        <v>3</v>
      </c>
      <c r="D203" s="205">
        <f>WEEKDAY(Tabela2950[[#This Row],[Data]],17)</f>
        <v>4</v>
      </c>
    </row>
    <row r="204" spans="1:4">
      <c r="A204" s="204">
        <v>44399</v>
      </c>
      <c r="B204" s="205">
        <f>WEEKDAY(Tabela2950[[#This Row],[Data]],1)</f>
        <v>5</v>
      </c>
      <c r="C204" s="205">
        <f>WEEKDAY(Tabela2950[[#This Row],[Data]],2)</f>
        <v>4</v>
      </c>
      <c r="D204" s="205">
        <f>WEEKDAY(Tabela2950[[#This Row],[Data]],17)</f>
        <v>5</v>
      </c>
    </row>
    <row r="205" spans="1:4">
      <c r="A205" s="204">
        <v>44400</v>
      </c>
      <c r="B205" s="205">
        <f>WEEKDAY(Tabela2950[[#This Row],[Data]],1)</f>
        <v>6</v>
      </c>
      <c r="C205" s="205">
        <f>WEEKDAY(Tabela2950[[#This Row],[Data]],2)</f>
        <v>5</v>
      </c>
      <c r="D205" s="205">
        <f>WEEKDAY(Tabela2950[[#This Row],[Data]],17)</f>
        <v>6</v>
      </c>
    </row>
    <row r="206" spans="1:4">
      <c r="A206" s="204">
        <v>44401</v>
      </c>
      <c r="B206" s="205">
        <f>WEEKDAY(Tabela2950[[#This Row],[Data]],1)</f>
        <v>7</v>
      </c>
      <c r="C206" s="205">
        <f>WEEKDAY(Tabela2950[[#This Row],[Data]],2)</f>
        <v>6</v>
      </c>
      <c r="D206" s="205">
        <f>WEEKDAY(Tabela2950[[#This Row],[Data]],17)</f>
        <v>7</v>
      </c>
    </row>
    <row r="207" spans="1:4">
      <c r="A207" s="204">
        <v>44402</v>
      </c>
      <c r="B207" s="205">
        <f>WEEKDAY(Tabela2950[[#This Row],[Data]],1)</f>
        <v>1</v>
      </c>
      <c r="C207" s="205">
        <f>WEEKDAY(Tabela2950[[#This Row],[Data]],2)</f>
        <v>7</v>
      </c>
      <c r="D207" s="205">
        <f>WEEKDAY(Tabela2950[[#This Row],[Data]],17)</f>
        <v>1</v>
      </c>
    </row>
    <row r="208" spans="1:4">
      <c r="A208" s="204">
        <v>44403</v>
      </c>
      <c r="B208" s="205">
        <f>WEEKDAY(Tabela2950[[#This Row],[Data]],1)</f>
        <v>2</v>
      </c>
      <c r="C208" s="205">
        <f>WEEKDAY(Tabela2950[[#This Row],[Data]],2)</f>
        <v>1</v>
      </c>
      <c r="D208" s="205">
        <f>WEEKDAY(Tabela2950[[#This Row],[Data]],17)</f>
        <v>2</v>
      </c>
    </row>
    <row r="209" spans="1:4">
      <c r="A209" s="204">
        <v>44404</v>
      </c>
      <c r="B209" s="205">
        <f>WEEKDAY(Tabela2950[[#This Row],[Data]],1)</f>
        <v>3</v>
      </c>
      <c r="C209" s="205">
        <f>WEEKDAY(Tabela2950[[#This Row],[Data]],2)</f>
        <v>2</v>
      </c>
      <c r="D209" s="205">
        <f>WEEKDAY(Tabela2950[[#This Row],[Data]],17)</f>
        <v>3</v>
      </c>
    </row>
    <row r="210" spans="1:4">
      <c r="A210" s="204">
        <v>44405</v>
      </c>
      <c r="B210" s="205">
        <f>WEEKDAY(Tabela2950[[#This Row],[Data]],1)</f>
        <v>4</v>
      </c>
      <c r="C210" s="205">
        <f>WEEKDAY(Tabela2950[[#This Row],[Data]],2)</f>
        <v>3</v>
      </c>
      <c r="D210" s="205">
        <f>WEEKDAY(Tabela2950[[#This Row],[Data]],17)</f>
        <v>4</v>
      </c>
    </row>
    <row r="211" spans="1:4">
      <c r="A211" s="204">
        <v>44406</v>
      </c>
      <c r="B211" s="205">
        <f>WEEKDAY(Tabela2950[[#This Row],[Data]],1)</f>
        <v>5</v>
      </c>
      <c r="C211" s="205">
        <f>WEEKDAY(Tabela2950[[#This Row],[Data]],2)</f>
        <v>4</v>
      </c>
      <c r="D211" s="205">
        <f>WEEKDAY(Tabela2950[[#This Row],[Data]],17)</f>
        <v>5</v>
      </c>
    </row>
    <row r="212" spans="1:4">
      <c r="A212" s="204">
        <v>44407</v>
      </c>
      <c r="B212" s="205">
        <f>WEEKDAY(Tabela2950[[#This Row],[Data]],1)</f>
        <v>6</v>
      </c>
      <c r="C212" s="205">
        <f>WEEKDAY(Tabela2950[[#This Row],[Data]],2)</f>
        <v>5</v>
      </c>
      <c r="D212" s="205">
        <f>WEEKDAY(Tabela2950[[#This Row],[Data]],17)</f>
        <v>6</v>
      </c>
    </row>
    <row r="213" spans="1:4">
      <c r="A213" s="204">
        <v>44408</v>
      </c>
      <c r="B213" s="205">
        <f>WEEKDAY(Tabela2950[[#This Row],[Data]],1)</f>
        <v>7</v>
      </c>
      <c r="C213" s="205">
        <f>WEEKDAY(Tabela2950[[#This Row],[Data]],2)</f>
        <v>6</v>
      </c>
      <c r="D213" s="205">
        <f>WEEKDAY(Tabela2950[[#This Row],[Data]],17)</f>
        <v>7</v>
      </c>
    </row>
    <row r="214" spans="1:4">
      <c r="A214" s="204">
        <v>44409</v>
      </c>
      <c r="B214" s="205">
        <f>WEEKDAY(Tabela2950[[#This Row],[Data]],1)</f>
        <v>1</v>
      </c>
      <c r="C214" s="205">
        <f>WEEKDAY(Tabela2950[[#This Row],[Data]],2)</f>
        <v>7</v>
      </c>
      <c r="D214" s="205">
        <f>WEEKDAY(Tabela2950[[#This Row],[Data]],17)</f>
        <v>1</v>
      </c>
    </row>
    <row r="215" spans="1:4">
      <c r="A215" s="204">
        <v>44410</v>
      </c>
      <c r="B215" s="205">
        <f>WEEKDAY(Tabela2950[[#This Row],[Data]],1)</f>
        <v>2</v>
      </c>
      <c r="C215" s="205">
        <f>WEEKDAY(Tabela2950[[#This Row],[Data]],2)</f>
        <v>1</v>
      </c>
      <c r="D215" s="205">
        <f>WEEKDAY(Tabela2950[[#This Row],[Data]],17)</f>
        <v>2</v>
      </c>
    </row>
    <row r="216" spans="1:4">
      <c r="A216" s="204">
        <v>44411</v>
      </c>
      <c r="B216" s="205">
        <f>WEEKDAY(Tabela2950[[#This Row],[Data]],1)</f>
        <v>3</v>
      </c>
      <c r="C216" s="205">
        <f>WEEKDAY(Tabela2950[[#This Row],[Data]],2)</f>
        <v>2</v>
      </c>
      <c r="D216" s="205">
        <f>WEEKDAY(Tabela2950[[#This Row],[Data]],17)</f>
        <v>3</v>
      </c>
    </row>
    <row r="217" spans="1:4">
      <c r="A217" s="204">
        <v>44412</v>
      </c>
      <c r="B217" s="205">
        <f>WEEKDAY(Tabela2950[[#This Row],[Data]],1)</f>
        <v>4</v>
      </c>
      <c r="C217" s="205">
        <f>WEEKDAY(Tabela2950[[#This Row],[Data]],2)</f>
        <v>3</v>
      </c>
      <c r="D217" s="205">
        <f>WEEKDAY(Tabela2950[[#This Row],[Data]],17)</f>
        <v>4</v>
      </c>
    </row>
    <row r="218" spans="1:4">
      <c r="A218" s="204">
        <v>44413</v>
      </c>
      <c r="B218" s="205">
        <f>WEEKDAY(Tabela2950[[#This Row],[Data]],1)</f>
        <v>5</v>
      </c>
      <c r="C218" s="205">
        <f>WEEKDAY(Tabela2950[[#This Row],[Data]],2)</f>
        <v>4</v>
      </c>
      <c r="D218" s="205">
        <f>WEEKDAY(Tabela2950[[#This Row],[Data]],17)</f>
        <v>5</v>
      </c>
    </row>
    <row r="219" spans="1:4">
      <c r="A219" s="204">
        <v>44414</v>
      </c>
      <c r="B219" s="205">
        <f>WEEKDAY(Tabela2950[[#This Row],[Data]],1)</f>
        <v>6</v>
      </c>
      <c r="C219" s="205">
        <f>WEEKDAY(Tabela2950[[#This Row],[Data]],2)</f>
        <v>5</v>
      </c>
      <c r="D219" s="205">
        <f>WEEKDAY(Tabela2950[[#This Row],[Data]],17)</f>
        <v>6</v>
      </c>
    </row>
    <row r="220" spans="1:4">
      <c r="A220" s="204">
        <v>44415</v>
      </c>
      <c r="B220" s="205">
        <f>WEEKDAY(Tabela2950[[#This Row],[Data]],1)</f>
        <v>7</v>
      </c>
      <c r="C220" s="205">
        <f>WEEKDAY(Tabela2950[[#This Row],[Data]],2)</f>
        <v>6</v>
      </c>
      <c r="D220" s="205">
        <f>WEEKDAY(Tabela2950[[#This Row],[Data]],17)</f>
        <v>7</v>
      </c>
    </row>
    <row r="221" spans="1:4">
      <c r="A221" s="204">
        <v>44416</v>
      </c>
      <c r="B221" s="205">
        <f>WEEKDAY(Tabela2950[[#This Row],[Data]],1)</f>
        <v>1</v>
      </c>
      <c r="C221" s="205">
        <f>WEEKDAY(Tabela2950[[#This Row],[Data]],2)</f>
        <v>7</v>
      </c>
      <c r="D221" s="205">
        <f>WEEKDAY(Tabela2950[[#This Row],[Data]],17)</f>
        <v>1</v>
      </c>
    </row>
    <row r="222" spans="1:4">
      <c r="A222" s="204">
        <v>44417</v>
      </c>
      <c r="B222" s="205">
        <f>WEEKDAY(Tabela2950[[#This Row],[Data]],1)</f>
        <v>2</v>
      </c>
      <c r="C222" s="205">
        <f>WEEKDAY(Tabela2950[[#This Row],[Data]],2)</f>
        <v>1</v>
      </c>
      <c r="D222" s="205">
        <f>WEEKDAY(Tabela2950[[#This Row],[Data]],17)</f>
        <v>2</v>
      </c>
    </row>
    <row r="223" spans="1:4">
      <c r="A223" s="204">
        <v>44418</v>
      </c>
      <c r="B223" s="205">
        <f>WEEKDAY(Tabela2950[[#This Row],[Data]],1)</f>
        <v>3</v>
      </c>
      <c r="C223" s="205">
        <f>WEEKDAY(Tabela2950[[#This Row],[Data]],2)</f>
        <v>2</v>
      </c>
      <c r="D223" s="205">
        <f>WEEKDAY(Tabela2950[[#This Row],[Data]],17)</f>
        <v>3</v>
      </c>
    </row>
    <row r="224" spans="1:4">
      <c r="A224" s="204">
        <v>44419</v>
      </c>
      <c r="B224" s="205">
        <f>WEEKDAY(Tabela2950[[#This Row],[Data]],1)</f>
        <v>4</v>
      </c>
      <c r="C224" s="205">
        <f>WEEKDAY(Tabela2950[[#This Row],[Data]],2)</f>
        <v>3</v>
      </c>
      <c r="D224" s="205">
        <f>WEEKDAY(Tabela2950[[#This Row],[Data]],17)</f>
        <v>4</v>
      </c>
    </row>
    <row r="225" spans="1:4">
      <c r="A225" s="204">
        <v>44420</v>
      </c>
      <c r="B225" s="205">
        <f>WEEKDAY(Tabela2950[[#This Row],[Data]],1)</f>
        <v>5</v>
      </c>
      <c r="C225" s="205">
        <f>WEEKDAY(Tabela2950[[#This Row],[Data]],2)</f>
        <v>4</v>
      </c>
      <c r="D225" s="205">
        <f>WEEKDAY(Tabela2950[[#This Row],[Data]],17)</f>
        <v>5</v>
      </c>
    </row>
    <row r="226" spans="1:4">
      <c r="A226" s="204">
        <v>44421</v>
      </c>
      <c r="B226" s="205">
        <f>WEEKDAY(Tabela2950[[#This Row],[Data]],1)</f>
        <v>6</v>
      </c>
      <c r="C226" s="205">
        <f>WEEKDAY(Tabela2950[[#This Row],[Data]],2)</f>
        <v>5</v>
      </c>
      <c r="D226" s="205">
        <f>WEEKDAY(Tabela2950[[#This Row],[Data]],17)</f>
        <v>6</v>
      </c>
    </row>
    <row r="227" spans="1:4">
      <c r="A227" s="204">
        <v>44422</v>
      </c>
      <c r="B227" s="205">
        <f>WEEKDAY(Tabela2950[[#This Row],[Data]],1)</f>
        <v>7</v>
      </c>
      <c r="C227" s="205">
        <f>WEEKDAY(Tabela2950[[#This Row],[Data]],2)</f>
        <v>6</v>
      </c>
      <c r="D227" s="205">
        <f>WEEKDAY(Tabela2950[[#This Row],[Data]],17)</f>
        <v>7</v>
      </c>
    </row>
    <row r="228" spans="1:4">
      <c r="A228" s="204">
        <v>44423</v>
      </c>
      <c r="B228" s="205">
        <f>WEEKDAY(Tabela2950[[#This Row],[Data]],1)</f>
        <v>1</v>
      </c>
      <c r="C228" s="205">
        <f>WEEKDAY(Tabela2950[[#This Row],[Data]],2)</f>
        <v>7</v>
      </c>
      <c r="D228" s="205">
        <f>WEEKDAY(Tabela2950[[#This Row],[Data]],17)</f>
        <v>1</v>
      </c>
    </row>
    <row r="229" spans="1:4">
      <c r="A229" s="204">
        <v>44424</v>
      </c>
      <c r="B229" s="205">
        <f>WEEKDAY(Tabela2950[[#This Row],[Data]],1)</f>
        <v>2</v>
      </c>
      <c r="C229" s="205">
        <f>WEEKDAY(Tabela2950[[#This Row],[Data]],2)</f>
        <v>1</v>
      </c>
      <c r="D229" s="205">
        <f>WEEKDAY(Tabela2950[[#This Row],[Data]],17)</f>
        <v>2</v>
      </c>
    </row>
    <row r="230" spans="1:4">
      <c r="A230" s="204">
        <v>44425</v>
      </c>
      <c r="B230" s="205">
        <f>WEEKDAY(Tabela2950[[#This Row],[Data]],1)</f>
        <v>3</v>
      </c>
      <c r="C230" s="205">
        <f>WEEKDAY(Tabela2950[[#This Row],[Data]],2)</f>
        <v>2</v>
      </c>
      <c r="D230" s="205">
        <f>WEEKDAY(Tabela2950[[#This Row],[Data]],17)</f>
        <v>3</v>
      </c>
    </row>
    <row r="231" spans="1:4">
      <c r="A231" s="204">
        <v>44426</v>
      </c>
      <c r="B231" s="205">
        <f>WEEKDAY(Tabela2950[[#This Row],[Data]],1)</f>
        <v>4</v>
      </c>
      <c r="C231" s="205">
        <f>WEEKDAY(Tabela2950[[#This Row],[Data]],2)</f>
        <v>3</v>
      </c>
      <c r="D231" s="205">
        <f>WEEKDAY(Tabela2950[[#This Row],[Data]],17)</f>
        <v>4</v>
      </c>
    </row>
    <row r="232" spans="1:4">
      <c r="A232" s="204">
        <v>44427</v>
      </c>
      <c r="B232" s="205">
        <f>WEEKDAY(Tabela2950[[#This Row],[Data]],1)</f>
        <v>5</v>
      </c>
      <c r="C232" s="205">
        <f>WEEKDAY(Tabela2950[[#This Row],[Data]],2)</f>
        <v>4</v>
      </c>
      <c r="D232" s="205">
        <f>WEEKDAY(Tabela2950[[#This Row],[Data]],17)</f>
        <v>5</v>
      </c>
    </row>
    <row r="233" spans="1:4">
      <c r="A233" s="204">
        <v>44428</v>
      </c>
      <c r="B233" s="205">
        <f>WEEKDAY(Tabela2950[[#This Row],[Data]],1)</f>
        <v>6</v>
      </c>
      <c r="C233" s="205">
        <f>WEEKDAY(Tabela2950[[#This Row],[Data]],2)</f>
        <v>5</v>
      </c>
      <c r="D233" s="205">
        <f>WEEKDAY(Tabela2950[[#This Row],[Data]],17)</f>
        <v>6</v>
      </c>
    </row>
    <row r="234" spans="1:4">
      <c r="A234" s="204">
        <v>44429</v>
      </c>
      <c r="B234" s="205">
        <f>WEEKDAY(Tabela2950[[#This Row],[Data]],1)</f>
        <v>7</v>
      </c>
      <c r="C234" s="205">
        <f>WEEKDAY(Tabela2950[[#This Row],[Data]],2)</f>
        <v>6</v>
      </c>
      <c r="D234" s="205">
        <f>WEEKDAY(Tabela2950[[#This Row],[Data]],17)</f>
        <v>7</v>
      </c>
    </row>
    <row r="235" spans="1:4">
      <c r="A235" s="204">
        <v>44430</v>
      </c>
      <c r="B235" s="205">
        <f>WEEKDAY(Tabela2950[[#This Row],[Data]],1)</f>
        <v>1</v>
      </c>
      <c r="C235" s="205">
        <f>WEEKDAY(Tabela2950[[#This Row],[Data]],2)</f>
        <v>7</v>
      </c>
      <c r="D235" s="205">
        <f>WEEKDAY(Tabela2950[[#This Row],[Data]],17)</f>
        <v>1</v>
      </c>
    </row>
    <row r="236" spans="1:4">
      <c r="A236" s="204">
        <v>44431</v>
      </c>
      <c r="B236" s="205">
        <f>WEEKDAY(Tabela2950[[#This Row],[Data]],1)</f>
        <v>2</v>
      </c>
      <c r="C236" s="205">
        <f>WEEKDAY(Tabela2950[[#This Row],[Data]],2)</f>
        <v>1</v>
      </c>
      <c r="D236" s="205">
        <f>WEEKDAY(Tabela2950[[#This Row],[Data]],17)</f>
        <v>2</v>
      </c>
    </row>
    <row r="237" spans="1:4">
      <c r="A237" s="204">
        <v>44432</v>
      </c>
      <c r="B237" s="205">
        <f>WEEKDAY(Tabela2950[[#This Row],[Data]],1)</f>
        <v>3</v>
      </c>
      <c r="C237" s="205">
        <f>WEEKDAY(Tabela2950[[#This Row],[Data]],2)</f>
        <v>2</v>
      </c>
      <c r="D237" s="205">
        <f>WEEKDAY(Tabela2950[[#This Row],[Data]],17)</f>
        <v>3</v>
      </c>
    </row>
    <row r="238" spans="1:4">
      <c r="A238" s="204">
        <v>44433</v>
      </c>
      <c r="B238" s="205">
        <f>WEEKDAY(Tabela2950[[#This Row],[Data]],1)</f>
        <v>4</v>
      </c>
      <c r="C238" s="205">
        <f>WEEKDAY(Tabela2950[[#This Row],[Data]],2)</f>
        <v>3</v>
      </c>
      <c r="D238" s="205">
        <f>WEEKDAY(Tabela2950[[#This Row],[Data]],17)</f>
        <v>4</v>
      </c>
    </row>
    <row r="239" spans="1:4">
      <c r="A239" s="204">
        <v>44434</v>
      </c>
      <c r="B239" s="205">
        <f>WEEKDAY(Tabela2950[[#This Row],[Data]],1)</f>
        <v>5</v>
      </c>
      <c r="C239" s="205">
        <f>WEEKDAY(Tabela2950[[#This Row],[Data]],2)</f>
        <v>4</v>
      </c>
      <c r="D239" s="205">
        <f>WEEKDAY(Tabela2950[[#This Row],[Data]],17)</f>
        <v>5</v>
      </c>
    </row>
    <row r="240" spans="1:4">
      <c r="A240" s="204">
        <v>44435</v>
      </c>
      <c r="B240" s="205">
        <f>WEEKDAY(Tabela2950[[#This Row],[Data]],1)</f>
        <v>6</v>
      </c>
      <c r="C240" s="205">
        <f>WEEKDAY(Tabela2950[[#This Row],[Data]],2)</f>
        <v>5</v>
      </c>
      <c r="D240" s="205">
        <f>WEEKDAY(Tabela2950[[#This Row],[Data]],17)</f>
        <v>6</v>
      </c>
    </row>
    <row r="241" spans="1:4">
      <c r="A241" s="204">
        <v>44436</v>
      </c>
      <c r="B241" s="205">
        <f>WEEKDAY(Tabela2950[[#This Row],[Data]],1)</f>
        <v>7</v>
      </c>
      <c r="C241" s="205">
        <f>WEEKDAY(Tabela2950[[#This Row],[Data]],2)</f>
        <v>6</v>
      </c>
      <c r="D241" s="205">
        <f>WEEKDAY(Tabela2950[[#This Row],[Data]],17)</f>
        <v>7</v>
      </c>
    </row>
    <row r="242" spans="1:4">
      <c r="A242" s="204">
        <v>44437</v>
      </c>
      <c r="B242" s="205">
        <f>WEEKDAY(Tabela2950[[#This Row],[Data]],1)</f>
        <v>1</v>
      </c>
      <c r="C242" s="205">
        <f>WEEKDAY(Tabela2950[[#This Row],[Data]],2)</f>
        <v>7</v>
      </c>
      <c r="D242" s="205">
        <f>WEEKDAY(Tabela2950[[#This Row],[Data]],17)</f>
        <v>1</v>
      </c>
    </row>
    <row r="243" spans="1:4">
      <c r="A243" s="204">
        <v>44438</v>
      </c>
      <c r="B243" s="205">
        <f>WEEKDAY(Tabela2950[[#This Row],[Data]],1)</f>
        <v>2</v>
      </c>
      <c r="C243" s="205">
        <f>WEEKDAY(Tabela2950[[#This Row],[Data]],2)</f>
        <v>1</v>
      </c>
      <c r="D243" s="205">
        <f>WEEKDAY(Tabela2950[[#This Row],[Data]],17)</f>
        <v>2</v>
      </c>
    </row>
    <row r="244" spans="1:4">
      <c r="A244" s="204">
        <v>44439</v>
      </c>
      <c r="B244" s="205">
        <f>WEEKDAY(Tabela2950[[#This Row],[Data]],1)</f>
        <v>3</v>
      </c>
      <c r="C244" s="205">
        <f>WEEKDAY(Tabela2950[[#This Row],[Data]],2)</f>
        <v>2</v>
      </c>
      <c r="D244" s="205">
        <f>WEEKDAY(Tabela2950[[#This Row],[Data]],17)</f>
        <v>3</v>
      </c>
    </row>
    <row r="245" spans="1:4">
      <c r="A245" s="204">
        <v>44440</v>
      </c>
      <c r="B245" s="205">
        <f>WEEKDAY(Tabela2950[[#This Row],[Data]],1)</f>
        <v>4</v>
      </c>
      <c r="C245" s="205">
        <f>WEEKDAY(Tabela2950[[#This Row],[Data]],2)</f>
        <v>3</v>
      </c>
      <c r="D245" s="205">
        <f>WEEKDAY(Tabela2950[[#This Row],[Data]],17)</f>
        <v>4</v>
      </c>
    </row>
    <row r="246" spans="1:4">
      <c r="A246" s="204">
        <v>44441</v>
      </c>
      <c r="B246" s="205">
        <f>WEEKDAY(Tabela2950[[#This Row],[Data]],1)</f>
        <v>5</v>
      </c>
      <c r="C246" s="205">
        <f>WEEKDAY(Tabela2950[[#This Row],[Data]],2)</f>
        <v>4</v>
      </c>
      <c r="D246" s="205">
        <f>WEEKDAY(Tabela2950[[#This Row],[Data]],17)</f>
        <v>5</v>
      </c>
    </row>
    <row r="247" spans="1:4">
      <c r="A247" s="204">
        <v>44442</v>
      </c>
      <c r="B247" s="205">
        <f>WEEKDAY(Tabela2950[[#This Row],[Data]],1)</f>
        <v>6</v>
      </c>
      <c r="C247" s="205">
        <f>WEEKDAY(Tabela2950[[#This Row],[Data]],2)</f>
        <v>5</v>
      </c>
      <c r="D247" s="205">
        <f>WEEKDAY(Tabela2950[[#This Row],[Data]],17)</f>
        <v>6</v>
      </c>
    </row>
    <row r="248" spans="1:4">
      <c r="A248" s="204">
        <v>44443</v>
      </c>
      <c r="B248" s="205">
        <f>WEEKDAY(Tabela2950[[#This Row],[Data]],1)</f>
        <v>7</v>
      </c>
      <c r="C248" s="205">
        <f>WEEKDAY(Tabela2950[[#This Row],[Data]],2)</f>
        <v>6</v>
      </c>
      <c r="D248" s="205">
        <f>WEEKDAY(Tabela2950[[#This Row],[Data]],17)</f>
        <v>7</v>
      </c>
    </row>
    <row r="249" spans="1:4">
      <c r="A249" s="204">
        <v>44444</v>
      </c>
      <c r="B249" s="205">
        <f>WEEKDAY(Tabela2950[[#This Row],[Data]],1)</f>
        <v>1</v>
      </c>
      <c r="C249" s="205">
        <f>WEEKDAY(Tabela2950[[#This Row],[Data]],2)</f>
        <v>7</v>
      </c>
      <c r="D249" s="205">
        <f>WEEKDAY(Tabela2950[[#This Row],[Data]],17)</f>
        <v>1</v>
      </c>
    </row>
    <row r="250" spans="1:4">
      <c r="A250" s="204">
        <v>44445</v>
      </c>
      <c r="B250" s="205">
        <f>WEEKDAY(Tabela2950[[#This Row],[Data]],1)</f>
        <v>2</v>
      </c>
      <c r="C250" s="205">
        <f>WEEKDAY(Tabela2950[[#This Row],[Data]],2)</f>
        <v>1</v>
      </c>
      <c r="D250" s="205">
        <f>WEEKDAY(Tabela2950[[#This Row],[Data]],17)</f>
        <v>2</v>
      </c>
    </row>
    <row r="251" spans="1:4">
      <c r="A251" s="204">
        <v>44446</v>
      </c>
      <c r="B251" s="205">
        <f>WEEKDAY(Tabela2950[[#This Row],[Data]],1)</f>
        <v>3</v>
      </c>
      <c r="C251" s="205">
        <f>WEEKDAY(Tabela2950[[#This Row],[Data]],2)</f>
        <v>2</v>
      </c>
      <c r="D251" s="205">
        <f>WEEKDAY(Tabela2950[[#This Row],[Data]],17)</f>
        <v>3</v>
      </c>
    </row>
    <row r="252" spans="1:4">
      <c r="A252" s="204">
        <v>44447</v>
      </c>
      <c r="B252" s="205">
        <f>WEEKDAY(Tabela2950[[#This Row],[Data]],1)</f>
        <v>4</v>
      </c>
      <c r="C252" s="205">
        <f>WEEKDAY(Tabela2950[[#This Row],[Data]],2)</f>
        <v>3</v>
      </c>
      <c r="D252" s="205">
        <f>WEEKDAY(Tabela2950[[#This Row],[Data]],17)</f>
        <v>4</v>
      </c>
    </row>
    <row r="253" spans="1:4">
      <c r="A253" s="204">
        <v>44448</v>
      </c>
      <c r="B253" s="205">
        <f>WEEKDAY(Tabela2950[[#This Row],[Data]],1)</f>
        <v>5</v>
      </c>
      <c r="C253" s="205">
        <f>WEEKDAY(Tabela2950[[#This Row],[Data]],2)</f>
        <v>4</v>
      </c>
      <c r="D253" s="205">
        <f>WEEKDAY(Tabela2950[[#This Row],[Data]],17)</f>
        <v>5</v>
      </c>
    </row>
    <row r="254" spans="1:4">
      <c r="A254" s="204">
        <v>44449</v>
      </c>
      <c r="B254" s="205">
        <f>WEEKDAY(Tabela2950[[#This Row],[Data]],1)</f>
        <v>6</v>
      </c>
      <c r="C254" s="205">
        <f>WEEKDAY(Tabela2950[[#This Row],[Data]],2)</f>
        <v>5</v>
      </c>
      <c r="D254" s="205">
        <f>WEEKDAY(Tabela2950[[#This Row],[Data]],17)</f>
        <v>6</v>
      </c>
    </row>
    <row r="255" spans="1:4">
      <c r="A255" s="204">
        <v>44450</v>
      </c>
      <c r="B255" s="205">
        <f>WEEKDAY(Tabela2950[[#This Row],[Data]],1)</f>
        <v>7</v>
      </c>
      <c r="C255" s="205">
        <f>WEEKDAY(Tabela2950[[#This Row],[Data]],2)</f>
        <v>6</v>
      </c>
      <c r="D255" s="205">
        <f>WEEKDAY(Tabela2950[[#This Row],[Data]],17)</f>
        <v>7</v>
      </c>
    </row>
    <row r="256" spans="1:4">
      <c r="A256" s="204">
        <v>44451</v>
      </c>
      <c r="B256" s="205">
        <f>WEEKDAY(Tabela2950[[#This Row],[Data]],1)</f>
        <v>1</v>
      </c>
      <c r="C256" s="205">
        <f>WEEKDAY(Tabela2950[[#This Row],[Data]],2)</f>
        <v>7</v>
      </c>
      <c r="D256" s="205">
        <f>WEEKDAY(Tabela2950[[#This Row],[Data]],17)</f>
        <v>1</v>
      </c>
    </row>
    <row r="257" spans="1:4">
      <c r="A257" s="204">
        <v>44452</v>
      </c>
      <c r="B257" s="205">
        <f>WEEKDAY(Tabela2950[[#This Row],[Data]],1)</f>
        <v>2</v>
      </c>
      <c r="C257" s="205">
        <f>WEEKDAY(Tabela2950[[#This Row],[Data]],2)</f>
        <v>1</v>
      </c>
      <c r="D257" s="205">
        <f>WEEKDAY(Tabela2950[[#This Row],[Data]],17)</f>
        <v>2</v>
      </c>
    </row>
    <row r="258" spans="1:4">
      <c r="A258" s="204">
        <v>44453</v>
      </c>
      <c r="B258" s="205">
        <f>WEEKDAY(Tabela2950[[#This Row],[Data]],1)</f>
        <v>3</v>
      </c>
      <c r="C258" s="205">
        <f>WEEKDAY(Tabela2950[[#This Row],[Data]],2)</f>
        <v>2</v>
      </c>
      <c r="D258" s="205">
        <f>WEEKDAY(Tabela2950[[#This Row],[Data]],17)</f>
        <v>3</v>
      </c>
    </row>
    <row r="259" spans="1:4">
      <c r="A259" s="204">
        <v>44454</v>
      </c>
      <c r="B259" s="205">
        <f>WEEKDAY(Tabela2950[[#This Row],[Data]],1)</f>
        <v>4</v>
      </c>
      <c r="C259" s="205">
        <f>WEEKDAY(Tabela2950[[#This Row],[Data]],2)</f>
        <v>3</v>
      </c>
      <c r="D259" s="205">
        <f>WEEKDAY(Tabela2950[[#This Row],[Data]],17)</f>
        <v>4</v>
      </c>
    </row>
    <row r="260" spans="1:4">
      <c r="A260" s="204">
        <v>44455</v>
      </c>
      <c r="B260" s="205">
        <f>WEEKDAY(Tabela2950[[#This Row],[Data]],1)</f>
        <v>5</v>
      </c>
      <c r="C260" s="205">
        <f>WEEKDAY(Tabela2950[[#This Row],[Data]],2)</f>
        <v>4</v>
      </c>
      <c r="D260" s="205">
        <f>WEEKDAY(Tabela2950[[#This Row],[Data]],17)</f>
        <v>5</v>
      </c>
    </row>
    <row r="261" spans="1:4">
      <c r="A261" s="204">
        <v>44456</v>
      </c>
      <c r="B261" s="205">
        <f>WEEKDAY(Tabela2950[[#This Row],[Data]],1)</f>
        <v>6</v>
      </c>
      <c r="C261" s="205">
        <f>WEEKDAY(Tabela2950[[#This Row],[Data]],2)</f>
        <v>5</v>
      </c>
      <c r="D261" s="205">
        <f>WEEKDAY(Tabela2950[[#This Row],[Data]],17)</f>
        <v>6</v>
      </c>
    </row>
    <row r="262" spans="1:4">
      <c r="A262" s="204">
        <v>44457</v>
      </c>
      <c r="B262" s="205">
        <f>WEEKDAY(Tabela2950[[#This Row],[Data]],1)</f>
        <v>7</v>
      </c>
      <c r="C262" s="205">
        <f>WEEKDAY(Tabela2950[[#This Row],[Data]],2)</f>
        <v>6</v>
      </c>
      <c r="D262" s="205">
        <f>WEEKDAY(Tabela2950[[#This Row],[Data]],17)</f>
        <v>7</v>
      </c>
    </row>
    <row r="263" spans="1:4">
      <c r="A263" s="204">
        <v>44458</v>
      </c>
      <c r="B263" s="205">
        <f>WEEKDAY(Tabela2950[[#This Row],[Data]],1)</f>
        <v>1</v>
      </c>
      <c r="C263" s="205">
        <f>WEEKDAY(Tabela2950[[#This Row],[Data]],2)</f>
        <v>7</v>
      </c>
      <c r="D263" s="205">
        <f>WEEKDAY(Tabela2950[[#This Row],[Data]],17)</f>
        <v>1</v>
      </c>
    </row>
    <row r="264" spans="1:4">
      <c r="A264" s="204">
        <v>44459</v>
      </c>
      <c r="B264" s="205">
        <f>WEEKDAY(Tabela2950[[#This Row],[Data]],1)</f>
        <v>2</v>
      </c>
      <c r="C264" s="205">
        <f>WEEKDAY(Tabela2950[[#This Row],[Data]],2)</f>
        <v>1</v>
      </c>
      <c r="D264" s="205">
        <f>WEEKDAY(Tabela2950[[#This Row],[Data]],17)</f>
        <v>2</v>
      </c>
    </row>
    <row r="265" spans="1:4">
      <c r="A265" s="204">
        <v>44460</v>
      </c>
      <c r="B265" s="205">
        <f>WEEKDAY(Tabela2950[[#This Row],[Data]],1)</f>
        <v>3</v>
      </c>
      <c r="C265" s="205">
        <f>WEEKDAY(Tabela2950[[#This Row],[Data]],2)</f>
        <v>2</v>
      </c>
      <c r="D265" s="205">
        <f>WEEKDAY(Tabela2950[[#This Row],[Data]],17)</f>
        <v>3</v>
      </c>
    </row>
    <row r="266" spans="1:4">
      <c r="A266" s="204">
        <v>44461</v>
      </c>
      <c r="B266" s="205">
        <f>WEEKDAY(Tabela2950[[#This Row],[Data]],1)</f>
        <v>4</v>
      </c>
      <c r="C266" s="205">
        <f>WEEKDAY(Tabela2950[[#This Row],[Data]],2)</f>
        <v>3</v>
      </c>
      <c r="D266" s="205">
        <f>WEEKDAY(Tabela2950[[#This Row],[Data]],17)</f>
        <v>4</v>
      </c>
    </row>
    <row r="267" spans="1:4">
      <c r="A267" s="204">
        <v>44462</v>
      </c>
      <c r="B267" s="205">
        <f>WEEKDAY(Tabela2950[[#This Row],[Data]],1)</f>
        <v>5</v>
      </c>
      <c r="C267" s="205">
        <f>WEEKDAY(Tabela2950[[#This Row],[Data]],2)</f>
        <v>4</v>
      </c>
      <c r="D267" s="205">
        <f>WEEKDAY(Tabela2950[[#This Row],[Data]],17)</f>
        <v>5</v>
      </c>
    </row>
    <row r="268" spans="1:4">
      <c r="A268" s="204">
        <v>44463</v>
      </c>
      <c r="B268" s="205">
        <f>WEEKDAY(Tabela2950[[#This Row],[Data]],1)</f>
        <v>6</v>
      </c>
      <c r="C268" s="205">
        <f>WEEKDAY(Tabela2950[[#This Row],[Data]],2)</f>
        <v>5</v>
      </c>
      <c r="D268" s="205">
        <f>WEEKDAY(Tabela2950[[#This Row],[Data]],17)</f>
        <v>6</v>
      </c>
    </row>
    <row r="269" spans="1:4">
      <c r="A269" s="204">
        <v>44464</v>
      </c>
      <c r="B269" s="205">
        <f>WEEKDAY(Tabela2950[[#This Row],[Data]],1)</f>
        <v>7</v>
      </c>
      <c r="C269" s="205">
        <f>WEEKDAY(Tabela2950[[#This Row],[Data]],2)</f>
        <v>6</v>
      </c>
      <c r="D269" s="205">
        <f>WEEKDAY(Tabela2950[[#This Row],[Data]],17)</f>
        <v>7</v>
      </c>
    </row>
    <row r="270" spans="1:4">
      <c r="A270" s="204">
        <v>44465</v>
      </c>
      <c r="B270" s="205">
        <f>WEEKDAY(Tabela2950[[#This Row],[Data]],1)</f>
        <v>1</v>
      </c>
      <c r="C270" s="205">
        <f>WEEKDAY(Tabela2950[[#This Row],[Data]],2)</f>
        <v>7</v>
      </c>
      <c r="D270" s="205">
        <f>WEEKDAY(Tabela2950[[#This Row],[Data]],17)</f>
        <v>1</v>
      </c>
    </row>
    <row r="271" spans="1:4">
      <c r="A271" s="204">
        <v>44466</v>
      </c>
      <c r="B271" s="205">
        <f>WEEKDAY(Tabela2950[[#This Row],[Data]],1)</f>
        <v>2</v>
      </c>
      <c r="C271" s="205">
        <f>WEEKDAY(Tabela2950[[#This Row],[Data]],2)</f>
        <v>1</v>
      </c>
      <c r="D271" s="205">
        <f>WEEKDAY(Tabela2950[[#This Row],[Data]],17)</f>
        <v>2</v>
      </c>
    </row>
    <row r="272" spans="1:4">
      <c r="A272" s="204">
        <v>44467</v>
      </c>
      <c r="B272" s="205">
        <f>WEEKDAY(Tabela2950[[#This Row],[Data]],1)</f>
        <v>3</v>
      </c>
      <c r="C272" s="205">
        <f>WEEKDAY(Tabela2950[[#This Row],[Data]],2)</f>
        <v>2</v>
      </c>
      <c r="D272" s="205">
        <f>WEEKDAY(Tabela2950[[#This Row],[Data]],17)</f>
        <v>3</v>
      </c>
    </row>
    <row r="273" spans="1:4">
      <c r="A273" s="204">
        <v>44468</v>
      </c>
      <c r="B273" s="205">
        <f>WEEKDAY(Tabela2950[[#This Row],[Data]],1)</f>
        <v>4</v>
      </c>
      <c r="C273" s="205">
        <f>WEEKDAY(Tabela2950[[#This Row],[Data]],2)</f>
        <v>3</v>
      </c>
      <c r="D273" s="205">
        <f>WEEKDAY(Tabela2950[[#This Row],[Data]],17)</f>
        <v>4</v>
      </c>
    </row>
    <row r="274" spans="1:4">
      <c r="A274" s="204">
        <v>44469</v>
      </c>
      <c r="B274" s="205">
        <f>WEEKDAY(Tabela2950[[#This Row],[Data]],1)</f>
        <v>5</v>
      </c>
      <c r="C274" s="205">
        <f>WEEKDAY(Tabela2950[[#This Row],[Data]],2)</f>
        <v>4</v>
      </c>
      <c r="D274" s="205">
        <f>WEEKDAY(Tabela2950[[#This Row],[Data]],17)</f>
        <v>5</v>
      </c>
    </row>
    <row r="275" spans="1:4">
      <c r="A275" s="204">
        <v>44470</v>
      </c>
      <c r="B275" s="205">
        <f>WEEKDAY(Tabela2950[[#This Row],[Data]],1)</f>
        <v>6</v>
      </c>
      <c r="C275" s="205">
        <f>WEEKDAY(Tabela2950[[#This Row],[Data]],2)</f>
        <v>5</v>
      </c>
      <c r="D275" s="205">
        <f>WEEKDAY(Tabela2950[[#This Row],[Data]],17)</f>
        <v>6</v>
      </c>
    </row>
    <row r="276" spans="1:4">
      <c r="A276" s="204">
        <v>44471</v>
      </c>
      <c r="B276" s="205">
        <f>WEEKDAY(Tabela2950[[#This Row],[Data]],1)</f>
        <v>7</v>
      </c>
      <c r="C276" s="205">
        <f>WEEKDAY(Tabela2950[[#This Row],[Data]],2)</f>
        <v>6</v>
      </c>
      <c r="D276" s="205">
        <f>WEEKDAY(Tabela2950[[#This Row],[Data]],17)</f>
        <v>7</v>
      </c>
    </row>
    <row r="277" spans="1:4">
      <c r="A277" s="204">
        <v>44472</v>
      </c>
      <c r="B277" s="205">
        <f>WEEKDAY(Tabela2950[[#This Row],[Data]],1)</f>
        <v>1</v>
      </c>
      <c r="C277" s="205">
        <f>WEEKDAY(Tabela2950[[#This Row],[Data]],2)</f>
        <v>7</v>
      </c>
      <c r="D277" s="205">
        <f>WEEKDAY(Tabela2950[[#This Row],[Data]],17)</f>
        <v>1</v>
      </c>
    </row>
    <row r="278" spans="1:4">
      <c r="A278" s="204">
        <v>44473</v>
      </c>
      <c r="B278" s="205">
        <f>WEEKDAY(Tabela2950[[#This Row],[Data]],1)</f>
        <v>2</v>
      </c>
      <c r="C278" s="205">
        <f>WEEKDAY(Tabela2950[[#This Row],[Data]],2)</f>
        <v>1</v>
      </c>
      <c r="D278" s="205">
        <f>WEEKDAY(Tabela2950[[#This Row],[Data]],17)</f>
        <v>2</v>
      </c>
    </row>
    <row r="279" spans="1:4">
      <c r="A279" s="204">
        <v>44474</v>
      </c>
      <c r="B279" s="205">
        <f>WEEKDAY(Tabela2950[[#This Row],[Data]],1)</f>
        <v>3</v>
      </c>
      <c r="C279" s="205">
        <f>WEEKDAY(Tabela2950[[#This Row],[Data]],2)</f>
        <v>2</v>
      </c>
      <c r="D279" s="205">
        <f>WEEKDAY(Tabela2950[[#This Row],[Data]],17)</f>
        <v>3</v>
      </c>
    </row>
    <row r="280" spans="1:4">
      <c r="A280" s="204">
        <v>44475</v>
      </c>
      <c r="B280" s="205">
        <f>WEEKDAY(Tabela2950[[#This Row],[Data]],1)</f>
        <v>4</v>
      </c>
      <c r="C280" s="205">
        <f>WEEKDAY(Tabela2950[[#This Row],[Data]],2)</f>
        <v>3</v>
      </c>
      <c r="D280" s="205">
        <f>WEEKDAY(Tabela2950[[#This Row],[Data]],17)</f>
        <v>4</v>
      </c>
    </row>
    <row r="281" spans="1:4">
      <c r="A281" s="204">
        <v>44476</v>
      </c>
      <c r="B281" s="205">
        <f>WEEKDAY(Tabela2950[[#This Row],[Data]],1)</f>
        <v>5</v>
      </c>
      <c r="C281" s="205">
        <f>WEEKDAY(Tabela2950[[#This Row],[Data]],2)</f>
        <v>4</v>
      </c>
      <c r="D281" s="205">
        <f>WEEKDAY(Tabela2950[[#This Row],[Data]],17)</f>
        <v>5</v>
      </c>
    </row>
    <row r="282" spans="1:4">
      <c r="A282" s="204">
        <v>44477</v>
      </c>
      <c r="B282" s="205">
        <f>WEEKDAY(Tabela2950[[#This Row],[Data]],1)</f>
        <v>6</v>
      </c>
      <c r="C282" s="205">
        <f>WEEKDAY(Tabela2950[[#This Row],[Data]],2)</f>
        <v>5</v>
      </c>
      <c r="D282" s="205">
        <f>WEEKDAY(Tabela2950[[#This Row],[Data]],17)</f>
        <v>6</v>
      </c>
    </row>
    <row r="283" spans="1:4">
      <c r="A283" s="204">
        <v>44478</v>
      </c>
      <c r="B283" s="205">
        <f>WEEKDAY(Tabela2950[[#This Row],[Data]],1)</f>
        <v>7</v>
      </c>
      <c r="C283" s="205">
        <f>WEEKDAY(Tabela2950[[#This Row],[Data]],2)</f>
        <v>6</v>
      </c>
      <c r="D283" s="205">
        <f>WEEKDAY(Tabela2950[[#This Row],[Data]],17)</f>
        <v>7</v>
      </c>
    </row>
    <row r="284" spans="1:4">
      <c r="A284" s="204">
        <v>44479</v>
      </c>
      <c r="B284" s="205">
        <f>WEEKDAY(Tabela2950[[#This Row],[Data]],1)</f>
        <v>1</v>
      </c>
      <c r="C284" s="205">
        <f>WEEKDAY(Tabela2950[[#This Row],[Data]],2)</f>
        <v>7</v>
      </c>
      <c r="D284" s="205">
        <f>WEEKDAY(Tabela2950[[#This Row],[Data]],17)</f>
        <v>1</v>
      </c>
    </row>
    <row r="285" spans="1:4">
      <c r="A285" s="204">
        <v>44480</v>
      </c>
      <c r="B285" s="205">
        <f>WEEKDAY(Tabela2950[[#This Row],[Data]],1)</f>
        <v>2</v>
      </c>
      <c r="C285" s="205">
        <f>WEEKDAY(Tabela2950[[#This Row],[Data]],2)</f>
        <v>1</v>
      </c>
      <c r="D285" s="205">
        <f>WEEKDAY(Tabela2950[[#This Row],[Data]],17)</f>
        <v>2</v>
      </c>
    </row>
    <row r="286" spans="1:4">
      <c r="A286" s="204">
        <v>44481</v>
      </c>
      <c r="B286" s="205">
        <f>WEEKDAY(Tabela2950[[#This Row],[Data]],1)</f>
        <v>3</v>
      </c>
      <c r="C286" s="205">
        <f>WEEKDAY(Tabela2950[[#This Row],[Data]],2)</f>
        <v>2</v>
      </c>
      <c r="D286" s="205">
        <f>WEEKDAY(Tabela2950[[#This Row],[Data]],17)</f>
        <v>3</v>
      </c>
    </row>
    <row r="287" spans="1:4">
      <c r="A287" s="204">
        <v>44482</v>
      </c>
      <c r="B287" s="205">
        <f>WEEKDAY(Tabela2950[[#This Row],[Data]],1)</f>
        <v>4</v>
      </c>
      <c r="C287" s="205">
        <f>WEEKDAY(Tabela2950[[#This Row],[Data]],2)</f>
        <v>3</v>
      </c>
      <c r="D287" s="205">
        <f>WEEKDAY(Tabela2950[[#This Row],[Data]],17)</f>
        <v>4</v>
      </c>
    </row>
    <row r="288" spans="1:4">
      <c r="A288" s="204">
        <v>44483</v>
      </c>
      <c r="B288" s="205">
        <f>WEEKDAY(Tabela2950[[#This Row],[Data]],1)</f>
        <v>5</v>
      </c>
      <c r="C288" s="205">
        <f>WEEKDAY(Tabela2950[[#This Row],[Data]],2)</f>
        <v>4</v>
      </c>
      <c r="D288" s="205">
        <f>WEEKDAY(Tabela2950[[#This Row],[Data]],17)</f>
        <v>5</v>
      </c>
    </row>
    <row r="289" spans="1:4">
      <c r="A289" s="204">
        <v>44484</v>
      </c>
      <c r="B289" s="205">
        <f>WEEKDAY(Tabela2950[[#This Row],[Data]],1)</f>
        <v>6</v>
      </c>
      <c r="C289" s="205">
        <f>WEEKDAY(Tabela2950[[#This Row],[Data]],2)</f>
        <v>5</v>
      </c>
      <c r="D289" s="205">
        <f>WEEKDAY(Tabela2950[[#This Row],[Data]],17)</f>
        <v>6</v>
      </c>
    </row>
    <row r="290" spans="1:4">
      <c r="A290" s="204">
        <v>44485</v>
      </c>
      <c r="B290" s="205">
        <f>WEEKDAY(Tabela2950[[#This Row],[Data]],1)</f>
        <v>7</v>
      </c>
      <c r="C290" s="205">
        <f>WEEKDAY(Tabela2950[[#This Row],[Data]],2)</f>
        <v>6</v>
      </c>
      <c r="D290" s="205">
        <f>WEEKDAY(Tabela2950[[#This Row],[Data]],17)</f>
        <v>7</v>
      </c>
    </row>
    <row r="291" spans="1:4">
      <c r="A291" s="204">
        <v>44486</v>
      </c>
      <c r="B291" s="205">
        <f>WEEKDAY(Tabela2950[[#This Row],[Data]],1)</f>
        <v>1</v>
      </c>
      <c r="C291" s="205">
        <f>WEEKDAY(Tabela2950[[#This Row],[Data]],2)</f>
        <v>7</v>
      </c>
      <c r="D291" s="205">
        <f>WEEKDAY(Tabela2950[[#This Row],[Data]],17)</f>
        <v>1</v>
      </c>
    </row>
    <row r="292" spans="1:4">
      <c r="A292" s="204">
        <v>44487</v>
      </c>
      <c r="B292" s="205">
        <f>WEEKDAY(Tabela2950[[#This Row],[Data]],1)</f>
        <v>2</v>
      </c>
      <c r="C292" s="205">
        <f>WEEKDAY(Tabela2950[[#This Row],[Data]],2)</f>
        <v>1</v>
      </c>
      <c r="D292" s="205">
        <f>WEEKDAY(Tabela2950[[#This Row],[Data]],17)</f>
        <v>2</v>
      </c>
    </row>
    <row r="293" spans="1:4">
      <c r="A293" s="204">
        <v>44488</v>
      </c>
      <c r="B293" s="205">
        <f>WEEKDAY(Tabela2950[[#This Row],[Data]],1)</f>
        <v>3</v>
      </c>
      <c r="C293" s="205">
        <f>WEEKDAY(Tabela2950[[#This Row],[Data]],2)</f>
        <v>2</v>
      </c>
      <c r="D293" s="205">
        <f>WEEKDAY(Tabela2950[[#This Row],[Data]],17)</f>
        <v>3</v>
      </c>
    </row>
    <row r="294" spans="1:4">
      <c r="A294" s="204">
        <v>44489</v>
      </c>
      <c r="B294" s="205">
        <f>WEEKDAY(Tabela2950[[#This Row],[Data]],1)</f>
        <v>4</v>
      </c>
      <c r="C294" s="205">
        <f>WEEKDAY(Tabela2950[[#This Row],[Data]],2)</f>
        <v>3</v>
      </c>
      <c r="D294" s="205">
        <f>WEEKDAY(Tabela2950[[#This Row],[Data]],17)</f>
        <v>4</v>
      </c>
    </row>
    <row r="295" spans="1:4">
      <c r="A295" s="204">
        <v>44490</v>
      </c>
      <c r="B295" s="205">
        <f>WEEKDAY(Tabela2950[[#This Row],[Data]],1)</f>
        <v>5</v>
      </c>
      <c r="C295" s="205">
        <f>WEEKDAY(Tabela2950[[#This Row],[Data]],2)</f>
        <v>4</v>
      </c>
      <c r="D295" s="205">
        <f>WEEKDAY(Tabela2950[[#This Row],[Data]],17)</f>
        <v>5</v>
      </c>
    </row>
    <row r="296" spans="1:4">
      <c r="A296" s="204">
        <v>44491</v>
      </c>
      <c r="B296" s="205">
        <f>WEEKDAY(Tabela2950[[#This Row],[Data]],1)</f>
        <v>6</v>
      </c>
      <c r="C296" s="205">
        <f>WEEKDAY(Tabela2950[[#This Row],[Data]],2)</f>
        <v>5</v>
      </c>
      <c r="D296" s="205">
        <f>WEEKDAY(Tabela2950[[#This Row],[Data]],17)</f>
        <v>6</v>
      </c>
    </row>
    <row r="297" spans="1:4">
      <c r="A297" s="204">
        <v>44492</v>
      </c>
      <c r="B297" s="205">
        <f>WEEKDAY(Tabela2950[[#This Row],[Data]],1)</f>
        <v>7</v>
      </c>
      <c r="C297" s="205">
        <f>WEEKDAY(Tabela2950[[#This Row],[Data]],2)</f>
        <v>6</v>
      </c>
      <c r="D297" s="205">
        <f>WEEKDAY(Tabela2950[[#This Row],[Data]],17)</f>
        <v>7</v>
      </c>
    </row>
    <row r="298" spans="1:4">
      <c r="A298" s="204">
        <v>44493</v>
      </c>
      <c r="B298" s="205">
        <f>WEEKDAY(Tabela2950[[#This Row],[Data]],1)</f>
        <v>1</v>
      </c>
      <c r="C298" s="205">
        <f>WEEKDAY(Tabela2950[[#This Row],[Data]],2)</f>
        <v>7</v>
      </c>
      <c r="D298" s="205">
        <f>WEEKDAY(Tabela2950[[#This Row],[Data]],17)</f>
        <v>1</v>
      </c>
    </row>
    <row r="299" spans="1:4">
      <c r="A299" s="204">
        <v>44494</v>
      </c>
      <c r="B299" s="205">
        <f>WEEKDAY(Tabela2950[[#This Row],[Data]],1)</f>
        <v>2</v>
      </c>
      <c r="C299" s="205">
        <f>WEEKDAY(Tabela2950[[#This Row],[Data]],2)</f>
        <v>1</v>
      </c>
      <c r="D299" s="205">
        <f>WEEKDAY(Tabela2950[[#This Row],[Data]],17)</f>
        <v>2</v>
      </c>
    </row>
    <row r="300" spans="1:4">
      <c r="A300" s="204">
        <v>44495</v>
      </c>
      <c r="B300" s="205">
        <f>WEEKDAY(Tabela2950[[#This Row],[Data]],1)</f>
        <v>3</v>
      </c>
      <c r="C300" s="205">
        <f>WEEKDAY(Tabela2950[[#This Row],[Data]],2)</f>
        <v>2</v>
      </c>
      <c r="D300" s="205">
        <f>WEEKDAY(Tabela2950[[#This Row],[Data]],17)</f>
        <v>3</v>
      </c>
    </row>
    <row r="301" spans="1:4">
      <c r="A301" s="204">
        <v>44496</v>
      </c>
      <c r="B301" s="205">
        <f>WEEKDAY(Tabela2950[[#This Row],[Data]],1)</f>
        <v>4</v>
      </c>
      <c r="C301" s="205">
        <f>WEEKDAY(Tabela2950[[#This Row],[Data]],2)</f>
        <v>3</v>
      </c>
      <c r="D301" s="205">
        <f>WEEKDAY(Tabela2950[[#This Row],[Data]],17)</f>
        <v>4</v>
      </c>
    </row>
    <row r="302" spans="1:4">
      <c r="A302" s="204">
        <v>44497</v>
      </c>
      <c r="B302" s="205">
        <f>WEEKDAY(Tabela2950[[#This Row],[Data]],1)</f>
        <v>5</v>
      </c>
      <c r="C302" s="205">
        <f>WEEKDAY(Tabela2950[[#This Row],[Data]],2)</f>
        <v>4</v>
      </c>
      <c r="D302" s="205">
        <f>WEEKDAY(Tabela2950[[#This Row],[Data]],17)</f>
        <v>5</v>
      </c>
    </row>
    <row r="303" spans="1:4">
      <c r="A303" s="204">
        <v>44498</v>
      </c>
      <c r="B303" s="205">
        <f>WEEKDAY(Tabela2950[[#This Row],[Data]],1)</f>
        <v>6</v>
      </c>
      <c r="C303" s="205">
        <f>WEEKDAY(Tabela2950[[#This Row],[Data]],2)</f>
        <v>5</v>
      </c>
      <c r="D303" s="205">
        <f>WEEKDAY(Tabela2950[[#This Row],[Data]],17)</f>
        <v>6</v>
      </c>
    </row>
    <row r="304" spans="1:4">
      <c r="A304" s="204">
        <v>44499</v>
      </c>
      <c r="B304" s="205">
        <f>WEEKDAY(Tabela2950[[#This Row],[Data]],1)</f>
        <v>7</v>
      </c>
      <c r="C304" s="205">
        <f>WEEKDAY(Tabela2950[[#This Row],[Data]],2)</f>
        <v>6</v>
      </c>
      <c r="D304" s="205">
        <f>WEEKDAY(Tabela2950[[#This Row],[Data]],17)</f>
        <v>7</v>
      </c>
    </row>
    <row r="305" spans="1:4">
      <c r="A305" s="204">
        <v>44500</v>
      </c>
      <c r="B305" s="205">
        <f>WEEKDAY(Tabela2950[[#This Row],[Data]],1)</f>
        <v>1</v>
      </c>
      <c r="C305" s="205">
        <f>WEEKDAY(Tabela2950[[#This Row],[Data]],2)</f>
        <v>7</v>
      </c>
      <c r="D305" s="205">
        <f>WEEKDAY(Tabela2950[[#This Row],[Data]],17)</f>
        <v>1</v>
      </c>
    </row>
    <row r="306" spans="1:4">
      <c r="A306" s="204">
        <v>44501</v>
      </c>
      <c r="B306" s="205">
        <f>WEEKDAY(Tabela2950[[#This Row],[Data]],1)</f>
        <v>2</v>
      </c>
      <c r="C306" s="205">
        <f>WEEKDAY(Tabela2950[[#This Row],[Data]],2)</f>
        <v>1</v>
      </c>
      <c r="D306" s="205">
        <f>WEEKDAY(Tabela2950[[#This Row],[Data]],17)</f>
        <v>2</v>
      </c>
    </row>
    <row r="307" spans="1:4">
      <c r="A307" s="204">
        <v>44502</v>
      </c>
      <c r="B307" s="205">
        <f>WEEKDAY(Tabela2950[[#This Row],[Data]],1)</f>
        <v>3</v>
      </c>
      <c r="C307" s="205">
        <f>WEEKDAY(Tabela2950[[#This Row],[Data]],2)</f>
        <v>2</v>
      </c>
      <c r="D307" s="205">
        <f>WEEKDAY(Tabela2950[[#This Row],[Data]],17)</f>
        <v>3</v>
      </c>
    </row>
    <row r="308" spans="1:4">
      <c r="A308" s="204">
        <v>44503</v>
      </c>
      <c r="B308" s="205">
        <f>WEEKDAY(Tabela2950[[#This Row],[Data]],1)</f>
        <v>4</v>
      </c>
      <c r="C308" s="205">
        <f>WEEKDAY(Tabela2950[[#This Row],[Data]],2)</f>
        <v>3</v>
      </c>
      <c r="D308" s="205">
        <f>WEEKDAY(Tabela2950[[#This Row],[Data]],17)</f>
        <v>4</v>
      </c>
    </row>
    <row r="309" spans="1:4">
      <c r="A309" s="204">
        <v>44504</v>
      </c>
      <c r="B309" s="205">
        <f>WEEKDAY(Tabela2950[[#This Row],[Data]],1)</f>
        <v>5</v>
      </c>
      <c r="C309" s="205">
        <f>WEEKDAY(Tabela2950[[#This Row],[Data]],2)</f>
        <v>4</v>
      </c>
      <c r="D309" s="205">
        <f>WEEKDAY(Tabela2950[[#This Row],[Data]],17)</f>
        <v>5</v>
      </c>
    </row>
    <row r="310" spans="1:4">
      <c r="A310" s="204">
        <v>44505</v>
      </c>
      <c r="B310" s="205">
        <f>WEEKDAY(Tabela2950[[#This Row],[Data]],1)</f>
        <v>6</v>
      </c>
      <c r="C310" s="205">
        <f>WEEKDAY(Tabela2950[[#This Row],[Data]],2)</f>
        <v>5</v>
      </c>
      <c r="D310" s="205">
        <f>WEEKDAY(Tabela2950[[#This Row],[Data]],17)</f>
        <v>6</v>
      </c>
    </row>
    <row r="311" spans="1:4">
      <c r="A311" s="204">
        <v>44506</v>
      </c>
      <c r="B311" s="205">
        <f>WEEKDAY(Tabela2950[[#This Row],[Data]],1)</f>
        <v>7</v>
      </c>
      <c r="C311" s="205">
        <f>WEEKDAY(Tabela2950[[#This Row],[Data]],2)</f>
        <v>6</v>
      </c>
      <c r="D311" s="205">
        <f>WEEKDAY(Tabela2950[[#This Row],[Data]],17)</f>
        <v>7</v>
      </c>
    </row>
    <row r="312" spans="1:4">
      <c r="A312" s="204">
        <v>44507</v>
      </c>
      <c r="B312" s="205">
        <f>WEEKDAY(Tabela2950[[#This Row],[Data]],1)</f>
        <v>1</v>
      </c>
      <c r="C312" s="205">
        <f>WEEKDAY(Tabela2950[[#This Row],[Data]],2)</f>
        <v>7</v>
      </c>
      <c r="D312" s="205">
        <f>WEEKDAY(Tabela2950[[#This Row],[Data]],17)</f>
        <v>1</v>
      </c>
    </row>
    <row r="313" spans="1:4">
      <c r="A313" s="204">
        <v>44508</v>
      </c>
      <c r="B313" s="205">
        <f>WEEKDAY(Tabela2950[[#This Row],[Data]],1)</f>
        <v>2</v>
      </c>
      <c r="C313" s="205">
        <f>WEEKDAY(Tabela2950[[#This Row],[Data]],2)</f>
        <v>1</v>
      </c>
      <c r="D313" s="205">
        <f>WEEKDAY(Tabela2950[[#This Row],[Data]],17)</f>
        <v>2</v>
      </c>
    </row>
    <row r="314" spans="1:4">
      <c r="A314" s="204">
        <v>44509</v>
      </c>
      <c r="B314" s="205">
        <f>WEEKDAY(Tabela2950[[#This Row],[Data]],1)</f>
        <v>3</v>
      </c>
      <c r="C314" s="205">
        <f>WEEKDAY(Tabela2950[[#This Row],[Data]],2)</f>
        <v>2</v>
      </c>
      <c r="D314" s="205">
        <f>WEEKDAY(Tabela2950[[#This Row],[Data]],17)</f>
        <v>3</v>
      </c>
    </row>
    <row r="315" spans="1:4">
      <c r="A315" s="204">
        <v>44510</v>
      </c>
      <c r="B315" s="205">
        <f>WEEKDAY(Tabela2950[[#This Row],[Data]],1)</f>
        <v>4</v>
      </c>
      <c r="C315" s="205">
        <f>WEEKDAY(Tabela2950[[#This Row],[Data]],2)</f>
        <v>3</v>
      </c>
      <c r="D315" s="205">
        <f>WEEKDAY(Tabela2950[[#This Row],[Data]],17)</f>
        <v>4</v>
      </c>
    </row>
    <row r="316" spans="1:4">
      <c r="A316" s="204">
        <v>44511</v>
      </c>
      <c r="B316" s="205">
        <f>WEEKDAY(Tabela2950[[#This Row],[Data]],1)</f>
        <v>5</v>
      </c>
      <c r="C316" s="205">
        <f>WEEKDAY(Tabela2950[[#This Row],[Data]],2)</f>
        <v>4</v>
      </c>
      <c r="D316" s="205">
        <f>WEEKDAY(Tabela2950[[#This Row],[Data]],17)</f>
        <v>5</v>
      </c>
    </row>
    <row r="317" spans="1:4">
      <c r="A317" s="204">
        <v>44512</v>
      </c>
      <c r="B317" s="205">
        <f>WEEKDAY(Tabela2950[[#This Row],[Data]],1)</f>
        <v>6</v>
      </c>
      <c r="C317" s="205">
        <f>WEEKDAY(Tabela2950[[#This Row],[Data]],2)</f>
        <v>5</v>
      </c>
      <c r="D317" s="205">
        <f>WEEKDAY(Tabela2950[[#This Row],[Data]],17)</f>
        <v>6</v>
      </c>
    </row>
    <row r="318" spans="1:4">
      <c r="A318" s="204">
        <v>44513</v>
      </c>
      <c r="B318" s="205">
        <f>WEEKDAY(Tabela2950[[#This Row],[Data]],1)</f>
        <v>7</v>
      </c>
      <c r="C318" s="205">
        <f>WEEKDAY(Tabela2950[[#This Row],[Data]],2)</f>
        <v>6</v>
      </c>
      <c r="D318" s="205">
        <f>WEEKDAY(Tabela2950[[#This Row],[Data]],17)</f>
        <v>7</v>
      </c>
    </row>
    <row r="319" spans="1:4">
      <c r="A319" s="204">
        <v>44514</v>
      </c>
      <c r="B319" s="205">
        <f>WEEKDAY(Tabela2950[[#This Row],[Data]],1)</f>
        <v>1</v>
      </c>
      <c r="C319" s="205">
        <f>WEEKDAY(Tabela2950[[#This Row],[Data]],2)</f>
        <v>7</v>
      </c>
      <c r="D319" s="205">
        <f>WEEKDAY(Tabela2950[[#This Row],[Data]],17)</f>
        <v>1</v>
      </c>
    </row>
    <row r="320" spans="1:4">
      <c r="A320" s="204">
        <v>44515</v>
      </c>
      <c r="B320" s="205">
        <f>WEEKDAY(Tabela2950[[#This Row],[Data]],1)</f>
        <v>2</v>
      </c>
      <c r="C320" s="205">
        <f>WEEKDAY(Tabela2950[[#This Row],[Data]],2)</f>
        <v>1</v>
      </c>
      <c r="D320" s="205">
        <f>WEEKDAY(Tabela2950[[#This Row],[Data]],17)</f>
        <v>2</v>
      </c>
    </row>
    <row r="321" spans="1:4">
      <c r="A321" s="204">
        <v>44516</v>
      </c>
      <c r="B321" s="205">
        <f>WEEKDAY(Tabela2950[[#This Row],[Data]],1)</f>
        <v>3</v>
      </c>
      <c r="C321" s="205">
        <f>WEEKDAY(Tabela2950[[#This Row],[Data]],2)</f>
        <v>2</v>
      </c>
      <c r="D321" s="205">
        <f>WEEKDAY(Tabela2950[[#This Row],[Data]],17)</f>
        <v>3</v>
      </c>
    </row>
    <row r="322" spans="1:4">
      <c r="A322" s="204">
        <v>44517</v>
      </c>
      <c r="B322" s="205">
        <f>WEEKDAY(Tabela2950[[#This Row],[Data]],1)</f>
        <v>4</v>
      </c>
      <c r="C322" s="205">
        <f>WEEKDAY(Tabela2950[[#This Row],[Data]],2)</f>
        <v>3</v>
      </c>
      <c r="D322" s="205">
        <f>WEEKDAY(Tabela2950[[#This Row],[Data]],17)</f>
        <v>4</v>
      </c>
    </row>
    <row r="323" spans="1:4">
      <c r="A323" s="204">
        <v>44518</v>
      </c>
      <c r="B323" s="205">
        <f>WEEKDAY(Tabela2950[[#This Row],[Data]],1)</f>
        <v>5</v>
      </c>
      <c r="C323" s="205">
        <f>WEEKDAY(Tabela2950[[#This Row],[Data]],2)</f>
        <v>4</v>
      </c>
      <c r="D323" s="205">
        <f>WEEKDAY(Tabela2950[[#This Row],[Data]],17)</f>
        <v>5</v>
      </c>
    </row>
    <row r="324" spans="1:4">
      <c r="A324" s="204">
        <v>44519</v>
      </c>
      <c r="B324" s="205">
        <f>WEEKDAY(Tabela2950[[#This Row],[Data]],1)</f>
        <v>6</v>
      </c>
      <c r="C324" s="205">
        <f>WEEKDAY(Tabela2950[[#This Row],[Data]],2)</f>
        <v>5</v>
      </c>
      <c r="D324" s="205">
        <f>WEEKDAY(Tabela2950[[#This Row],[Data]],17)</f>
        <v>6</v>
      </c>
    </row>
    <row r="325" spans="1:4">
      <c r="A325" s="204">
        <v>44520</v>
      </c>
      <c r="B325" s="205">
        <f>WEEKDAY(Tabela2950[[#This Row],[Data]],1)</f>
        <v>7</v>
      </c>
      <c r="C325" s="205">
        <f>WEEKDAY(Tabela2950[[#This Row],[Data]],2)</f>
        <v>6</v>
      </c>
      <c r="D325" s="205">
        <f>WEEKDAY(Tabela2950[[#This Row],[Data]],17)</f>
        <v>7</v>
      </c>
    </row>
    <row r="326" spans="1:4">
      <c r="A326" s="204">
        <v>44521</v>
      </c>
      <c r="B326" s="205">
        <f>WEEKDAY(Tabela2950[[#This Row],[Data]],1)</f>
        <v>1</v>
      </c>
      <c r="C326" s="205">
        <f>WEEKDAY(Tabela2950[[#This Row],[Data]],2)</f>
        <v>7</v>
      </c>
      <c r="D326" s="205">
        <f>WEEKDAY(Tabela2950[[#This Row],[Data]],17)</f>
        <v>1</v>
      </c>
    </row>
    <row r="327" spans="1:4">
      <c r="A327" s="204">
        <v>44522</v>
      </c>
      <c r="B327" s="205">
        <f>WEEKDAY(Tabela2950[[#This Row],[Data]],1)</f>
        <v>2</v>
      </c>
      <c r="C327" s="205">
        <f>WEEKDAY(Tabela2950[[#This Row],[Data]],2)</f>
        <v>1</v>
      </c>
      <c r="D327" s="205">
        <f>WEEKDAY(Tabela2950[[#This Row],[Data]],17)</f>
        <v>2</v>
      </c>
    </row>
    <row r="328" spans="1:4">
      <c r="A328" s="204">
        <v>44523</v>
      </c>
      <c r="B328" s="205">
        <f>WEEKDAY(Tabela2950[[#This Row],[Data]],1)</f>
        <v>3</v>
      </c>
      <c r="C328" s="205">
        <f>WEEKDAY(Tabela2950[[#This Row],[Data]],2)</f>
        <v>2</v>
      </c>
      <c r="D328" s="205">
        <f>WEEKDAY(Tabela2950[[#This Row],[Data]],17)</f>
        <v>3</v>
      </c>
    </row>
    <row r="329" spans="1:4">
      <c r="A329" s="204">
        <v>44524</v>
      </c>
      <c r="B329" s="205">
        <f>WEEKDAY(Tabela2950[[#This Row],[Data]],1)</f>
        <v>4</v>
      </c>
      <c r="C329" s="205">
        <f>WEEKDAY(Tabela2950[[#This Row],[Data]],2)</f>
        <v>3</v>
      </c>
      <c r="D329" s="205">
        <f>WEEKDAY(Tabela2950[[#This Row],[Data]],17)</f>
        <v>4</v>
      </c>
    </row>
    <row r="330" spans="1:4">
      <c r="A330" s="204">
        <v>44525</v>
      </c>
      <c r="B330" s="205">
        <f>WEEKDAY(Tabela2950[[#This Row],[Data]],1)</f>
        <v>5</v>
      </c>
      <c r="C330" s="205">
        <f>WEEKDAY(Tabela2950[[#This Row],[Data]],2)</f>
        <v>4</v>
      </c>
      <c r="D330" s="205">
        <f>WEEKDAY(Tabela2950[[#This Row],[Data]],17)</f>
        <v>5</v>
      </c>
    </row>
    <row r="331" spans="1:4">
      <c r="A331" s="204">
        <v>44526</v>
      </c>
      <c r="B331" s="205">
        <f>WEEKDAY(Tabela2950[[#This Row],[Data]],1)</f>
        <v>6</v>
      </c>
      <c r="C331" s="205">
        <f>WEEKDAY(Tabela2950[[#This Row],[Data]],2)</f>
        <v>5</v>
      </c>
      <c r="D331" s="205">
        <f>WEEKDAY(Tabela2950[[#This Row],[Data]],17)</f>
        <v>6</v>
      </c>
    </row>
    <row r="332" spans="1:4">
      <c r="A332" s="204">
        <v>44527</v>
      </c>
      <c r="B332" s="205">
        <f>WEEKDAY(Tabela2950[[#This Row],[Data]],1)</f>
        <v>7</v>
      </c>
      <c r="C332" s="205">
        <f>WEEKDAY(Tabela2950[[#This Row],[Data]],2)</f>
        <v>6</v>
      </c>
      <c r="D332" s="205">
        <f>WEEKDAY(Tabela2950[[#This Row],[Data]],17)</f>
        <v>7</v>
      </c>
    </row>
    <row r="333" spans="1:4">
      <c r="A333" s="204">
        <v>44528</v>
      </c>
      <c r="B333" s="205">
        <f>WEEKDAY(Tabela2950[[#This Row],[Data]],1)</f>
        <v>1</v>
      </c>
      <c r="C333" s="205">
        <f>WEEKDAY(Tabela2950[[#This Row],[Data]],2)</f>
        <v>7</v>
      </c>
      <c r="D333" s="205">
        <f>WEEKDAY(Tabela2950[[#This Row],[Data]],17)</f>
        <v>1</v>
      </c>
    </row>
    <row r="334" spans="1:4">
      <c r="A334" s="204">
        <v>44529</v>
      </c>
      <c r="B334" s="205">
        <f>WEEKDAY(Tabela2950[[#This Row],[Data]],1)</f>
        <v>2</v>
      </c>
      <c r="C334" s="205">
        <f>WEEKDAY(Tabela2950[[#This Row],[Data]],2)</f>
        <v>1</v>
      </c>
      <c r="D334" s="205">
        <f>WEEKDAY(Tabela2950[[#This Row],[Data]],17)</f>
        <v>2</v>
      </c>
    </row>
    <row r="335" spans="1:4">
      <c r="A335" s="204">
        <v>44530</v>
      </c>
      <c r="B335" s="205">
        <f>WEEKDAY(Tabela2950[[#This Row],[Data]],1)</f>
        <v>3</v>
      </c>
      <c r="C335" s="205">
        <f>WEEKDAY(Tabela2950[[#This Row],[Data]],2)</f>
        <v>2</v>
      </c>
      <c r="D335" s="205">
        <f>WEEKDAY(Tabela2950[[#This Row],[Data]],17)</f>
        <v>3</v>
      </c>
    </row>
    <row r="336" spans="1:4">
      <c r="A336" s="204">
        <v>44531</v>
      </c>
      <c r="B336" s="205">
        <f>WEEKDAY(Tabela2950[[#This Row],[Data]],1)</f>
        <v>4</v>
      </c>
      <c r="C336" s="205">
        <f>WEEKDAY(Tabela2950[[#This Row],[Data]],2)</f>
        <v>3</v>
      </c>
      <c r="D336" s="205">
        <f>WEEKDAY(Tabela2950[[#This Row],[Data]],17)</f>
        <v>4</v>
      </c>
    </row>
    <row r="337" spans="1:4">
      <c r="A337" s="204">
        <v>44532</v>
      </c>
      <c r="B337" s="205">
        <f>WEEKDAY(Tabela2950[[#This Row],[Data]],1)</f>
        <v>5</v>
      </c>
      <c r="C337" s="205">
        <f>WEEKDAY(Tabela2950[[#This Row],[Data]],2)</f>
        <v>4</v>
      </c>
      <c r="D337" s="205">
        <f>WEEKDAY(Tabela2950[[#This Row],[Data]],17)</f>
        <v>5</v>
      </c>
    </row>
    <row r="338" spans="1:4">
      <c r="A338" s="204">
        <v>44533</v>
      </c>
      <c r="B338" s="205">
        <f>WEEKDAY(Tabela2950[[#This Row],[Data]],1)</f>
        <v>6</v>
      </c>
      <c r="C338" s="205">
        <f>WEEKDAY(Tabela2950[[#This Row],[Data]],2)</f>
        <v>5</v>
      </c>
      <c r="D338" s="205">
        <f>WEEKDAY(Tabela2950[[#This Row],[Data]],17)</f>
        <v>6</v>
      </c>
    </row>
    <row r="339" spans="1:4">
      <c r="A339" s="204">
        <v>44534</v>
      </c>
      <c r="B339" s="205">
        <f>WEEKDAY(Tabela2950[[#This Row],[Data]],1)</f>
        <v>7</v>
      </c>
      <c r="C339" s="205">
        <f>WEEKDAY(Tabela2950[[#This Row],[Data]],2)</f>
        <v>6</v>
      </c>
      <c r="D339" s="205">
        <f>WEEKDAY(Tabela2950[[#This Row],[Data]],17)</f>
        <v>7</v>
      </c>
    </row>
    <row r="340" spans="1:4">
      <c r="A340" s="204">
        <v>44535</v>
      </c>
      <c r="B340" s="205">
        <f>WEEKDAY(Tabela2950[[#This Row],[Data]],1)</f>
        <v>1</v>
      </c>
      <c r="C340" s="205">
        <f>WEEKDAY(Tabela2950[[#This Row],[Data]],2)</f>
        <v>7</v>
      </c>
      <c r="D340" s="205">
        <f>WEEKDAY(Tabela2950[[#This Row],[Data]],17)</f>
        <v>1</v>
      </c>
    </row>
    <row r="341" spans="1:4">
      <c r="A341" s="204">
        <v>44536</v>
      </c>
      <c r="B341" s="205">
        <f>WEEKDAY(Tabela2950[[#This Row],[Data]],1)</f>
        <v>2</v>
      </c>
      <c r="C341" s="205">
        <f>WEEKDAY(Tabela2950[[#This Row],[Data]],2)</f>
        <v>1</v>
      </c>
      <c r="D341" s="205">
        <f>WEEKDAY(Tabela2950[[#This Row],[Data]],17)</f>
        <v>2</v>
      </c>
    </row>
    <row r="342" spans="1:4">
      <c r="A342" s="204">
        <v>44537</v>
      </c>
      <c r="B342" s="205">
        <f>WEEKDAY(Tabela2950[[#This Row],[Data]],1)</f>
        <v>3</v>
      </c>
      <c r="C342" s="205">
        <f>WEEKDAY(Tabela2950[[#This Row],[Data]],2)</f>
        <v>2</v>
      </c>
      <c r="D342" s="205">
        <f>WEEKDAY(Tabela2950[[#This Row],[Data]],17)</f>
        <v>3</v>
      </c>
    </row>
    <row r="343" spans="1:4">
      <c r="A343" s="204">
        <v>44538</v>
      </c>
      <c r="B343" s="205">
        <f>WEEKDAY(Tabela2950[[#This Row],[Data]],1)</f>
        <v>4</v>
      </c>
      <c r="C343" s="205">
        <f>WEEKDAY(Tabela2950[[#This Row],[Data]],2)</f>
        <v>3</v>
      </c>
      <c r="D343" s="205">
        <f>WEEKDAY(Tabela2950[[#This Row],[Data]],17)</f>
        <v>4</v>
      </c>
    </row>
    <row r="344" spans="1:4">
      <c r="A344" s="204">
        <v>44539</v>
      </c>
      <c r="B344" s="205">
        <f>WEEKDAY(Tabela2950[[#This Row],[Data]],1)</f>
        <v>5</v>
      </c>
      <c r="C344" s="205">
        <f>WEEKDAY(Tabela2950[[#This Row],[Data]],2)</f>
        <v>4</v>
      </c>
      <c r="D344" s="205">
        <f>WEEKDAY(Tabela2950[[#This Row],[Data]],17)</f>
        <v>5</v>
      </c>
    </row>
    <row r="345" spans="1:4">
      <c r="A345" s="204">
        <v>44540</v>
      </c>
      <c r="B345" s="205">
        <f>WEEKDAY(Tabela2950[[#This Row],[Data]],1)</f>
        <v>6</v>
      </c>
      <c r="C345" s="205">
        <f>WEEKDAY(Tabela2950[[#This Row],[Data]],2)</f>
        <v>5</v>
      </c>
      <c r="D345" s="205">
        <f>WEEKDAY(Tabela2950[[#This Row],[Data]],17)</f>
        <v>6</v>
      </c>
    </row>
    <row r="346" spans="1:4">
      <c r="A346" s="204">
        <v>44541</v>
      </c>
      <c r="B346" s="205">
        <f>WEEKDAY(Tabela2950[[#This Row],[Data]],1)</f>
        <v>7</v>
      </c>
      <c r="C346" s="205">
        <f>WEEKDAY(Tabela2950[[#This Row],[Data]],2)</f>
        <v>6</v>
      </c>
      <c r="D346" s="205">
        <f>WEEKDAY(Tabela2950[[#This Row],[Data]],17)</f>
        <v>7</v>
      </c>
    </row>
    <row r="347" spans="1:4">
      <c r="A347" s="204">
        <v>44542</v>
      </c>
      <c r="B347" s="205">
        <f>WEEKDAY(Tabela2950[[#This Row],[Data]],1)</f>
        <v>1</v>
      </c>
      <c r="C347" s="205">
        <f>WEEKDAY(Tabela2950[[#This Row],[Data]],2)</f>
        <v>7</v>
      </c>
      <c r="D347" s="205">
        <f>WEEKDAY(Tabela2950[[#This Row],[Data]],17)</f>
        <v>1</v>
      </c>
    </row>
    <row r="348" spans="1:4">
      <c r="A348" s="204">
        <v>44543</v>
      </c>
      <c r="B348" s="205">
        <f>WEEKDAY(Tabela2950[[#This Row],[Data]],1)</f>
        <v>2</v>
      </c>
      <c r="C348" s="205">
        <f>WEEKDAY(Tabela2950[[#This Row],[Data]],2)</f>
        <v>1</v>
      </c>
      <c r="D348" s="205">
        <f>WEEKDAY(Tabela2950[[#This Row],[Data]],17)</f>
        <v>2</v>
      </c>
    </row>
    <row r="349" spans="1:4">
      <c r="A349" s="204">
        <v>44544</v>
      </c>
      <c r="B349" s="205">
        <f>WEEKDAY(Tabela2950[[#This Row],[Data]],1)</f>
        <v>3</v>
      </c>
      <c r="C349" s="205">
        <f>WEEKDAY(Tabela2950[[#This Row],[Data]],2)</f>
        <v>2</v>
      </c>
      <c r="D349" s="205">
        <f>WEEKDAY(Tabela2950[[#This Row],[Data]],17)</f>
        <v>3</v>
      </c>
    </row>
    <row r="350" spans="1:4">
      <c r="A350" s="204">
        <v>44545</v>
      </c>
      <c r="B350" s="205">
        <f>WEEKDAY(Tabela2950[[#This Row],[Data]],1)</f>
        <v>4</v>
      </c>
      <c r="C350" s="205">
        <f>WEEKDAY(Tabela2950[[#This Row],[Data]],2)</f>
        <v>3</v>
      </c>
      <c r="D350" s="205">
        <f>WEEKDAY(Tabela2950[[#This Row],[Data]],17)</f>
        <v>4</v>
      </c>
    </row>
    <row r="351" spans="1:4">
      <c r="A351" s="204">
        <v>44546</v>
      </c>
      <c r="B351" s="205">
        <f>WEEKDAY(Tabela2950[[#This Row],[Data]],1)</f>
        <v>5</v>
      </c>
      <c r="C351" s="205">
        <f>WEEKDAY(Tabela2950[[#This Row],[Data]],2)</f>
        <v>4</v>
      </c>
      <c r="D351" s="205">
        <f>WEEKDAY(Tabela2950[[#This Row],[Data]],17)</f>
        <v>5</v>
      </c>
    </row>
    <row r="352" spans="1:4">
      <c r="A352" s="204">
        <v>44547</v>
      </c>
      <c r="B352" s="205">
        <f>WEEKDAY(Tabela2950[[#This Row],[Data]],1)</f>
        <v>6</v>
      </c>
      <c r="C352" s="205">
        <f>WEEKDAY(Tabela2950[[#This Row],[Data]],2)</f>
        <v>5</v>
      </c>
      <c r="D352" s="205">
        <f>WEEKDAY(Tabela2950[[#This Row],[Data]],17)</f>
        <v>6</v>
      </c>
    </row>
    <row r="353" spans="1:4">
      <c r="A353" s="204">
        <v>44548</v>
      </c>
      <c r="B353" s="205">
        <f>WEEKDAY(Tabela2950[[#This Row],[Data]],1)</f>
        <v>7</v>
      </c>
      <c r="C353" s="205">
        <f>WEEKDAY(Tabela2950[[#This Row],[Data]],2)</f>
        <v>6</v>
      </c>
      <c r="D353" s="205">
        <f>WEEKDAY(Tabela2950[[#This Row],[Data]],17)</f>
        <v>7</v>
      </c>
    </row>
    <row r="354" spans="1:4">
      <c r="A354" s="204">
        <v>44549</v>
      </c>
      <c r="B354" s="205">
        <f>WEEKDAY(Tabela2950[[#This Row],[Data]],1)</f>
        <v>1</v>
      </c>
      <c r="C354" s="205">
        <f>WEEKDAY(Tabela2950[[#This Row],[Data]],2)</f>
        <v>7</v>
      </c>
      <c r="D354" s="205">
        <f>WEEKDAY(Tabela2950[[#This Row],[Data]],17)</f>
        <v>1</v>
      </c>
    </row>
    <row r="355" spans="1:4">
      <c r="A355" s="204">
        <v>44550</v>
      </c>
      <c r="B355" s="205">
        <f>WEEKDAY(Tabela2950[[#This Row],[Data]],1)</f>
        <v>2</v>
      </c>
      <c r="C355" s="205">
        <f>WEEKDAY(Tabela2950[[#This Row],[Data]],2)</f>
        <v>1</v>
      </c>
      <c r="D355" s="205">
        <f>WEEKDAY(Tabela2950[[#This Row],[Data]],17)</f>
        <v>2</v>
      </c>
    </row>
    <row r="356" spans="1:4">
      <c r="A356" s="204">
        <v>44551</v>
      </c>
      <c r="B356" s="205">
        <f>WEEKDAY(Tabela2950[[#This Row],[Data]],1)</f>
        <v>3</v>
      </c>
      <c r="C356" s="205">
        <f>WEEKDAY(Tabela2950[[#This Row],[Data]],2)</f>
        <v>2</v>
      </c>
      <c r="D356" s="205">
        <f>WEEKDAY(Tabela2950[[#This Row],[Data]],17)</f>
        <v>3</v>
      </c>
    </row>
    <row r="357" spans="1:4">
      <c r="A357" s="204">
        <v>44552</v>
      </c>
      <c r="B357" s="205">
        <f>WEEKDAY(Tabela2950[[#This Row],[Data]],1)</f>
        <v>4</v>
      </c>
      <c r="C357" s="205">
        <f>WEEKDAY(Tabela2950[[#This Row],[Data]],2)</f>
        <v>3</v>
      </c>
      <c r="D357" s="205">
        <f>WEEKDAY(Tabela2950[[#This Row],[Data]],17)</f>
        <v>4</v>
      </c>
    </row>
    <row r="358" spans="1:4">
      <c r="A358" s="204">
        <v>44553</v>
      </c>
      <c r="B358" s="205">
        <f>WEEKDAY(Tabela2950[[#This Row],[Data]],1)</f>
        <v>5</v>
      </c>
      <c r="C358" s="205">
        <f>WEEKDAY(Tabela2950[[#This Row],[Data]],2)</f>
        <v>4</v>
      </c>
      <c r="D358" s="205">
        <f>WEEKDAY(Tabela2950[[#This Row],[Data]],17)</f>
        <v>5</v>
      </c>
    </row>
    <row r="359" spans="1:4">
      <c r="A359" s="204">
        <v>44554</v>
      </c>
      <c r="B359" s="205">
        <f>WEEKDAY(Tabela2950[[#This Row],[Data]],1)</f>
        <v>6</v>
      </c>
      <c r="C359" s="205">
        <f>WEEKDAY(Tabela2950[[#This Row],[Data]],2)</f>
        <v>5</v>
      </c>
      <c r="D359" s="205">
        <f>WEEKDAY(Tabela2950[[#This Row],[Data]],17)</f>
        <v>6</v>
      </c>
    </row>
    <row r="360" spans="1:4">
      <c r="A360" s="204">
        <v>44555</v>
      </c>
      <c r="B360" s="205">
        <f>WEEKDAY(Tabela2950[[#This Row],[Data]],1)</f>
        <v>7</v>
      </c>
      <c r="C360" s="205">
        <f>WEEKDAY(Tabela2950[[#This Row],[Data]],2)</f>
        <v>6</v>
      </c>
      <c r="D360" s="205">
        <f>WEEKDAY(Tabela2950[[#This Row],[Data]],17)</f>
        <v>7</v>
      </c>
    </row>
    <row r="361" spans="1:4">
      <c r="A361" s="204">
        <v>44556</v>
      </c>
      <c r="B361" s="205">
        <f>WEEKDAY(Tabela2950[[#This Row],[Data]],1)</f>
        <v>1</v>
      </c>
      <c r="C361" s="205">
        <f>WEEKDAY(Tabela2950[[#This Row],[Data]],2)</f>
        <v>7</v>
      </c>
      <c r="D361" s="205">
        <f>WEEKDAY(Tabela2950[[#This Row],[Data]],17)</f>
        <v>1</v>
      </c>
    </row>
    <row r="362" spans="1:4">
      <c r="A362" s="204">
        <v>44557</v>
      </c>
      <c r="B362" s="205">
        <f>WEEKDAY(Tabela2950[[#This Row],[Data]],1)</f>
        <v>2</v>
      </c>
      <c r="C362" s="205">
        <f>WEEKDAY(Tabela2950[[#This Row],[Data]],2)</f>
        <v>1</v>
      </c>
      <c r="D362" s="205">
        <f>WEEKDAY(Tabela2950[[#This Row],[Data]],17)</f>
        <v>2</v>
      </c>
    </row>
    <row r="363" spans="1:4">
      <c r="A363" s="204">
        <v>44558</v>
      </c>
      <c r="B363" s="205">
        <f>WEEKDAY(Tabela2950[[#This Row],[Data]],1)</f>
        <v>3</v>
      </c>
      <c r="C363" s="205">
        <f>WEEKDAY(Tabela2950[[#This Row],[Data]],2)</f>
        <v>2</v>
      </c>
      <c r="D363" s="205">
        <f>WEEKDAY(Tabela2950[[#This Row],[Data]],17)</f>
        <v>3</v>
      </c>
    </row>
    <row r="364" spans="1:4">
      <c r="A364" s="204">
        <v>44559</v>
      </c>
      <c r="B364" s="205">
        <f>WEEKDAY(Tabela2950[[#This Row],[Data]],1)</f>
        <v>4</v>
      </c>
      <c r="C364" s="205">
        <f>WEEKDAY(Tabela2950[[#This Row],[Data]],2)</f>
        <v>3</v>
      </c>
      <c r="D364" s="205">
        <f>WEEKDAY(Tabela2950[[#This Row],[Data]],17)</f>
        <v>4</v>
      </c>
    </row>
    <row r="365" spans="1:4">
      <c r="A365" s="204">
        <v>44560</v>
      </c>
      <c r="B365" s="205">
        <f>WEEKDAY(Tabela2950[[#This Row],[Data]],1)</f>
        <v>5</v>
      </c>
      <c r="C365" s="205">
        <f>WEEKDAY(Tabela2950[[#This Row],[Data]],2)</f>
        <v>4</v>
      </c>
      <c r="D365" s="205">
        <f>WEEKDAY(Tabela2950[[#This Row],[Data]],17)</f>
        <v>5</v>
      </c>
    </row>
    <row r="366" spans="1:4">
      <c r="A366" s="204">
        <v>44561</v>
      </c>
      <c r="B366" s="205">
        <f>WEEKDAY(Tabela2950[[#This Row],[Data]],1)</f>
        <v>6</v>
      </c>
      <c r="C366" s="205">
        <f>WEEKDAY(Tabela2950[[#This Row],[Data]],2)</f>
        <v>5</v>
      </c>
      <c r="D366" s="205">
        <f>WEEKDAY(Tabela2950[[#This Row],[Data]],17)</f>
        <v>6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37"/>
  <sheetViews>
    <sheetView workbookViewId="0">
      <selection activeCell="C8" sqref="C8"/>
    </sheetView>
  </sheetViews>
  <sheetFormatPr defaultRowHeight="14.4"/>
  <cols>
    <col min="1" max="1" width="4.5546875" customWidth="1"/>
    <col min="2" max="2" width="22.33203125" customWidth="1"/>
    <col min="3" max="3" width="30.5546875" customWidth="1"/>
  </cols>
  <sheetData>
    <row r="1" spans="2:3" ht="50.25" customHeight="1"/>
    <row r="6" spans="2:3">
      <c r="B6" s="198" t="s">
        <v>402</v>
      </c>
      <c r="C6" s="199" t="s">
        <v>215</v>
      </c>
    </row>
    <row r="7" spans="2:3">
      <c r="B7" s="200">
        <v>43101</v>
      </c>
      <c r="C7" s="201" t="str">
        <f>IF(WEEKDAY(Tabela28[[#This Row],[Data da Entrega]],1)=1,"Não efetuar entrega", "Efetuar Entrega")</f>
        <v>Efetuar Entrega</v>
      </c>
    </row>
    <row r="8" spans="2:3">
      <c r="B8" s="200">
        <v>43102</v>
      </c>
      <c r="C8" s="201" t="str">
        <f>IF(WEEKDAY(Tabela28[[#This Row],[Data da Entrega]],1)=1,"Não efetuar entrega", "Efetuar Entrega")</f>
        <v>Efetuar Entrega</v>
      </c>
    </row>
    <row r="9" spans="2:3">
      <c r="B9" s="200">
        <v>43103</v>
      </c>
      <c r="C9" s="201" t="str">
        <f>IF(WEEKDAY(Tabela28[[#This Row],[Data da Entrega]],1)=1,"Não efetuar entrega", "Efetuar Entrega")</f>
        <v>Efetuar Entrega</v>
      </c>
    </row>
    <row r="10" spans="2:3">
      <c r="B10" s="200">
        <v>43104</v>
      </c>
      <c r="C10" s="201" t="str">
        <f>IF(WEEKDAY(Tabela28[[#This Row],[Data da Entrega]],1)=1,"Não efetuar entrega", "Efetuar Entrega")</f>
        <v>Efetuar Entrega</v>
      </c>
    </row>
    <row r="11" spans="2:3">
      <c r="B11" s="200">
        <v>43105</v>
      </c>
      <c r="C11" s="201" t="str">
        <f>IF(WEEKDAY(Tabela28[[#This Row],[Data da Entrega]],1)=1,"Não efetuar entrega", "Efetuar Entrega")</f>
        <v>Efetuar Entrega</v>
      </c>
    </row>
    <row r="12" spans="2:3">
      <c r="B12" s="200">
        <v>43106</v>
      </c>
      <c r="C12" s="201" t="str">
        <f>IF(WEEKDAY(Tabela28[[#This Row],[Data da Entrega]],1)=1,"Não efetuar entrega", "Efetuar Entrega")</f>
        <v>Efetuar Entrega</v>
      </c>
    </row>
    <row r="13" spans="2:3">
      <c r="B13" s="200">
        <v>43107</v>
      </c>
      <c r="C13" s="201" t="str">
        <f>IF(WEEKDAY(Tabela28[[#This Row],[Data da Entrega]],1)=1,"Não efetuar entrega", "Efetuar Entrega")</f>
        <v>Não efetuar entrega</v>
      </c>
    </row>
    <row r="14" spans="2:3">
      <c r="B14" s="200">
        <v>43108</v>
      </c>
      <c r="C14" s="201" t="str">
        <f>IF(WEEKDAY(Tabela28[[#This Row],[Data da Entrega]],1)=1,"Não efetuar entrega", "Efetuar Entrega")</f>
        <v>Efetuar Entrega</v>
      </c>
    </row>
    <row r="15" spans="2:3">
      <c r="B15" s="200">
        <v>43109</v>
      </c>
      <c r="C15" s="201" t="str">
        <f>IF(WEEKDAY(Tabela28[[#This Row],[Data da Entrega]],1)=1,"Não efetuar entrega", "Efetuar Entrega")</f>
        <v>Efetuar Entrega</v>
      </c>
    </row>
    <row r="16" spans="2:3">
      <c r="B16" s="200">
        <v>43110</v>
      </c>
      <c r="C16" s="201" t="str">
        <f>IF(WEEKDAY(Tabela28[[#This Row],[Data da Entrega]],1)=1,"Não efetuar entrega", "Efetuar Entrega")</f>
        <v>Efetuar Entrega</v>
      </c>
    </row>
    <row r="17" spans="2:3">
      <c r="B17" s="200">
        <v>43111</v>
      </c>
      <c r="C17" s="201" t="str">
        <f>IF(WEEKDAY(Tabela28[[#This Row],[Data da Entrega]],1)=1,"Não efetuar entrega", "Efetuar Entrega")</f>
        <v>Efetuar Entrega</v>
      </c>
    </row>
    <row r="18" spans="2:3">
      <c r="B18" s="200">
        <v>43112</v>
      </c>
      <c r="C18" s="201" t="str">
        <f>IF(WEEKDAY(Tabela28[[#This Row],[Data da Entrega]],1)=1,"Não efetuar entrega", "Efetuar Entrega")</f>
        <v>Efetuar Entrega</v>
      </c>
    </row>
    <row r="19" spans="2:3">
      <c r="B19" s="200">
        <v>43113</v>
      </c>
      <c r="C19" s="201" t="str">
        <f>IF(WEEKDAY(Tabela28[[#This Row],[Data da Entrega]],1)=1,"Não efetuar entrega", "Efetuar Entrega")</f>
        <v>Efetuar Entrega</v>
      </c>
    </row>
    <row r="20" spans="2:3">
      <c r="B20" s="200">
        <v>43114</v>
      </c>
      <c r="C20" s="201" t="str">
        <f>IF(WEEKDAY(Tabela28[[#This Row],[Data da Entrega]],1)=1,"Não efetuar entrega", "Efetuar Entrega")</f>
        <v>Não efetuar entrega</v>
      </c>
    </row>
    <row r="21" spans="2:3">
      <c r="B21" s="200">
        <v>43115</v>
      </c>
      <c r="C21" s="201" t="str">
        <f>IF(WEEKDAY(Tabela28[[#This Row],[Data da Entrega]],1)=1,"Não efetuar entrega", "Efetuar Entrega")</f>
        <v>Efetuar Entrega</v>
      </c>
    </row>
    <row r="22" spans="2:3">
      <c r="B22" s="200">
        <v>43116</v>
      </c>
      <c r="C22" s="201" t="str">
        <f>IF(WEEKDAY(Tabela28[[#This Row],[Data da Entrega]],1)=1,"Não efetuar entrega", "Efetuar Entrega")</f>
        <v>Efetuar Entrega</v>
      </c>
    </row>
    <row r="23" spans="2:3">
      <c r="B23" s="200">
        <v>43117</v>
      </c>
      <c r="C23" s="201" t="str">
        <f>IF(WEEKDAY(Tabela28[[#This Row],[Data da Entrega]],1)=1,"Não efetuar entrega", "Efetuar Entrega")</f>
        <v>Efetuar Entrega</v>
      </c>
    </row>
    <row r="24" spans="2:3">
      <c r="B24" s="200">
        <v>43118</v>
      </c>
      <c r="C24" s="201" t="str">
        <f>IF(WEEKDAY(Tabela28[[#This Row],[Data da Entrega]],1)=1,"Não efetuar entrega", "Efetuar Entrega")</f>
        <v>Efetuar Entrega</v>
      </c>
    </row>
    <row r="25" spans="2:3">
      <c r="B25" s="200">
        <v>43119</v>
      </c>
      <c r="C25" s="201" t="str">
        <f>IF(WEEKDAY(Tabela28[[#This Row],[Data da Entrega]],1)=1,"Não efetuar entrega", "Efetuar Entrega")</f>
        <v>Efetuar Entrega</v>
      </c>
    </row>
    <row r="26" spans="2:3">
      <c r="B26" s="200">
        <v>43120</v>
      </c>
      <c r="C26" s="201" t="str">
        <f>IF(WEEKDAY(Tabela28[[#This Row],[Data da Entrega]],1)=1,"Não efetuar entrega", "Efetuar Entrega")</f>
        <v>Efetuar Entrega</v>
      </c>
    </row>
    <row r="27" spans="2:3">
      <c r="B27" s="200">
        <v>43121</v>
      </c>
      <c r="C27" s="201" t="str">
        <f>IF(WEEKDAY(Tabela28[[#This Row],[Data da Entrega]],1)=1,"Não efetuar entrega", "Efetuar Entrega")</f>
        <v>Não efetuar entrega</v>
      </c>
    </row>
    <row r="28" spans="2:3">
      <c r="B28" s="200">
        <v>43122</v>
      </c>
      <c r="C28" s="201" t="str">
        <f>IF(WEEKDAY(Tabela28[[#This Row],[Data da Entrega]],1)=1,"Não efetuar entrega", "Efetuar Entrega")</f>
        <v>Efetuar Entrega</v>
      </c>
    </row>
    <row r="29" spans="2:3">
      <c r="B29" s="200">
        <v>43123</v>
      </c>
      <c r="C29" s="201" t="str">
        <f>IF(WEEKDAY(Tabela28[[#This Row],[Data da Entrega]],1)=1,"Não efetuar entrega", "Efetuar Entrega")</f>
        <v>Efetuar Entrega</v>
      </c>
    </row>
    <row r="30" spans="2:3">
      <c r="B30" s="200">
        <v>43135</v>
      </c>
      <c r="C30" s="201" t="str">
        <f>IF(WEEKDAY(Tabela28[[#This Row],[Data da Entrega]],1)=1,"Não efetuar entrega", "Efetuar Entrega")</f>
        <v>Não efetuar entrega</v>
      </c>
    </row>
    <row r="31" spans="2:3">
      <c r="B31" s="200">
        <v>43125</v>
      </c>
      <c r="C31" s="201" t="str">
        <f>IF(WEEKDAY(Tabela28[[#This Row],[Data da Entrega]],1)=1,"Não efetuar entrega", "Efetuar Entrega")</f>
        <v>Efetuar Entrega</v>
      </c>
    </row>
    <row r="32" spans="2:3">
      <c r="B32" s="200">
        <v>43126</v>
      </c>
      <c r="C32" s="201" t="str">
        <f>IF(WEEKDAY(Tabela28[[#This Row],[Data da Entrega]],1)=1,"Não efetuar entrega", "Efetuar Entrega")</f>
        <v>Efetuar Entrega</v>
      </c>
    </row>
    <row r="33" spans="2:3">
      <c r="B33" s="200">
        <v>43127</v>
      </c>
      <c r="C33" s="201" t="str">
        <f>IF(WEEKDAY(Tabela28[[#This Row],[Data da Entrega]],1)=1,"Não efetuar entrega", "Efetuar Entrega")</f>
        <v>Efetuar Entrega</v>
      </c>
    </row>
    <row r="34" spans="2:3">
      <c r="B34" s="200">
        <v>43128</v>
      </c>
      <c r="C34" s="201" t="str">
        <f>IF(WEEKDAY(Tabela28[[#This Row],[Data da Entrega]],1)=1,"Não efetuar entrega", "Efetuar Entrega")</f>
        <v>Não efetuar entrega</v>
      </c>
    </row>
    <row r="35" spans="2:3">
      <c r="B35" s="200">
        <v>43129</v>
      </c>
      <c r="C35" s="201" t="str">
        <f>IF(WEEKDAY(Tabela28[[#This Row],[Data da Entrega]],1)=1,"Não efetuar entrega", "Efetuar Entrega")</f>
        <v>Efetuar Entrega</v>
      </c>
    </row>
    <row r="36" spans="2:3">
      <c r="B36" s="200">
        <v>43130</v>
      </c>
      <c r="C36" s="201" t="str">
        <f>IF(WEEKDAY(Tabela28[[#This Row],[Data da Entrega]],1)=1,"Não efetuar entrega", "Efetuar Entrega")</f>
        <v>Efetuar Entrega</v>
      </c>
    </row>
    <row r="37" spans="2:3">
      <c r="B37" s="202">
        <v>43131</v>
      </c>
      <c r="C37" s="203" t="str">
        <f>IF(WEEKDAY(Tabela28[[#This Row],[Data da Entrega]],1)=1,"Não efetuar entrega", "Efetuar Entrega")</f>
        <v>Efetuar Entrega</v>
      </c>
    </row>
  </sheetData>
  <conditionalFormatting sqref="B7:B37">
    <cfRule type="expression" dxfId="176" priority="1">
      <formula>OR(WEEKDAY($B7,1)=1)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35"/>
  <sheetViews>
    <sheetView showGridLines="0" zoomScale="115" zoomScaleNormal="115" workbookViewId="0">
      <selection activeCell="L30" sqref="L30"/>
    </sheetView>
  </sheetViews>
  <sheetFormatPr defaultRowHeight="14.4"/>
  <cols>
    <col min="1" max="1" width="3.44140625" customWidth="1"/>
    <col min="2" max="2" width="18.33203125" customWidth="1"/>
    <col min="3" max="3" width="15" customWidth="1"/>
    <col min="4" max="6" width="16.44140625" customWidth="1"/>
    <col min="7" max="7" width="14.33203125" style="225" customWidth="1"/>
  </cols>
  <sheetData>
    <row r="2" spans="2:7">
      <c r="B2" s="8" t="s">
        <v>85</v>
      </c>
      <c r="C2" s="4" t="s">
        <v>84</v>
      </c>
      <c r="D2" s="4" t="s">
        <v>83</v>
      </c>
      <c r="E2" s="4" t="s">
        <v>82</v>
      </c>
      <c r="F2" s="4" t="s">
        <v>81</v>
      </c>
      <c r="G2" s="224" t="s">
        <v>79</v>
      </c>
    </row>
    <row r="3" spans="2:7">
      <c r="B3" s="7">
        <v>43556</v>
      </c>
      <c r="C3" s="58">
        <v>0.375</v>
      </c>
      <c r="D3" s="58">
        <v>0.5</v>
      </c>
      <c r="E3" s="58">
        <v>0.54166666666666663</v>
      </c>
      <c r="F3" s="58">
        <v>0.75</v>
      </c>
      <c r="G3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0.33333333333333337</v>
      </c>
    </row>
    <row r="4" spans="2:7">
      <c r="B4" s="7">
        <v>43557</v>
      </c>
      <c r="C4" s="58">
        <v>0.26815972222222223</v>
      </c>
      <c r="D4" s="58">
        <v>0.50718750000000001</v>
      </c>
      <c r="E4" s="58">
        <v>0.54630787037037043</v>
      </c>
      <c r="F4" s="58">
        <v>0.70981481481481479</v>
      </c>
      <c r="G4" s="59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0.40253472222222214</v>
      </c>
    </row>
    <row r="5" spans="2:7">
      <c r="B5" s="7">
        <v>43558</v>
      </c>
      <c r="C5" s="58">
        <v>0.32984953703703707</v>
      </c>
      <c r="D5" s="58">
        <v>0.56755787037037042</v>
      </c>
      <c r="E5" s="58">
        <v>0.6174074074074074</v>
      </c>
      <c r="F5" s="58">
        <v>0.70208333333333339</v>
      </c>
      <c r="G5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0.32238425925925934</v>
      </c>
    </row>
    <row r="6" spans="2:7">
      <c r="B6" s="7">
        <v>43559</v>
      </c>
      <c r="C6" s="58">
        <v>0.45288194444444446</v>
      </c>
      <c r="D6" s="58">
        <v>0.54689814814814819</v>
      </c>
      <c r="E6" s="58">
        <v>0.57200231481481478</v>
      </c>
      <c r="F6" s="58">
        <v>0.80815972222222221</v>
      </c>
      <c r="G6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0.33017361111111115</v>
      </c>
    </row>
    <row r="7" spans="2:7">
      <c r="B7" s="7">
        <v>43560</v>
      </c>
      <c r="C7" s="58">
        <v>0.35268518518518516</v>
      </c>
      <c r="D7" s="58">
        <v>0.46957175925925926</v>
      </c>
      <c r="E7" s="58">
        <v>0.54341435185185183</v>
      </c>
      <c r="F7" s="58">
        <v>0.69321759259259252</v>
      </c>
      <c r="G7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0.2666898148148148</v>
      </c>
    </row>
    <row r="8" spans="2:7">
      <c r="B8" s="7">
        <v>43561</v>
      </c>
      <c r="C8" s="58"/>
      <c r="D8" s="58"/>
      <c r="E8" s="58"/>
      <c r="F8" s="58"/>
      <c r="G8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9" spans="2:7">
      <c r="B9" s="7">
        <v>43562</v>
      </c>
      <c r="C9" s="58"/>
      <c r="D9" s="58"/>
      <c r="E9" s="58"/>
      <c r="F9" s="58"/>
      <c r="G9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10" spans="2:7">
      <c r="B10" s="7">
        <v>43563</v>
      </c>
      <c r="C10" s="58">
        <v>0.41846064814814815</v>
      </c>
      <c r="D10" s="58">
        <v>0.56824074074074071</v>
      </c>
      <c r="E10" s="58">
        <v>0.62366898148148142</v>
      </c>
      <c r="F10" s="58">
        <v>0.74914351851851846</v>
      </c>
      <c r="G10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0.2752546296296296</v>
      </c>
    </row>
    <row r="11" spans="2:7">
      <c r="B11" s="7">
        <v>43564</v>
      </c>
      <c r="C11" s="58">
        <v>0.4012384259259259</v>
      </c>
      <c r="D11" s="58">
        <v>0.55546296296296294</v>
      </c>
      <c r="E11" s="58">
        <v>0.60640046296296291</v>
      </c>
      <c r="F11" s="58">
        <v>0.84766203703703702</v>
      </c>
      <c r="G11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0.39548611111111115</v>
      </c>
    </row>
    <row r="12" spans="2:7">
      <c r="B12" s="7">
        <v>43565</v>
      </c>
      <c r="C12" s="58">
        <v>0.37684027777777779</v>
      </c>
      <c r="D12" s="58">
        <v>0.50307870370370367</v>
      </c>
      <c r="E12" s="58">
        <v>0.57094907407407403</v>
      </c>
      <c r="F12" s="58">
        <v>0.76650462962962962</v>
      </c>
      <c r="G12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0.32179398148148147</v>
      </c>
    </row>
    <row r="13" spans="2:7">
      <c r="B13" s="7">
        <v>43566</v>
      </c>
      <c r="C13" s="58">
        <v>0.35114583333333332</v>
      </c>
      <c r="D13" s="58">
        <v>0.52214120370370376</v>
      </c>
      <c r="E13" s="58">
        <v>0.62099537037037034</v>
      </c>
      <c r="F13" s="58">
        <v>0.8273032407407408</v>
      </c>
      <c r="G13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0.3773032407407409</v>
      </c>
    </row>
    <row r="14" spans="2:7">
      <c r="B14" s="7">
        <v>43567</v>
      </c>
      <c r="C14" s="58">
        <v>0.263587962962963</v>
      </c>
      <c r="D14" s="58">
        <v>0.57810185185185181</v>
      </c>
      <c r="E14" s="58">
        <v>0.63056712962962957</v>
      </c>
      <c r="F14" s="58">
        <v>0.79456018518518512</v>
      </c>
      <c r="G14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0.47850694444444436</v>
      </c>
    </row>
    <row r="15" spans="2:7">
      <c r="B15" s="7">
        <v>43568</v>
      </c>
      <c r="C15" s="58"/>
      <c r="D15" s="58"/>
      <c r="E15" s="58"/>
      <c r="F15" s="58"/>
      <c r="G15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16" spans="2:7">
      <c r="B16" s="7">
        <v>43569</v>
      </c>
      <c r="C16" s="58"/>
      <c r="D16" s="58"/>
      <c r="E16" s="58"/>
      <c r="F16" s="58"/>
      <c r="G16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17" spans="2:7">
      <c r="B17" s="7">
        <v>43570</v>
      </c>
      <c r="C17" s="58">
        <v>0.29317129629629629</v>
      </c>
      <c r="D17" s="58">
        <v>0.45900462962962968</v>
      </c>
      <c r="E17" s="58">
        <v>0.60037037037037033</v>
      </c>
      <c r="F17" s="58">
        <v>0.85578703703703696</v>
      </c>
      <c r="G17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0.42125000000000001</v>
      </c>
    </row>
    <row r="18" spans="2:7">
      <c r="B18" s="7">
        <v>43571</v>
      </c>
      <c r="C18" s="58">
        <v>0.32350694444444444</v>
      </c>
      <c r="D18" s="58">
        <v>0.5153240740740741</v>
      </c>
      <c r="E18" s="58">
        <v>0.56018518518518523</v>
      </c>
      <c r="F18" s="58">
        <v>0.71833333333333327</v>
      </c>
      <c r="G18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0.34996527777777769</v>
      </c>
    </row>
    <row r="19" spans="2:7">
      <c r="B19" s="7">
        <v>43572</v>
      </c>
      <c r="C19" s="58">
        <v>0.43809027777777776</v>
      </c>
      <c r="D19" s="58">
        <v>0.53574074074074074</v>
      </c>
      <c r="E19" s="58">
        <v>0.59402777777777782</v>
      </c>
      <c r="F19" s="58">
        <v>0.7518055555555555</v>
      </c>
      <c r="G19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0.25542824074074066</v>
      </c>
    </row>
    <row r="20" spans="2:7">
      <c r="B20" s="7">
        <v>43573</v>
      </c>
      <c r="C20" s="58">
        <v>0.41846064814814815</v>
      </c>
      <c r="D20" s="58">
        <v>0.56824074074074071</v>
      </c>
      <c r="E20" s="58">
        <v>0.62366898148148142</v>
      </c>
      <c r="F20" s="58">
        <v>0.74914351851851846</v>
      </c>
      <c r="G20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0.2752546296296296</v>
      </c>
    </row>
    <row r="21" spans="2:7">
      <c r="B21" s="7">
        <v>43574</v>
      </c>
      <c r="C21" s="58">
        <v>0.2913425925925926</v>
      </c>
      <c r="D21" s="58">
        <v>0.48592592592592593</v>
      </c>
      <c r="E21" s="58">
        <v>0.57731481481481484</v>
      </c>
      <c r="F21" s="58">
        <v>0.89390046296296299</v>
      </c>
      <c r="G21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0.51116898148148149</v>
      </c>
    </row>
    <row r="22" spans="2:7">
      <c r="B22" s="7">
        <v>43575</v>
      </c>
      <c r="C22" s="58"/>
      <c r="D22" s="58"/>
      <c r="E22" s="58"/>
      <c r="F22" s="58"/>
      <c r="G22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23" spans="2:7">
      <c r="B23" s="7">
        <v>43576</v>
      </c>
      <c r="C23" s="58"/>
      <c r="D23" s="58"/>
      <c r="E23" s="58"/>
      <c r="F23" s="58"/>
      <c r="G23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24" spans="2:7">
      <c r="B24" s="7">
        <v>43577</v>
      </c>
      <c r="C24" s="58">
        <v>0.4012384259259259</v>
      </c>
      <c r="D24" s="58">
        <v>0.55546296296296294</v>
      </c>
      <c r="E24" s="58">
        <v>0.60640046296296291</v>
      </c>
      <c r="F24" s="58">
        <v>0.84766203703703702</v>
      </c>
      <c r="G24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0.39548611111111115</v>
      </c>
    </row>
    <row r="25" spans="2:7">
      <c r="B25" s="7">
        <v>43578</v>
      </c>
      <c r="C25" s="58">
        <v>0.37684027777777779</v>
      </c>
      <c r="D25" s="58">
        <v>0.50307870370370367</v>
      </c>
      <c r="E25" s="58">
        <v>0.57094907407407403</v>
      </c>
      <c r="F25" s="58">
        <v>0.76650462962962962</v>
      </c>
      <c r="G25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0.32179398148148147</v>
      </c>
    </row>
    <row r="26" spans="2:7">
      <c r="B26" s="7">
        <v>43579</v>
      </c>
      <c r="C26" s="58">
        <v>0.26815972222222223</v>
      </c>
      <c r="D26" s="58">
        <v>0.50718750000000001</v>
      </c>
      <c r="E26" s="58">
        <v>0.54630787037037043</v>
      </c>
      <c r="F26" s="58">
        <v>0.70981481481481479</v>
      </c>
      <c r="G26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0.40253472222222214</v>
      </c>
    </row>
    <row r="27" spans="2:7">
      <c r="B27" s="7">
        <v>43580</v>
      </c>
      <c r="C27" s="58">
        <v>0.32984953703703707</v>
      </c>
      <c r="D27" s="58">
        <v>0.56755787037037042</v>
      </c>
      <c r="E27" s="58">
        <v>0.6174074074074074</v>
      </c>
      <c r="F27" s="58">
        <v>0.70208333333333339</v>
      </c>
      <c r="G27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0.32238425925925934</v>
      </c>
    </row>
    <row r="28" spans="2:7">
      <c r="B28" s="7">
        <v>43581</v>
      </c>
      <c r="C28" s="58">
        <v>0.45288194444444446</v>
      </c>
      <c r="D28" s="58">
        <v>0.54689814814814819</v>
      </c>
      <c r="E28" s="58">
        <v>0.57200231481481478</v>
      </c>
      <c r="F28" s="58">
        <v>0.80815972222222221</v>
      </c>
      <c r="G28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0.33017361111111115</v>
      </c>
    </row>
    <row r="29" spans="2:7">
      <c r="B29" s="7">
        <v>43582</v>
      </c>
      <c r="C29" s="58"/>
      <c r="D29" s="58"/>
      <c r="E29" s="58"/>
      <c r="F29" s="58"/>
      <c r="G29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30" spans="2:7">
      <c r="B30" s="7">
        <v>43583</v>
      </c>
      <c r="C30" s="58"/>
      <c r="D30" s="58"/>
      <c r="E30" s="58"/>
      <c r="F30" s="58"/>
      <c r="G30" s="58" t="str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/>
      </c>
    </row>
    <row r="31" spans="2:7">
      <c r="B31" s="7">
        <v>43584</v>
      </c>
      <c r="C31" s="58">
        <v>0.29317129629629629</v>
      </c>
      <c r="D31" s="58">
        <v>0.45900462962962968</v>
      </c>
      <c r="E31" s="58">
        <v>0.60037037037037033</v>
      </c>
      <c r="F31" s="58">
        <v>0.85578703703703696</v>
      </c>
      <c r="G31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0.42125000000000001</v>
      </c>
    </row>
    <row r="32" spans="2:7">
      <c r="B32" s="7">
        <v>43585</v>
      </c>
      <c r="C32" s="58">
        <v>0.32350694444444444</v>
      </c>
      <c r="D32" s="58">
        <v>0.5153240740740741</v>
      </c>
      <c r="E32" s="58">
        <v>0.56018518518518523</v>
      </c>
      <c r="F32" s="58">
        <v>0.71833333333333327</v>
      </c>
      <c r="G32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0.34996527777777769</v>
      </c>
    </row>
    <row r="33" spans="2:7">
      <c r="B33" s="7">
        <v>43586</v>
      </c>
      <c r="C33" s="58">
        <v>0.4012384259259259</v>
      </c>
      <c r="D33" s="58">
        <v>0.55546296296296294</v>
      </c>
      <c r="E33" s="58">
        <v>0.60640046296296291</v>
      </c>
      <c r="F33" s="58">
        <v>0.84766203703703702</v>
      </c>
      <c r="G33" s="58">
        <f>IF(OR(WEEKDAY(FolhaDeHoras[[#This Row],[Data]],1)=1,WEEKDAY(FolhaDeHoras[[#This Row],[Data]],1)=7),"",(FolhaDeHoras[[#This Row],[Saída Manhã]]-FolhaDeHoras[[#This Row],[Entrada Manhã]])+(FolhaDeHoras[[#This Row],[Saída Tarde]]-FolhaDeHoras[[#This Row],[Entrada Tarde]]))</f>
        <v>0.39548611111111115</v>
      </c>
    </row>
    <row r="34" spans="2:7">
      <c r="B34" t="s">
        <v>5</v>
      </c>
      <c r="G34" s="225">
        <f>SUBTOTAL(109,FolhaDeHoras[Duração])</f>
        <v>8.2556018518518499</v>
      </c>
    </row>
    <row r="35" spans="2:7">
      <c r="B35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l K M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D C U o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K M U i i K R 7 g O A A A A E Q A A A B M A H A B G b 3 J t d W x h c y 9 T Z W N 0 a W 9 u M S 5 t I K I Y A C i g F A A A A A A A A A A A A A A A A A A A A A A A A A A A A C t O T S 7 J z M 9 T C I b Q h t Y A U E s B A i 0 A F A A C A A g A w l K M U q 8 D k s O j A A A A 9 Q A A A B I A A A A A A A A A A A A A A A A A A A A A A E N v b m Z p Z y 9 Q Y W N r Y W d l L n h t b F B L A Q I t A B Q A A g A I A M J S j F I P y u m r p A A A A O k A A A A T A A A A A A A A A A A A A A A A A O 8 A A A B b Q 2 9 u d G V u d F 9 U e X B l c 1 0 u e G 1 s U E s B A i 0 A F A A C A A g A w l K M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H 0 p v E Q p X N I l K w P H S 1 E d W A A A A A A A g A A A A A A E G Y A A A A B A A A g A A A A 1 V H B I f N 4 m t C N V G l k 5 O 6 l t d K D x C v j J X 7 N M J 7 J r + 7 i u u Y A A A A A D o A A A A A C A A A g A A A A 6 9 O W w z D 6 + u T 6 h Y c w J A o B z U 1 X V G K w 2 S H 6 I h n n 5 x k 1 c D Z Q A A A A f 9 S n R G h b L R p z V r c d B R v 5 s l E x n 2 a h K 0 M g w R r + z k X U x G I v 2 u o W z 8 Z W F i U M z z F F Y A l D 5 I n 6 6 i A D v 9 D 1 u n Q j S y C f U s r L a 1 z R j e K 8 k C 2 L + k 1 w Z g h A A A A A U V S L O o Z 9 k Z P b G v 6 b c b R 5 3 T 1 D n A f 1 L Z Y 6 / d L 7 3 H j x p v Z 3 x q b 3 0 M t c I X K v 3 O O u R j o e 1 d a w a k 2 D a n 6 C w d L G 1 w L 0 + w = = < / D a t a M a s h u p > 
</file>

<file path=customXml/itemProps1.xml><?xml version="1.0" encoding="utf-8"?>
<ds:datastoreItem xmlns:ds="http://schemas.openxmlformats.org/officeDocument/2006/customXml" ds:itemID="{6E94D834-D65F-45D0-A13C-84EEF31E1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30</vt:i4>
      </vt:variant>
      <vt:variant>
        <vt:lpstr>Intervalos nomeados</vt:lpstr>
      </vt:variant>
      <vt:variant>
        <vt:i4>4</vt:i4>
      </vt:variant>
    </vt:vector>
  </HeadingPairs>
  <TitlesOfParts>
    <vt:vector size="34" baseType="lpstr">
      <vt:lpstr>CAP 06 - FUNÇÕES LÓGICAS</vt:lpstr>
      <vt:lpstr>SEERRO</vt:lpstr>
      <vt:lpstr>Atividade META</vt:lpstr>
      <vt:lpstr>Função Se Simples I</vt:lpstr>
      <vt:lpstr>Função Se Simples II</vt:lpstr>
      <vt:lpstr>Se Aninhado</vt:lpstr>
      <vt:lpstr>Conceitos Dia.da.semana</vt:lpstr>
      <vt:lpstr>Diadasemana e Função SE</vt:lpstr>
      <vt:lpstr>Função Se - Desafio I</vt:lpstr>
      <vt:lpstr>CAP 07 - FUNÇÕES MAT. E EST</vt:lpstr>
      <vt:lpstr>SOMASE E SOMASES</vt:lpstr>
      <vt:lpstr>MÉDIASE E MÉDIASES</vt:lpstr>
      <vt:lpstr>CONT.SE E CONT.SES</vt:lpstr>
      <vt:lpstr>Dia.da.semana</vt:lpstr>
      <vt:lpstr>CAP 08 - PESQUISA E REFERÊNCIA</vt:lpstr>
      <vt:lpstr>PROCV em Intervalo de dados</vt:lpstr>
      <vt:lpstr>PROCV nomeando intervalos</vt:lpstr>
      <vt:lpstr>PROCV em tabelas</vt:lpstr>
      <vt:lpstr>PROCV VERDADEIRO</vt:lpstr>
      <vt:lpstr>PROC-Vetorial</vt:lpstr>
      <vt:lpstr>PROC-Matricial</vt:lpstr>
      <vt:lpstr>Situação Bancária</vt:lpstr>
      <vt:lpstr>Caixa Registradora</vt:lpstr>
      <vt:lpstr>Atividade 22</vt:lpstr>
      <vt:lpstr>Fornecedor A</vt:lpstr>
      <vt:lpstr>Fornecedor B</vt:lpstr>
      <vt:lpstr>Fornecedor C</vt:lpstr>
      <vt:lpstr>PROCV COM SE</vt:lpstr>
      <vt:lpstr>Atividade 23</vt:lpstr>
      <vt:lpstr>Base Pedido</vt:lpstr>
      <vt:lpstr>'CAP 07 - FUNÇÕES MAT. E EST'!Area_de_impressao</vt:lpstr>
      <vt:lpstr>base</vt:lpstr>
      <vt:lpstr>base2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Yto</dc:creator>
  <cp:lastModifiedBy>Gabriel Scalione</cp:lastModifiedBy>
  <dcterms:created xsi:type="dcterms:W3CDTF">2021-03-08T20:50:46Z</dcterms:created>
  <dcterms:modified xsi:type="dcterms:W3CDTF">2021-10-04T18:37:27Z</dcterms:modified>
</cp:coreProperties>
</file>