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boronat\Documents\Gabriel\HomeWorksItems\archivos-excel\"/>
    </mc:Choice>
  </mc:AlternateContent>
  <bookViews>
    <workbookView xWindow="0" yWindow="0" windowWidth="20490" windowHeight="7530" firstSheet="11" activeTab="16"/>
  </bookViews>
  <sheets>
    <sheet name="Edding" sheetId="1" r:id="rId1"/>
    <sheet name="Fenicio-Luminatec" sheetId="2" r:id="rId2"/>
    <sheet name="LOBO ESTA" sheetId="3" r:id="rId3"/>
    <sheet name="Mak Nutrition" sheetId="4" r:id="rId4"/>
    <sheet name="VacaValiente" sheetId="5" r:id="rId5"/>
    <sheet name="Gral-Muchas marcas" sheetId="6" r:id="rId6"/>
    <sheet name="Gral-Muchas marcas 2" sheetId="7" r:id="rId7"/>
    <sheet name="Juice market" sheetId="8" r:id="rId8"/>
    <sheet name="Cascanueces" sheetId="9" r:id="rId9"/>
    <sheet name="TUENTI" sheetId="10" r:id="rId10"/>
    <sheet name="Craft Moments" sheetId="11" state="hidden" r:id="rId11"/>
    <sheet name="Tarifario Rabieta MKT" sheetId="12" r:id="rId12"/>
    <sheet name="Laboratorio" sheetId="17" r:id="rId13"/>
    <sheet name="OCA SaP" sheetId="13" r:id="rId14"/>
    <sheet name="OCA SaS" sheetId="14" r:id="rId15"/>
    <sheet name="Frida-Strike-Nova" sheetId="15" r:id="rId16"/>
    <sheet name="Zulki" sheetId="16" r:id="rId17"/>
  </sheets>
  <externalReferences>
    <externalReference r:id="rId18"/>
  </externalReferences>
  <calcPr calcId="162913"/>
</workbook>
</file>

<file path=xl/calcChain.xml><?xml version="1.0" encoding="utf-8"?>
<calcChain xmlns="http://schemas.openxmlformats.org/spreadsheetml/2006/main">
  <c r="M9" i="1" l="1"/>
  <c r="O6" i="3" l="1"/>
  <c r="K6" i="7" l="1"/>
  <c r="S8" i="9" l="1"/>
  <c r="M3" i="5" l="1"/>
  <c r="W5" i="2" l="1"/>
  <c r="W4" i="2" l="1"/>
  <c r="N6" i="16" l="1"/>
  <c r="N5" i="16"/>
  <c r="R9" i="11"/>
  <c r="R8" i="11"/>
  <c r="O4" i="11"/>
  <c r="M9" i="9"/>
  <c r="N4" i="9"/>
  <c r="Q9" i="6"/>
  <c r="N6" i="6"/>
  <c r="N5" i="6"/>
  <c r="N4" i="3"/>
  <c r="T2" i="2"/>
  <c r="T4" i="2" s="1"/>
  <c r="R10" i="11" l="1"/>
  <c r="T3" i="2"/>
</calcChain>
</file>

<file path=xl/sharedStrings.xml><?xml version="1.0" encoding="utf-8"?>
<sst xmlns="http://schemas.openxmlformats.org/spreadsheetml/2006/main" count="1776" uniqueCount="149">
  <si>
    <t>Edding</t>
  </si>
  <si>
    <t>Actualizado</t>
  </si>
  <si>
    <t>MES</t>
  </si>
  <si>
    <t>Tipo de servicio</t>
  </si>
  <si>
    <t>Zona</t>
  </si>
  <si>
    <t>Peso/volumen</t>
  </si>
  <si>
    <t>ENVIO</t>
  </si>
  <si>
    <t>Excedente Kg</t>
  </si>
  <si>
    <t>Excedente x bulto</t>
  </si>
  <si>
    <t>PICK&amp;PAD x bulto</t>
  </si>
  <si>
    <t>Etiquetado x bulto</t>
  </si>
  <si>
    <t>Materiales x bulto</t>
  </si>
  <si>
    <t>Akeron?</t>
  </si>
  <si>
    <t>Julio</t>
  </si>
  <si>
    <t>NORMAL AMBA/NEXT DAY</t>
  </si>
  <si>
    <t>ZONA_1</t>
  </si>
  <si>
    <t>Peso x</t>
  </si>
  <si>
    <t>SI</t>
  </si>
  <si>
    <t>ZONA_2</t>
  </si>
  <si>
    <t>ZONA_3</t>
  </si>
  <si>
    <t>ZONA_4</t>
  </si>
  <si>
    <t>Mercado_envios (despacho)</t>
  </si>
  <si>
    <t>ZONA_x</t>
  </si>
  <si>
    <t>Retira por desposito</t>
  </si>
  <si>
    <t>ZONA x</t>
  </si>
  <si>
    <t>si</t>
  </si>
  <si>
    <t>Same day/Flex</t>
  </si>
  <si>
    <t>Ingresos</t>
  </si>
  <si>
    <t>in_pallet</t>
  </si>
  <si>
    <t>in_bulto</t>
  </si>
  <si>
    <t>Almacenamiento</t>
  </si>
  <si>
    <t>Fenicio/Luminatec</t>
  </si>
  <si>
    <t>Warehouse</t>
  </si>
  <si>
    <t>0 a 10 Kg</t>
  </si>
  <si>
    <t>Si</t>
  </si>
  <si>
    <t>&gt; 10 a 20 Kg</t>
  </si>
  <si>
    <t>&gt; 20 a 30 Kg</t>
  </si>
  <si>
    <t>Tarifas armado Full</t>
  </si>
  <si>
    <t>Armado Full</t>
  </si>
  <si>
    <t>Total</t>
  </si>
  <si>
    <t>Etiquetado Full</t>
  </si>
  <si>
    <t>60% fenicio</t>
  </si>
  <si>
    <t>Materiales Full</t>
  </si>
  <si>
    <t>40% luminatec</t>
  </si>
  <si>
    <t>Posicion dia</t>
  </si>
  <si>
    <t>Posiciones</t>
  </si>
  <si>
    <t>Lobo Esta</t>
  </si>
  <si>
    <t>M^3 diario</t>
  </si>
  <si>
    <t>in/out_pallet</t>
  </si>
  <si>
    <t>in/out_bulto</t>
  </si>
  <si>
    <t>Mensual</t>
  </si>
  <si>
    <t>MAK NUTRITION</t>
  </si>
  <si>
    <t>-</t>
  </si>
  <si>
    <t>VacaValiente</t>
  </si>
  <si>
    <t>Logistica Interna</t>
  </si>
  <si>
    <t>Utilitario Chico</t>
  </si>
  <si>
    <t>Moto</t>
  </si>
  <si>
    <t>Camps/RDVL/BOSS/Buggiano</t>
  </si>
  <si>
    <t>0 a 5 Kg</t>
  </si>
  <si>
    <t>&gt; 5 a 10 Kg</t>
  </si>
  <si>
    <t>&gt; 10 a 15 Kg</t>
  </si>
  <si>
    <t>&gt; 15 a 20 Kg</t>
  </si>
  <si>
    <t>&gt; 20 a 25 Kg</t>
  </si>
  <si>
    <t>&gt; 25 a 30 Kg</t>
  </si>
  <si>
    <t>Sistemas</t>
  </si>
  <si>
    <t>Generar Sku/EAN</t>
  </si>
  <si>
    <t>M^3 Jaula</t>
  </si>
  <si>
    <t>Etiquetas</t>
  </si>
  <si>
    <t>Colecta menor a 10 pedidos</t>
  </si>
  <si>
    <t>Mensual Jau</t>
  </si>
  <si>
    <t>pallets</t>
  </si>
  <si>
    <t>Bultos</t>
  </si>
  <si>
    <t>Marca</t>
  </si>
  <si>
    <t>Servicio</t>
  </si>
  <si>
    <t>Comentarios - ver antes de liq</t>
  </si>
  <si>
    <t>Panza</t>
  </si>
  <si>
    <t>Colecta</t>
  </si>
  <si>
    <t>ver</t>
  </si>
  <si>
    <t>Biigual</t>
  </si>
  <si>
    <t>Colecta + cobranzas</t>
  </si>
  <si>
    <t>Juice market</t>
  </si>
  <si>
    <t>PICK&amp;PAD</t>
  </si>
  <si>
    <t>Etiquetado</t>
  </si>
  <si>
    <t>Materiales</t>
  </si>
  <si>
    <t>Cascanueces</t>
  </si>
  <si>
    <t>Comentarios</t>
  </si>
  <si>
    <t>Pallets</t>
  </si>
  <si>
    <t>bultos</t>
  </si>
  <si>
    <t>TUENTI</t>
  </si>
  <si>
    <t>ZONA_X</t>
  </si>
  <si>
    <t>Craft Moments</t>
  </si>
  <si>
    <t>Armado x Bulto</t>
  </si>
  <si>
    <t>Especial</t>
  </si>
  <si>
    <t>Posicon</t>
  </si>
  <si>
    <t>Cantidad</t>
  </si>
  <si>
    <t>Envio Full</t>
  </si>
  <si>
    <t>Materiales full x bulto</t>
  </si>
  <si>
    <t>Armados</t>
  </si>
  <si>
    <t>Armado de combo</t>
  </si>
  <si>
    <t>Gift pack</t>
  </si>
  <si>
    <t>Armado interior</t>
  </si>
  <si>
    <t>Rabieta MKT</t>
  </si>
  <si>
    <t>Despacho</t>
  </si>
  <si>
    <t>PESO x</t>
  </si>
  <si>
    <t>Costo</t>
  </si>
  <si>
    <t>Venta</t>
  </si>
  <si>
    <t>Mes</t>
  </si>
  <si>
    <t>Ajuste Oca</t>
  </si>
  <si>
    <t>Interior</t>
  </si>
  <si>
    <t xml:space="preserve">Operativa 364405- Suc a Puerta </t>
  </si>
  <si>
    <t>Operativa Pick&amp;Log - Puerta a Puerta</t>
  </si>
  <si>
    <t>Kg Desde</t>
  </si>
  <si>
    <t xml:space="preserve">Kg Hasta </t>
  </si>
  <si>
    <t>Local</t>
  </si>
  <si>
    <t>Regional</t>
  </si>
  <si>
    <t>Nacional 1</t>
  </si>
  <si>
    <t>Nacional 2</t>
  </si>
  <si>
    <t>Kilo excedente</t>
  </si>
  <si>
    <t>estimado</t>
  </si>
  <si>
    <t>Cliente</t>
  </si>
  <si>
    <t>Operativa 364408- Suc a Suc</t>
  </si>
  <si>
    <t>Operativa Pick&amp;Log - Sucursal a Sucursal</t>
  </si>
  <si>
    <t>Frida/Strike/nova</t>
  </si>
  <si>
    <t>Abril</t>
  </si>
  <si>
    <t>Almacenamiento strike</t>
  </si>
  <si>
    <t>Posicion</t>
  </si>
  <si>
    <t>Zulki</t>
  </si>
  <si>
    <t>Cedol</t>
  </si>
  <si>
    <t>Flex</t>
  </si>
  <si>
    <t>Pick Up</t>
  </si>
  <si>
    <t>sI</t>
  </si>
  <si>
    <t>Colecta menor a 10 pedidos BIIGUAL</t>
  </si>
  <si>
    <t>M^3 diario es lo mismo que POSICION</t>
  </si>
  <si>
    <t xml:space="preserve">Septiembre </t>
  </si>
  <si>
    <t>Septiembre</t>
  </si>
  <si>
    <t>Normal Amba/Next Day</t>
  </si>
  <si>
    <t>Aplicarle el aumento por cedol</t>
  </si>
  <si>
    <t>Strike materiales:</t>
  </si>
  <si>
    <t>FALTA DEFINIRLO</t>
  </si>
  <si>
    <t>Panza/biigual/CDV/LX</t>
  </si>
  <si>
    <t>Valor fijo de almacanamiento</t>
  </si>
  <si>
    <t>que se actualiza con cedol</t>
  </si>
  <si>
    <t>Materiales se cobra pidiendo los valores en la papelera</t>
  </si>
  <si>
    <t>Valor de seguro fijo 25k</t>
  </si>
  <si>
    <t>Zona 1</t>
  </si>
  <si>
    <t>Zona 2</t>
  </si>
  <si>
    <t>Zona 3</t>
  </si>
  <si>
    <t>Zona 4</t>
  </si>
  <si>
    <t>NEXT DAY/NORMAL 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</si>
</sst>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\ #,##0.00;[Red]\-&quot;$&quot;\ #,##0.00"/>
    <numFmt numFmtId="44" formatCode="_-&quot;$&quot;\ * #,##0.00_-;\-&quot;$&quot;\ * #,##0.00_-;_-&quot;$&quot;\ * &quot;-&quot;??_-;_-@_-"/>
    <numFmt numFmtId="164" formatCode="&quot;$&quot;\ #,##0.00"/>
    <numFmt numFmtId="165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/>
        <bgColor rgb="FF4A86E8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rgb="FF4A86E8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5">
    <xf numFmtId="0" fontId="0" fillId="0" borderId="0" xfId="0"/>
    <xf numFmtId="10" fontId="0" fillId="0" borderId="0" xfId="0" applyNumberFormat="1"/>
    <xf numFmtId="44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 wrapText="1"/>
    </xf>
    <xf numFmtId="164" fontId="0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4" xfId="0" applyNumberFormat="1" applyFont="1" applyFill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3" fillId="2" borderId="16" xfId="0" applyFont="1" applyFill="1" applyBorder="1" applyAlignment="1">
      <alignment vertical="center" wrapText="1"/>
    </xf>
    <xf numFmtId="164" fontId="0" fillId="0" borderId="18" xfId="0" applyNumberFormat="1" applyBorder="1" applyAlignment="1">
      <alignment vertical="center"/>
    </xf>
    <xf numFmtId="0" fontId="3" fillId="2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5" xfId="0" applyNumberFormat="1" applyFont="1" applyFill="1" applyBorder="1" applyAlignment="1">
      <alignment horizontal="center" vertical="center"/>
    </xf>
    <xf numFmtId="164" fontId="0" fillId="0" borderId="25" xfId="0" applyNumberFormat="1" applyFont="1" applyBorder="1" applyAlignment="1">
      <alignment horizontal="center" vertical="center"/>
    </xf>
    <xf numFmtId="164" fontId="0" fillId="0" borderId="26" xfId="0" applyNumberFormat="1" applyFont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0" fillId="0" borderId="0" xfId="0" applyBorder="1" applyAlignment="1">
      <alignment horizontal="right"/>
    </xf>
    <xf numFmtId="44" fontId="0" fillId="0" borderId="0" xfId="0" applyNumberFormat="1" applyBorder="1"/>
    <xf numFmtId="0" fontId="0" fillId="0" borderId="8" xfId="0" applyBorder="1"/>
    <xf numFmtId="164" fontId="0" fillId="0" borderId="8" xfId="0" applyNumberFormat="1" applyBorder="1" applyAlignment="1">
      <alignment horizontal="center"/>
    </xf>
    <xf numFmtId="164" fontId="0" fillId="0" borderId="0" xfId="0" applyNumberFormat="1"/>
    <xf numFmtId="0" fontId="0" fillId="0" borderId="8" xfId="0" applyNumberFormat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0" fillId="0" borderId="3" xfId="0" applyBorder="1"/>
    <xf numFmtId="0" fontId="6" fillId="4" borderId="4" xfId="0" applyFont="1" applyFill="1" applyBorder="1" applyAlignment="1"/>
    <xf numFmtId="0" fontId="0" fillId="0" borderId="4" xfId="0" applyFont="1" applyFill="1" applyBorder="1" applyAlignment="1"/>
    <xf numFmtId="0" fontId="0" fillId="0" borderId="7" xfId="0" applyBorder="1"/>
    <xf numFmtId="0" fontId="6" fillId="4" borderId="8" xfId="0" applyFont="1" applyFill="1" applyBorder="1" applyAlignment="1"/>
    <xf numFmtId="0" fontId="0" fillId="0" borderId="8" xfId="0" applyFont="1" applyFill="1" applyBorder="1" applyAlignment="1"/>
    <xf numFmtId="0" fontId="0" fillId="0" borderId="19" xfId="0" applyBorder="1"/>
    <xf numFmtId="0" fontId="6" fillId="4" borderId="1" xfId="0" applyFont="1" applyFill="1" applyBorder="1" applyAlignment="1"/>
    <xf numFmtId="0" fontId="0" fillId="0" borderId="1" xfId="0" applyFont="1" applyFill="1" applyBorder="1" applyAlignment="1"/>
    <xf numFmtId="0" fontId="0" fillId="0" borderId="21" xfId="0" applyBorder="1"/>
    <xf numFmtId="0" fontId="6" fillId="4" borderId="22" xfId="0" applyFont="1" applyFill="1" applyBorder="1" applyAlignment="1"/>
    <xf numFmtId="0" fontId="0" fillId="0" borderId="10" xfId="0" applyBorder="1"/>
    <xf numFmtId="0" fontId="6" fillId="4" borderId="11" xfId="0" applyFont="1" applyFill="1" applyBorder="1" applyAlignment="1"/>
    <xf numFmtId="0" fontId="0" fillId="0" borderId="11" xfId="0" applyFont="1" applyFill="1" applyBorder="1" applyAlignment="1"/>
    <xf numFmtId="0" fontId="0" fillId="0" borderId="24" xfId="0" applyBorder="1"/>
    <xf numFmtId="0" fontId="0" fillId="0" borderId="25" xfId="0" applyFont="1" applyFill="1" applyBorder="1" applyAlignment="1"/>
    <xf numFmtId="0" fontId="0" fillId="7" borderId="4" xfId="0" applyFont="1" applyFill="1" applyBorder="1" applyAlignment="1"/>
    <xf numFmtId="0" fontId="0" fillId="7" borderId="8" xfId="0" applyFont="1" applyFill="1" applyBorder="1" applyAlignment="1"/>
    <xf numFmtId="0" fontId="0" fillId="7" borderId="25" xfId="0" applyFont="1" applyFill="1" applyBorder="1" applyAlignment="1"/>
    <xf numFmtId="164" fontId="0" fillId="0" borderId="8" xfId="0" applyNumberFormat="1" applyBorder="1"/>
    <xf numFmtId="0" fontId="0" fillId="8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left" vertical="center"/>
    </xf>
    <xf numFmtId="0" fontId="0" fillId="9" borderId="8" xfId="0" applyFill="1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6" fillId="7" borderId="11" xfId="0" applyFont="1" applyFill="1" applyBorder="1" applyAlignment="1"/>
    <xf numFmtId="0" fontId="4" fillId="0" borderId="0" xfId="0" applyFont="1" applyAlignment="1">
      <alignment horizontal="center"/>
    </xf>
    <xf numFmtId="0" fontId="0" fillId="0" borderId="13" xfId="0" applyBorder="1"/>
    <xf numFmtId="0" fontId="0" fillId="0" borderId="14" xfId="0" applyFont="1" applyFill="1" applyBorder="1" applyAlignment="1"/>
    <xf numFmtId="164" fontId="0" fillId="0" borderId="3" xfId="0" applyNumberFormat="1" applyBorder="1" applyAlignment="1">
      <alignment horizontal="center" vertical="center" wrapText="1"/>
    </xf>
    <xf numFmtId="164" fontId="0" fillId="0" borderId="8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1" xfId="0" applyNumberFormat="1" applyFont="1" applyFill="1" applyBorder="1" applyAlignment="1">
      <alignment horizontal="center" vertical="center" wrapText="1"/>
    </xf>
    <xf numFmtId="164" fontId="0" fillId="7" borderId="4" xfId="0" applyNumberFormat="1" applyFont="1" applyFill="1" applyBorder="1" applyAlignment="1">
      <alignment horizontal="center" vertical="center" wrapText="1"/>
    </xf>
    <xf numFmtId="164" fontId="0" fillId="7" borderId="8" xfId="0" applyNumberFormat="1" applyFont="1" applyFill="1" applyBorder="1" applyAlignment="1">
      <alignment horizontal="center" vertical="center" wrapText="1"/>
    </xf>
    <xf numFmtId="164" fontId="0" fillId="7" borderId="1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0" fillId="0" borderId="8" xfId="0" applyNumberFormat="1" applyBorder="1" applyAlignment="1">
      <alignment horizontal="center" vertical="center"/>
    </xf>
    <xf numFmtId="0" fontId="0" fillId="0" borderId="0" xfId="0" applyBorder="1" applyAlignment="1"/>
    <xf numFmtId="164" fontId="0" fillId="0" borderId="0" xfId="0" applyNumberFormat="1" applyBorder="1" applyAlignment="1"/>
    <xf numFmtId="164" fontId="0" fillId="0" borderId="0" xfId="0" applyNumberFormat="1" applyAlignment="1"/>
    <xf numFmtId="0" fontId="3" fillId="2" borderId="8" xfId="0" applyFont="1" applyFill="1" applyBorder="1" applyAlignment="1">
      <alignment vertical="center"/>
    </xf>
    <xf numFmtId="44" fontId="0" fillId="0" borderId="5" xfId="0" applyNumberFormat="1" applyFont="1" applyBorder="1" applyAlignment="1">
      <alignment vertical="center"/>
    </xf>
    <xf numFmtId="164" fontId="0" fillId="0" borderId="8" xfId="0" applyNumberFormat="1" applyBorder="1" applyAlignment="1">
      <alignment vertical="center"/>
    </xf>
    <xf numFmtId="0" fontId="0" fillId="0" borderId="0" xfId="0" applyFill="1" applyBorder="1"/>
    <xf numFmtId="0" fontId="7" fillId="0" borderId="0" xfId="0" applyFont="1" applyAlignment="1"/>
    <xf numFmtId="0" fontId="8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6" borderId="14" xfId="0" applyFont="1" applyFill="1" applyBorder="1" applyAlignment="1"/>
    <xf numFmtId="0" fontId="0" fillId="7" borderId="11" xfId="0" applyFont="1" applyFill="1" applyBorder="1" applyAlignment="1"/>
    <xf numFmtId="0" fontId="0" fillId="0" borderId="0" xfId="0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 wrapText="1"/>
    </xf>
    <xf numFmtId="164" fontId="5" fillId="3" borderId="8" xfId="0" applyNumberFormat="1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164" fontId="6" fillId="4" borderId="11" xfId="0" applyNumberFormat="1" applyFont="1" applyFill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/>
    </xf>
    <xf numFmtId="164" fontId="6" fillId="5" borderId="14" xfId="0" applyNumberFormat="1" applyFont="1" applyFill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 wrapText="1"/>
    </xf>
    <xf numFmtId="164" fontId="0" fillId="6" borderId="14" xfId="0" applyNumberFormat="1" applyFont="1" applyFill="1" applyBorder="1" applyAlignment="1">
      <alignment horizontal="center" vertical="center" wrapText="1"/>
    </xf>
    <xf numFmtId="164" fontId="0" fillId="0" borderId="14" xfId="0" applyNumberFormat="1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right" vertical="center"/>
    </xf>
    <xf numFmtId="0" fontId="0" fillId="0" borderId="8" xfId="0" applyNumberFormat="1" applyFill="1" applyBorder="1" applyAlignment="1">
      <alignment horizontal="center" vertical="center"/>
    </xf>
    <xf numFmtId="44" fontId="0" fillId="0" borderId="0" xfId="0" applyNumberFormat="1" applyAlignment="1">
      <alignment horizontal="center"/>
    </xf>
    <xf numFmtId="1" fontId="0" fillId="0" borderId="8" xfId="1" applyNumberFormat="1" applyFont="1" applyBorder="1" applyAlignment="1">
      <alignment horizontal="center"/>
    </xf>
    <xf numFmtId="4" fontId="0" fillId="0" borderId="0" xfId="0" applyNumberFormat="1"/>
    <xf numFmtId="164" fontId="0" fillId="13" borderId="0" xfId="0" applyNumberFormat="1" applyFill="1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15" borderId="4" xfId="0" applyNumberFormat="1" applyFill="1" applyBorder="1" applyAlignment="1">
      <alignment horizontal="center" vertical="center"/>
    </xf>
    <xf numFmtId="164" fontId="0" fillId="15" borderId="4" xfId="0" applyNumberFormat="1" applyFont="1" applyFill="1" applyBorder="1" applyAlignment="1">
      <alignment horizontal="center" vertical="center"/>
    </xf>
    <xf numFmtId="164" fontId="0" fillId="15" borderId="5" xfId="0" applyNumberFormat="1" applyFont="1" applyFill="1" applyBorder="1" applyAlignment="1">
      <alignment horizontal="center" vertical="center"/>
    </xf>
    <xf numFmtId="164" fontId="0" fillId="15" borderId="8" xfId="0" applyNumberFormat="1" applyFill="1" applyBorder="1" applyAlignment="1">
      <alignment horizontal="center" vertical="center"/>
    </xf>
    <xf numFmtId="164" fontId="0" fillId="15" borderId="8" xfId="0" applyNumberFormat="1" applyFont="1" applyFill="1" applyBorder="1" applyAlignment="1">
      <alignment horizontal="center" vertical="center"/>
    </xf>
    <xf numFmtId="164" fontId="0" fillId="15" borderId="9" xfId="0" applyNumberFormat="1" applyFont="1" applyFill="1" applyBorder="1" applyAlignment="1">
      <alignment horizontal="center" vertical="center"/>
    </xf>
    <xf numFmtId="164" fontId="0" fillId="15" borderId="2" xfId="0" applyNumberFormat="1" applyFont="1" applyFill="1" applyBorder="1" applyAlignment="1">
      <alignment horizontal="center" vertical="center"/>
    </xf>
    <xf numFmtId="164" fontId="0" fillId="15" borderId="1" xfId="0" applyNumberFormat="1" applyFill="1" applyBorder="1" applyAlignment="1">
      <alignment horizontal="center" vertical="center"/>
    </xf>
    <xf numFmtId="164" fontId="0" fillId="15" borderId="1" xfId="0" applyNumberFormat="1" applyFont="1" applyFill="1" applyBorder="1" applyAlignment="1">
      <alignment horizontal="center" vertical="center"/>
    </xf>
    <xf numFmtId="164" fontId="0" fillId="15" borderId="20" xfId="0" applyNumberFormat="1" applyFont="1" applyFill="1" applyBorder="1" applyAlignment="1">
      <alignment horizontal="center" vertical="center"/>
    </xf>
    <xf numFmtId="164" fontId="0" fillId="15" borderId="22" xfId="0" applyNumberFormat="1" applyFill="1" applyBorder="1" applyAlignment="1">
      <alignment horizontal="center" vertical="center"/>
    </xf>
    <xf numFmtId="164" fontId="0" fillId="15" borderId="22" xfId="0" applyNumberFormat="1" applyFont="1" applyFill="1" applyBorder="1" applyAlignment="1">
      <alignment horizontal="center" vertical="center"/>
    </xf>
    <xf numFmtId="164" fontId="0" fillId="15" borderId="23" xfId="0" applyNumberFormat="1" applyFont="1" applyFill="1" applyBorder="1" applyAlignment="1">
      <alignment horizontal="center" vertical="center"/>
    </xf>
    <xf numFmtId="164" fontId="0" fillId="15" borderId="11" xfId="0" applyNumberFormat="1" applyFill="1" applyBorder="1" applyAlignment="1">
      <alignment horizontal="center" vertical="center"/>
    </xf>
    <xf numFmtId="164" fontId="0" fillId="15" borderId="11" xfId="0" applyNumberFormat="1" applyFont="1" applyFill="1" applyBorder="1" applyAlignment="1">
      <alignment horizontal="center" vertical="center"/>
    </xf>
    <xf numFmtId="164" fontId="0" fillId="15" borderId="12" xfId="0" applyNumberFormat="1" applyFont="1" applyFill="1" applyBorder="1" applyAlignment="1">
      <alignment horizontal="center" vertical="center"/>
    </xf>
    <xf numFmtId="164" fontId="0" fillId="15" borderId="25" xfId="0" applyNumberFormat="1" applyFill="1" applyBorder="1" applyAlignment="1">
      <alignment horizontal="center" vertical="center"/>
    </xf>
    <xf numFmtId="164" fontId="0" fillId="15" borderId="25" xfId="0" applyNumberFormat="1" applyFont="1" applyFill="1" applyBorder="1" applyAlignment="1">
      <alignment horizontal="center" vertical="center"/>
    </xf>
    <xf numFmtId="164" fontId="0" fillId="15" borderId="26" xfId="0" applyNumberFormat="1" applyFont="1" applyFill="1" applyBorder="1" applyAlignment="1">
      <alignment horizontal="center" vertical="center"/>
    </xf>
    <xf numFmtId="164" fontId="0" fillId="15" borderId="14" xfId="0" applyNumberFormat="1" applyFill="1" applyBorder="1" applyAlignment="1">
      <alignment horizontal="center" vertical="center"/>
    </xf>
    <xf numFmtId="164" fontId="0" fillId="15" borderId="14" xfId="0" applyNumberFormat="1" applyFont="1" applyFill="1" applyBorder="1" applyAlignment="1">
      <alignment horizontal="center" vertical="center"/>
    </xf>
    <xf numFmtId="164" fontId="0" fillId="15" borderId="15" xfId="0" applyNumberFormat="1" applyFont="1" applyFill="1" applyBorder="1" applyAlignment="1">
      <alignment horizontal="center" vertical="center"/>
    </xf>
    <xf numFmtId="164" fontId="0" fillId="15" borderId="8" xfId="0" applyNumberFormat="1" applyFill="1" applyBorder="1" applyAlignment="1">
      <alignment horizontal="center"/>
    </xf>
    <xf numFmtId="164" fontId="0" fillId="15" borderId="0" xfId="0" applyNumberFormat="1" applyFill="1"/>
    <xf numFmtId="164" fontId="0" fillId="15" borderId="0" xfId="0" applyNumberFormat="1" applyFill="1" applyAlignment="1">
      <alignment horizontal="center"/>
    </xf>
    <xf numFmtId="164" fontId="0" fillId="15" borderId="4" xfId="0" applyNumberFormat="1" applyFill="1" applyBorder="1" applyAlignment="1">
      <alignment horizontal="center"/>
    </xf>
    <xf numFmtId="165" fontId="0" fillId="15" borderId="4" xfId="0" applyNumberFormat="1" applyFont="1" applyFill="1" applyBorder="1" applyAlignment="1">
      <alignment horizontal="center" vertical="center"/>
    </xf>
    <xf numFmtId="165" fontId="0" fillId="15" borderId="8" xfId="0" applyNumberFormat="1" applyFont="1" applyFill="1" applyBorder="1" applyAlignment="1">
      <alignment horizontal="center" vertical="center"/>
    </xf>
    <xf numFmtId="164" fontId="0" fillId="15" borderId="1" xfId="0" applyNumberFormat="1" applyFill="1" applyBorder="1" applyAlignment="1">
      <alignment horizontal="center"/>
    </xf>
    <xf numFmtId="165" fontId="0" fillId="15" borderId="1" xfId="0" applyNumberFormat="1" applyFont="1" applyFill="1" applyBorder="1" applyAlignment="1">
      <alignment horizontal="center" vertical="center"/>
    </xf>
    <xf numFmtId="164" fontId="0" fillId="15" borderId="22" xfId="0" applyNumberFormat="1" applyFill="1" applyBorder="1" applyAlignment="1">
      <alignment horizontal="center"/>
    </xf>
    <xf numFmtId="165" fontId="0" fillId="15" borderId="22" xfId="0" applyNumberFormat="1" applyFont="1" applyFill="1" applyBorder="1" applyAlignment="1">
      <alignment horizontal="center" vertical="center"/>
    </xf>
    <xf numFmtId="164" fontId="0" fillId="15" borderId="11" xfId="0" applyNumberFormat="1" applyFill="1" applyBorder="1" applyAlignment="1">
      <alignment horizontal="center"/>
    </xf>
    <xf numFmtId="165" fontId="0" fillId="15" borderId="11" xfId="0" applyNumberFormat="1" applyFont="1" applyFill="1" applyBorder="1" applyAlignment="1">
      <alignment horizontal="center" vertical="center"/>
    </xf>
    <xf numFmtId="44" fontId="0" fillId="15" borderId="22" xfId="0" applyNumberFormat="1" applyFill="1" applyBorder="1"/>
    <xf numFmtId="165" fontId="0" fillId="15" borderId="4" xfId="0" applyNumberFormat="1" applyFill="1" applyBorder="1" applyAlignment="1">
      <alignment horizontal="center" vertical="center"/>
    </xf>
    <xf numFmtId="165" fontId="0" fillId="15" borderId="5" xfId="0" applyNumberFormat="1" applyFont="1" applyFill="1" applyBorder="1" applyAlignment="1">
      <alignment horizontal="center" vertical="center"/>
    </xf>
    <xf numFmtId="165" fontId="0" fillId="15" borderId="8" xfId="0" applyNumberFormat="1" applyFill="1" applyBorder="1" applyAlignment="1">
      <alignment horizontal="center" vertical="center"/>
    </xf>
    <xf numFmtId="165" fontId="0" fillId="15" borderId="9" xfId="0" applyNumberFormat="1" applyFont="1" applyFill="1" applyBorder="1" applyAlignment="1">
      <alignment horizontal="center" vertical="center"/>
    </xf>
    <xf numFmtId="165" fontId="0" fillId="15" borderId="8" xfId="1" applyNumberFormat="1" applyFont="1" applyFill="1" applyBorder="1" applyAlignment="1">
      <alignment horizontal="center" vertical="center" wrapText="1"/>
    </xf>
    <xf numFmtId="165" fontId="0" fillId="15" borderId="11" xfId="0" applyNumberFormat="1" applyFill="1" applyBorder="1" applyAlignment="1">
      <alignment horizontal="center" vertical="center"/>
    </xf>
    <xf numFmtId="165" fontId="0" fillId="15" borderId="12" xfId="0" applyNumberFormat="1" applyFont="1" applyFill="1" applyBorder="1" applyAlignment="1">
      <alignment horizontal="center" vertical="center"/>
    </xf>
    <xf numFmtId="165" fontId="0" fillId="15" borderId="14" xfId="0" applyNumberFormat="1" applyFill="1" applyBorder="1" applyAlignment="1">
      <alignment horizontal="center" vertical="center"/>
    </xf>
    <xf numFmtId="165" fontId="0" fillId="15" borderId="14" xfId="0" applyNumberFormat="1" applyFont="1" applyFill="1" applyBorder="1" applyAlignment="1">
      <alignment horizontal="center" vertical="center"/>
    </xf>
    <xf numFmtId="165" fontId="0" fillId="15" borderId="15" xfId="0" applyNumberFormat="1" applyFont="1" applyFill="1" applyBorder="1" applyAlignment="1">
      <alignment horizontal="center" vertical="center"/>
    </xf>
    <xf numFmtId="164" fontId="0" fillId="15" borderId="8" xfId="1" applyNumberFormat="1" applyFont="1" applyFill="1" applyBorder="1" applyAlignment="1">
      <alignment horizontal="center" vertical="center" wrapText="1"/>
    </xf>
    <xf numFmtId="164" fontId="0" fillId="15" borderId="8" xfId="0" applyNumberFormat="1" applyFill="1" applyBorder="1"/>
    <xf numFmtId="165" fontId="0" fillId="15" borderId="4" xfId="0" applyNumberFormat="1" applyFont="1" applyFill="1" applyBorder="1" applyAlignment="1">
      <alignment vertical="center"/>
    </xf>
    <xf numFmtId="164" fontId="0" fillId="15" borderId="4" xfId="0" applyNumberFormat="1" applyFont="1" applyFill="1" applyBorder="1" applyAlignment="1">
      <alignment vertical="center"/>
    </xf>
    <xf numFmtId="164" fontId="0" fillId="15" borderId="4" xfId="0" applyNumberFormat="1" applyFill="1" applyBorder="1" applyAlignment="1">
      <alignment horizontal="center" vertical="center" wrapText="1"/>
    </xf>
    <xf numFmtId="164" fontId="0" fillId="15" borderId="4" xfId="0" applyNumberFormat="1" applyFont="1" applyFill="1" applyBorder="1" applyAlignment="1">
      <alignment horizontal="center" vertical="center" wrapText="1"/>
    </xf>
    <xf numFmtId="164" fontId="0" fillId="15" borderId="5" xfId="0" applyNumberFormat="1" applyFont="1" applyFill="1" applyBorder="1" applyAlignment="1">
      <alignment horizontal="center" vertical="center" wrapText="1"/>
    </xf>
    <xf numFmtId="164" fontId="0" fillId="15" borderId="8" xfId="0" applyNumberFormat="1" applyFill="1" applyBorder="1" applyAlignment="1">
      <alignment horizontal="center" vertical="center" wrapText="1"/>
    </xf>
    <xf numFmtId="164" fontId="0" fillId="15" borderId="8" xfId="0" applyNumberFormat="1" applyFont="1" applyFill="1" applyBorder="1" applyAlignment="1">
      <alignment horizontal="center" vertical="center" wrapText="1"/>
    </xf>
    <xf numFmtId="164" fontId="0" fillId="15" borderId="9" xfId="0" applyNumberFormat="1" applyFont="1" applyFill="1" applyBorder="1" applyAlignment="1">
      <alignment horizontal="center" vertical="center" wrapText="1"/>
    </xf>
    <xf numFmtId="164" fontId="0" fillId="15" borderId="11" xfId="0" applyNumberFormat="1" applyFill="1" applyBorder="1" applyAlignment="1">
      <alignment horizontal="center" vertical="center" wrapText="1"/>
    </xf>
    <xf numFmtId="164" fontId="0" fillId="15" borderId="11" xfId="0" applyNumberFormat="1" applyFont="1" applyFill="1" applyBorder="1" applyAlignment="1">
      <alignment horizontal="center" vertical="center" wrapText="1"/>
    </xf>
    <xf numFmtId="164" fontId="0" fillId="15" borderId="12" xfId="0" applyNumberFormat="1" applyFont="1" applyFill="1" applyBorder="1" applyAlignment="1">
      <alignment horizontal="center" vertical="center" wrapText="1"/>
    </xf>
    <xf numFmtId="8" fontId="0" fillId="15" borderId="0" xfId="0" applyNumberFormat="1" applyFill="1" applyAlignment="1">
      <alignment horizontal="center"/>
    </xf>
    <xf numFmtId="44" fontId="0" fillId="15" borderId="0" xfId="0" applyNumberFormat="1" applyFill="1"/>
    <xf numFmtId="44" fontId="0" fillId="15" borderId="8" xfId="0" applyNumberFormat="1" applyFill="1" applyBorder="1"/>
    <xf numFmtId="0" fontId="3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9" borderId="8" xfId="0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2" fontId="6" fillId="4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15" borderId="8" xfId="0" applyNumberFormat="1" applyFill="1" applyBorder="1" applyAlignment="1">
      <alignment horizontal="center" vertical="center"/>
    </xf>
    <xf numFmtId="2" fontId="0" fillId="15" borderId="4" xfId="0" applyNumberFormat="1" applyFont="1" applyFill="1" applyBorder="1" applyAlignment="1">
      <alignment horizontal="center" vertical="center"/>
    </xf>
    <xf numFmtId="2" fontId="0" fillId="15" borderId="5" xfId="0" applyNumberFormat="1" applyFont="1" applyFill="1" applyBorder="1" applyAlignment="1">
      <alignment horizontal="center" vertical="center"/>
    </xf>
    <xf numFmtId="2" fontId="6" fillId="4" borderId="8" xfId="0" applyNumberFormat="1" applyFont="1" applyFill="1" applyBorder="1" applyAlignment="1">
      <alignment horizontal="center" vertical="center"/>
    </xf>
    <xf numFmtId="2" fontId="0" fillId="0" borderId="8" xfId="0" applyNumberFormat="1" applyFont="1" applyFill="1" applyBorder="1" applyAlignment="1">
      <alignment horizontal="center" vertical="center"/>
    </xf>
    <xf numFmtId="2" fontId="0" fillId="15" borderId="8" xfId="0" applyNumberFormat="1" applyFont="1" applyFill="1" applyBorder="1" applyAlignment="1">
      <alignment horizontal="center" vertical="center"/>
    </xf>
    <xf numFmtId="2" fontId="0" fillId="15" borderId="9" xfId="0" applyNumberFormat="1" applyFont="1" applyFill="1" applyBorder="1" applyAlignment="1">
      <alignment horizontal="center" vertical="center"/>
    </xf>
    <xf numFmtId="2" fontId="0" fillId="15" borderId="8" xfId="1" applyNumberFormat="1" applyFont="1" applyFill="1" applyBorder="1" applyAlignment="1">
      <alignment horizontal="center" vertical="center" wrapText="1"/>
    </xf>
    <xf numFmtId="2" fontId="6" fillId="5" borderId="8" xfId="0" applyNumberFormat="1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15" borderId="14" xfId="0" applyNumberFormat="1" applyFill="1" applyBorder="1" applyAlignment="1">
      <alignment horizontal="center" vertical="center"/>
    </xf>
    <xf numFmtId="2" fontId="0" fillId="15" borderId="14" xfId="0" applyNumberFormat="1" applyFont="1" applyFill="1" applyBorder="1" applyAlignment="1">
      <alignment horizontal="center" vertical="center"/>
    </xf>
    <xf numFmtId="2" fontId="0" fillId="15" borderId="15" xfId="0" applyNumberFormat="1" applyFont="1" applyFill="1" applyBorder="1" applyAlignment="1">
      <alignment horizontal="center" vertical="center"/>
    </xf>
    <xf numFmtId="2" fontId="0" fillId="6" borderId="14" xfId="0" applyNumberFormat="1" applyFont="1" applyFill="1" applyBorder="1" applyAlignment="1">
      <alignment horizontal="center" vertical="center"/>
    </xf>
    <xf numFmtId="2" fontId="0" fillId="10" borderId="4" xfId="0" applyNumberFormat="1" applyFont="1" applyFill="1" applyBorder="1" applyAlignment="1">
      <alignment horizontal="center" vertical="center" wrapText="1"/>
    </xf>
    <xf numFmtId="2" fontId="0" fillId="0" borderId="8" xfId="0" applyNumberFormat="1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15" borderId="4" xfId="0" applyNumberFormat="1" applyFill="1" applyBorder="1" applyAlignment="1">
      <alignment horizontal="center" vertical="center" wrapText="1"/>
    </xf>
    <xf numFmtId="2" fontId="0" fillId="15" borderId="4" xfId="0" applyNumberFormat="1" applyFont="1" applyFill="1" applyBorder="1" applyAlignment="1">
      <alignment horizontal="center" vertical="center" wrapText="1"/>
    </xf>
    <xf numFmtId="2" fontId="0" fillId="15" borderId="5" xfId="0" applyNumberFormat="1" applyFont="1" applyFill="1" applyBorder="1" applyAlignment="1">
      <alignment horizontal="center" vertical="center" wrapText="1"/>
    </xf>
    <xf numFmtId="2" fontId="0" fillId="10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2" fontId="0" fillId="15" borderId="8" xfId="0" applyNumberFormat="1" applyFill="1" applyBorder="1" applyAlignment="1">
      <alignment horizontal="center" vertical="center" wrapText="1"/>
    </xf>
    <xf numFmtId="2" fontId="0" fillId="15" borderId="8" xfId="0" applyNumberFormat="1" applyFont="1" applyFill="1" applyBorder="1" applyAlignment="1">
      <alignment horizontal="center" vertical="center" wrapText="1"/>
    </xf>
    <xf numFmtId="2" fontId="0" fillId="15" borderId="9" xfId="0" applyNumberFormat="1" applyFont="1" applyFill="1" applyBorder="1" applyAlignment="1">
      <alignment horizontal="center" vertical="center" wrapText="1"/>
    </xf>
    <xf numFmtId="2" fontId="0" fillId="10" borderId="11" xfId="0" applyNumberFormat="1" applyFont="1" applyFill="1" applyBorder="1" applyAlignment="1">
      <alignment horizontal="center" vertical="center" wrapText="1"/>
    </xf>
    <xf numFmtId="2" fontId="0" fillId="0" borderId="11" xfId="0" applyNumberFormat="1" applyFont="1" applyFill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15" borderId="11" xfId="0" applyNumberFormat="1" applyFill="1" applyBorder="1" applyAlignment="1">
      <alignment horizontal="center" vertical="center" wrapText="1"/>
    </xf>
    <xf numFmtId="2" fontId="0" fillId="15" borderId="11" xfId="0" applyNumberFormat="1" applyFont="1" applyFill="1" applyBorder="1" applyAlignment="1">
      <alignment horizontal="center" vertical="center" wrapText="1"/>
    </xf>
    <xf numFmtId="2" fontId="0" fillId="15" borderId="12" xfId="0" applyNumberFormat="1" applyFont="1" applyFill="1" applyBorder="1" applyAlignment="1">
      <alignment horizontal="center" vertical="center" wrapText="1"/>
    </xf>
    <xf numFmtId="2" fontId="0" fillId="12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Fill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15" borderId="2" xfId="0" applyNumberFormat="1" applyFill="1" applyBorder="1" applyAlignment="1">
      <alignment horizontal="center" vertical="center" wrapText="1"/>
    </xf>
    <xf numFmtId="2" fontId="0" fillId="15" borderId="2" xfId="0" applyNumberFormat="1" applyFont="1" applyFill="1" applyBorder="1" applyAlignment="1">
      <alignment horizontal="center" vertical="center" wrapText="1"/>
    </xf>
    <xf numFmtId="2" fontId="0" fillId="15" borderId="31" xfId="0" applyNumberFormat="1" applyFont="1" applyFill="1" applyBorder="1" applyAlignment="1">
      <alignment horizontal="center" vertical="center" wrapText="1"/>
    </xf>
    <xf numFmtId="2" fontId="0" fillId="7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Fill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2" fontId="0" fillId="7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2" fontId="0" fillId="0" borderId="9" xfId="0" applyNumberFormat="1" applyFont="1" applyBorder="1" applyAlignment="1">
      <alignment horizontal="center" vertical="center" wrapText="1"/>
    </xf>
    <xf numFmtId="2" fontId="0" fillId="7" borderId="11" xfId="0" applyNumberFormat="1" applyFont="1" applyFill="1" applyBorder="1" applyAlignment="1">
      <alignment horizontal="center" vertical="center" wrapText="1"/>
    </xf>
    <xf numFmtId="2" fontId="0" fillId="0" borderId="11" xfId="0" applyNumberFormat="1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164" fontId="0" fillId="15" borderId="5" xfId="0" applyNumberFormat="1" applyFont="1" applyFill="1" applyBorder="1" applyAlignment="1">
      <alignment vertical="center"/>
    </xf>
    <xf numFmtId="164" fontId="0" fillId="15" borderId="8" xfId="0" applyNumberFormat="1" applyFont="1" applyFill="1" applyBorder="1" applyAlignment="1">
      <alignment vertical="center"/>
    </xf>
    <xf numFmtId="164" fontId="0" fillId="15" borderId="9" xfId="0" applyNumberFormat="1" applyFont="1" applyFill="1" applyBorder="1" applyAlignment="1">
      <alignment vertical="center"/>
    </xf>
    <xf numFmtId="164" fontId="0" fillId="15" borderId="8" xfId="1" applyNumberFormat="1" applyFont="1" applyFill="1" applyBorder="1" applyAlignment="1">
      <alignment vertical="center" wrapText="1"/>
    </xf>
    <xf numFmtId="164" fontId="0" fillId="15" borderId="14" xfId="0" applyNumberFormat="1" applyFill="1" applyBorder="1"/>
    <xf numFmtId="164" fontId="0" fillId="15" borderId="14" xfId="0" applyNumberFormat="1" applyFont="1" applyFill="1" applyBorder="1" applyAlignment="1">
      <alignment vertical="center"/>
    </xf>
    <xf numFmtId="164" fontId="0" fillId="15" borderId="15" xfId="0" applyNumberFormat="1" applyFont="1" applyFill="1" applyBorder="1" applyAlignment="1">
      <alignment vertical="center"/>
    </xf>
    <xf numFmtId="164" fontId="0" fillId="15" borderId="11" xfId="0" applyNumberFormat="1" applyFill="1" applyBorder="1"/>
    <xf numFmtId="164" fontId="0" fillId="15" borderId="11" xfId="0" applyNumberFormat="1" applyFont="1" applyFill="1" applyBorder="1" applyAlignment="1">
      <alignment vertical="center"/>
    </xf>
    <xf numFmtId="164" fontId="0" fillId="15" borderId="12" xfId="0" applyNumberFormat="1" applyFont="1" applyFill="1" applyBorder="1" applyAlignment="1">
      <alignment vertical="center"/>
    </xf>
    <xf numFmtId="164" fontId="0" fillId="15" borderId="14" xfId="0" applyNumberFormat="1" applyFill="1" applyBorder="1" applyAlignment="1">
      <alignment horizontal="center" vertical="center" wrapText="1"/>
    </xf>
    <xf numFmtId="164" fontId="0" fillId="15" borderId="14" xfId="0" applyNumberFormat="1" applyFont="1" applyFill="1" applyBorder="1" applyAlignment="1">
      <alignment horizontal="center" vertical="center" wrapText="1"/>
    </xf>
    <xf numFmtId="164" fontId="0" fillId="15" borderId="15" xfId="0" applyNumberFormat="1" applyFont="1" applyFill="1" applyBorder="1" applyAlignment="1">
      <alignment horizontal="center" vertical="center" wrapText="1"/>
    </xf>
    <xf numFmtId="164" fontId="0" fillId="15" borderId="11" xfId="1" applyNumberFormat="1" applyFont="1" applyFill="1" applyBorder="1" applyAlignment="1">
      <alignment horizontal="center" vertical="center" wrapText="1"/>
    </xf>
    <xf numFmtId="164" fontId="0" fillId="15" borderId="15" xfId="0" applyNumberFormat="1" applyFill="1" applyBorder="1" applyAlignment="1">
      <alignment horizontal="center" vertical="center"/>
    </xf>
    <xf numFmtId="164" fontId="0" fillId="16" borderId="4" xfId="0" applyNumberFormat="1" applyFill="1" applyBorder="1" applyAlignment="1">
      <alignment horizontal="center" vertical="center"/>
    </xf>
    <xf numFmtId="164" fontId="0" fillId="16" borderId="4" xfId="0" applyNumberFormat="1" applyFont="1" applyFill="1" applyBorder="1" applyAlignment="1">
      <alignment horizontal="center" vertical="center"/>
    </xf>
    <xf numFmtId="164" fontId="0" fillId="16" borderId="5" xfId="0" applyNumberFormat="1" applyFont="1" applyFill="1" applyBorder="1" applyAlignment="1">
      <alignment horizontal="center" vertical="center"/>
    </xf>
    <xf numFmtId="164" fontId="0" fillId="16" borderId="8" xfId="0" applyNumberFormat="1" applyFill="1" applyBorder="1" applyAlignment="1">
      <alignment horizontal="center" vertical="center"/>
    </xf>
    <xf numFmtId="164" fontId="0" fillId="16" borderId="8" xfId="0" applyNumberFormat="1" applyFont="1" applyFill="1" applyBorder="1" applyAlignment="1">
      <alignment horizontal="center" vertical="center"/>
    </xf>
    <xf numFmtId="164" fontId="0" fillId="16" borderId="9" xfId="0" applyNumberFormat="1" applyFont="1" applyFill="1" applyBorder="1" applyAlignment="1">
      <alignment horizontal="center" vertical="center"/>
    </xf>
    <xf numFmtId="164" fontId="0" fillId="16" borderId="25" xfId="0" applyNumberFormat="1" applyFill="1" applyBorder="1" applyAlignment="1">
      <alignment horizontal="center" vertical="center"/>
    </xf>
    <xf numFmtId="164" fontId="0" fillId="16" borderId="25" xfId="0" applyNumberFormat="1" applyFont="1" applyFill="1" applyBorder="1" applyAlignment="1">
      <alignment horizontal="center" vertical="center"/>
    </xf>
    <xf numFmtId="164" fontId="0" fillId="16" borderId="26" xfId="0" applyNumberFormat="1" applyFont="1" applyFill="1" applyBorder="1" applyAlignment="1">
      <alignment horizontal="center" vertical="center"/>
    </xf>
    <xf numFmtId="164" fontId="0" fillId="16" borderId="4" xfId="0" applyNumberFormat="1" applyFill="1" applyBorder="1" applyAlignment="1">
      <alignment horizontal="center"/>
    </xf>
    <xf numFmtId="165" fontId="0" fillId="16" borderId="4" xfId="0" applyNumberFormat="1" applyFont="1" applyFill="1" applyBorder="1" applyAlignment="1">
      <alignment horizontal="center" vertical="center"/>
    </xf>
    <xf numFmtId="164" fontId="0" fillId="16" borderId="8" xfId="0" applyNumberFormat="1" applyFill="1" applyBorder="1" applyAlignment="1">
      <alignment horizontal="center"/>
    </xf>
    <xf numFmtId="165" fontId="0" fillId="16" borderId="8" xfId="0" applyNumberFormat="1" applyFont="1" applyFill="1" applyBorder="1" applyAlignment="1">
      <alignment horizontal="center" vertical="center"/>
    </xf>
    <xf numFmtId="164" fontId="0" fillId="16" borderId="25" xfId="0" applyNumberFormat="1" applyFill="1" applyBorder="1" applyAlignment="1">
      <alignment horizontal="center"/>
    </xf>
    <xf numFmtId="165" fontId="0" fillId="16" borderId="25" xfId="0" applyNumberFormat="1" applyFont="1" applyFill="1" applyBorder="1" applyAlignment="1">
      <alignment horizontal="center" vertical="center"/>
    </xf>
    <xf numFmtId="164" fontId="0" fillId="16" borderId="4" xfId="0" applyNumberFormat="1" applyFill="1" applyBorder="1"/>
    <xf numFmtId="164" fontId="0" fillId="16" borderId="4" xfId="0" applyNumberFormat="1" applyFont="1" applyFill="1" applyBorder="1" applyAlignment="1">
      <alignment vertical="center"/>
    </xf>
    <xf numFmtId="164" fontId="0" fillId="16" borderId="5" xfId="0" applyNumberFormat="1" applyFont="1" applyFill="1" applyBorder="1" applyAlignment="1">
      <alignment vertical="center"/>
    </xf>
    <xf numFmtId="164" fontId="0" fillId="16" borderId="8" xfId="0" applyNumberFormat="1" applyFill="1" applyBorder="1"/>
    <xf numFmtId="164" fontId="0" fillId="16" borderId="8" xfId="0" applyNumberFormat="1" applyFont="1" applyFill="1" applyBorder="1" applyAlignment="1">
      <alignment vertical="center"/>
    </xf>
    <xf numFmtId="164" fontId="0" fillId="16" borderId="9" xfId="0" applyNumberFormat="1" applyFont="1" applyFill="1" applyBorder="1" applyAlignment="1">
      <alignment vertical="center"/>
    </xf>
    <xf numFmtId="164" fontId="0" fillId="16" borderId="11" xfId="0" applyNumberFormat="1" applyFill="1" applyBorder="1"/>
    <xf numFmtId="164" fontId="0" fillId="16" borderId="11" xfId="0" applyNumberFormat="1" applyFont="1" applyFill="1" applyBorder="1" applyAlignment="1">
      <alignment horizontal="center" vertical="center"/>
    </xf>
    <xf numFmtId="164" fontId="0" fillId="16" borderId="11" xfId="0" applyNumberFormat="1" applyFont="1" applyFill="1" applyBorder="1" applyAlignment="1">
      <alignment vertical="center"/>
    </xf>
    <xf numFmtId="164" fontId="0" fillId="16" borderId="12" xfId="0" applyNumberFormat="1" applyFont="1" applyFill="1" applyBorder="1" applyAlignment="1">
      <alignment vertical="center"/>
    </xf>
    <xf numFmtId="164" fontId="0" fillId="16" borderId="4" xfId="0" applyNumberFormat="1" applyFill="1" applyBorder="1" applyAlignment="1">
      <alignment horizontal="center" vertical="center" wrapText="1"/>
    </xf>
    <xf numFmtId="164" fontId="0" fillId="16" borderId="4" xfId="0" applyNumberFormat="1" applyFont="1" applyFill="1" applyBorder="1" applyAlignment="1">
      <alignment horizontal="center" vertical="center" wrapText="1"/>
    </xf>
    <xf numFmtId="164" fontId="0" fillId="16" borderId="5" xfId="0" applyNumberFormat="1" applyFont="1" applyFill="1" applyBorder="1" applyAlignment="1">
      <alignment horizontal="center" vertical="center" wrapText="1"/>
    </xf>
    <xf numFmtId="164" fontId="0" fillId="16" borderId="8" xfId="0" applyNumberFormat="1" applyFill="1" applyBorder="1" applyAlignment="1">
      <alignment horizontal="center" vertical="center" wrapText="1"/>
    </xf>
    <xf numFmtId="164" fontId="0" fillId="16" borderId="8" xfId="0" applyNumberFormat="1" applyFont="1" applyFill="1" applyBorder="1" applyAlignment="1">
      <alignment horizontal="center" vertical="center" wrapText="1"/>
    </xf>
    <xf numFmtId="164" fontId="0" fillId="16" borderId="9" xfId="0" applyNumberFormat="1" applyFont="1" applyFill="1" applyBorder="1" applyAlignment="1">
      <alignment horizontal="center" vertical="center" wrapText="1"/>
    </xf>
    <xf numFmtId="164" fontId="0" fillId="16" borderId="11" xfId="0" applyNumberFormat="1" applyFill="1" applyBorder="1" applyAlignment="1">
      <alignment horizontal="center" vertical="center" wrapText="1"/>
    </xf>
    <xf numFmtId="164" fontId="0" fillId="16" borderId="11" xfId="0" applyNumberFormat="1" applyFont="1" applyFill="1" applyBorder="1" applyAlignment="1">
      <alignment horizontal="center" vertical="center" wrapText="1"/>
    </xf>
    <xf numFmtId="164" fontId="0" fillId="16" borderId="12" xfId="0" applyNumberFormat="1" applyFont="1" applyFill="1" applyBorder="1" applyAlignment="1">
      <alignment horizontal="center" vertical="center" wrapText="1"/>
    </xf>
    <xf numFmtId="164" fontId="0" fillId="16" borderId="11" xfId="0" applyNumberFormat="1" applyFill="1" applyBorder="1" applyAlignment="1">
      <alignment horizontal="center" vertical="center"/>
    </xf>
    <xf numFmtId="164" fontId="0" fillId="16" borderId="12" xfId="0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73"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  <dxf>
      <font>
        <color rgb="FF9C0006"/>
      </font>
      <fill>
        <patternFill>
          <bgColor rgb="FFCAFCD6"/>
        </patternFill>
      </fill>
    </dxf>
    <dxf>
      <fill>
        <patternFill>
          <bgColor rgb="FFFF7C80"/>
        </patternFill>
      </fill>
    </dxf>
    <dxf>
      <fill>
        <patternFill>
          <bgColor rgb="FFCAFCD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boronat/Desktop/Nono/LIQUIDACIONES/Tarifarios/Tarifario%20Gral%20Jul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ding"/>
      <sheetName val="Fenicio-Luminatec"/>
      <sheetName val="LOBO ESTA"/>
      <sheetName val="Mak Nutrition"/>
      <sheetName val="VacaValiente"/>
      <sheetName val="Gral-Muchas marcas"/>
      <sheetName val="Gral-Muchas marcas 2"/>
      <sheetName val="Juice market"/>
      <sheetName val="Cascanueces"/>
      <sheetName val="Frida-Strike"/>
      <sheetName val="TUENTI"/>
      <sheetName val="Craft Moments"/>
      <sheetName val="Tarifario Rabieta MKT"/>
      <sheetName val="OCA"/>
      <sheetName val="Zul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16" sqref="G16"/>
    </sheetView>
  </sheetViews>
  <sheetFormatPr baseColWidth="10" defaultRowHeight="15" x14ac:dyDescent="0.25"/>
  <cols>
    <col min="1" max="1" width="8.85546875" bestFit="1" customWidth="1"/>
    <col min="2" max="2" width="23.42578125" style="2" bestFit="1" customWidth="1"/>
  </cols>
  <sheetData>
    <row r="1" spans="1:16" ht="30.75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4" t="s">
        <v>9</v>
      </c>
      <c r="I1" s="4" t="s">
        <v>10</v>
      </c>
      <c r="J1" s="4" t="s">
        <v>11</v>
      </c>
      <c r="K1" s="5" t="s">
        <v>12</v>
      </c>
      <c r="M1" s="217" t="s">
        <v>27</v>
      </c>
      <c r="N1" s="218"/>
    </row>
    <row r="2" spans="1:16" x14ac:dyDescent="0.25">
      <c r="A2" s="6" t="s">
        <v>13</v>
      </c>
      <c r="B2" s="7" t="s">
        <v>14</v>
      </c>
      <c r="C2" s="8" t="s">
        <v>15</v>
      </c>
      <c r="D2" s="9" t="s">
        <v>16</v>
      </c>
      <c r="E2" s="154">
        <v>3635.0938117821502</v>
      </c>
      <c r="F2" s="155">
        <v>0</v>
      </c>
      <c r="G2" s="155">
        <v>0</v>
      </c>
      <c r="H2" s="155">
        <v>581.6150098851441</v>
      </c>
      <c r="I2" s="203">
        <v>87.242251482771636</v>
      </c>
      <c r="J2" s="156">
        <v>408.38756287588842</v>
      </c>
      <c r="K2" s="12" t="s">
        <v>17</v>
      </c>
      <c r="M2" s="13" t="s">
        <v>28</v>
      </c>
      <c r="N2" s="42">
        <v>3344.2863068395768</v>
      </c>
    </row>
    <row r="3" spans="1:16" ht="15.75" thickBot="1" x14ac:dyDescent="0.3">
      <c r="A3" s="13" t="s">
        <v>13</v>
      </c>
      <c r="B3" s="14" t="s">
        <v>14</v>
      </c>
      <c r="C3" s="15" t="s">
        <v>18</v>
      </c>
      <c r="D3" s="16" t="s">
        <v>16</v>
      </c>
      <c r="E3" s="157">
        <v>5816.1500988514417</v>
      </c>
      <c r="F3" s="158">
        <v>0</v>
      </c>
      <c r="G3" s="158">
        <v>0</v>
      </c>
      <c r="H3" s="158">
        <v>581.6150098851441</v>
      </c>
      <c r="I3" s="206">
        <v>87.242251482771636</v>
      </c>
      <c r="J3" s="159">
        <v>408.38756287588842</v>
      </c>
      <c r="K3" s="12" t="s">
        <v>17</v>
      </c>
      <c r="M3" s="20" t="s">
        <v>29</v>
      </c>
      <c r="N3" s="43">
        <v>290.80750494257211</v>
      </c>
    </row>
    <row r="4" spans="1:16" ht="15.75" thickBot="1" x14ac:dyDescent="0.3">
      <c r="A4" s="13" t="s">
        <v>13</v>
      </c>
      <c r="B4" s="14" t="s">
        <v>14</v>
      </c>
      <c r="C4" s="15" t="s">
        <v>19</v>
      </c>
      <c r="D4" s="16" t="s">
        <v>16</v>
      </c>
      <c r="E4" s="157">
        <v>7997.2063859207283</v>
      </c>
      <c r="F4" s="158">
        <v>0</v>
      </c>
      <c r="G4" s="158">
        <v>0</v>
      </c>
      <c r="H4" s="158">
        <v>581.6150098851441</v>
      </c>
      <c r="I4" s="206">
        <v>87.242251482771636</v>
      </c>
      <c r="J4" s="159">
        <v>408.38756287588842</v>
      </c>
      <c r="K4" s="12" t="s">
        <v>17</v>
      </c>
      <c r="N4" s="2"/>
    </row>
    <row r="5" spans="1:16" ht="30.75" thickBot="1" x14ac:dyDescent="0.3">
      <c r="A5" s="20" t="s">
        <v>13</v>
      </c>
      <c r="B5" s="21" t="s">
        <v>14</v>
      </c>
      <c r="C5" s="22" t="s">
        <v>20</v>
      </c>
      <c r="D5" s="23" t="s">
        <v>16</v>
      </c>
      <c r="E5" s="297">
        <v>8942.330776984094</v>
      </c>
      <c r="F5" s="168">
        <v>0</v>
      </c>
      <c r="G5" s="168">
        <v>0</v>
      </c>
      <c r="H5" s="168">
        <v>581.6150098851441</v>
      </c>
      <c r="I5" s="209">
        <v>87.242251482771636</v>
      </c>
      <c r="J5" s="169">
        <v>408.38756287588842</v>
      </c>
      <c r="K5" s="12" t="s">
        <v>17</v>
      </c>
      <c r="M5" s="44" t="s">
        <v>30</v>
      </c>
      <c r="N5" s="45">
        <v>693283.64144312206</v>
      </c>
    </row>
    <row r="6" spans="1:16" ht="15.75" thickBot="1" x14ac:dyDescent="0.3">
      <c r="A6" s="26" t="s">
        <v>13</v>
      </c>
      <c r="B6" s="27" t="s">
        <v>21</v>
      </c>
      <c r="C6" s="28" t="s">
        <v>22</v>
      </c>
      <c r="D6" s="29" t="s">
        <v>16</v>
      </c>
      <c r="E6" s="294">
        <v>904.26893927194283</v>
      </c>
      <c r="F6" s="174">
        <v>0</v>
      </c>
      <c r="G6" s="174">
        <v>0</v>
      </c>
      <c r="H6" s="173">
        <v>654.31688612078676</v>
      </c>
      <c r="I6" s="294">
        <v>87.242251482771636</v>
      </c>
      <c r="J6" s="298">
        <v>691.11741409765773</v>
      </c>
      <c r="K6" s="12" t="s">
        <v>17</v>
      </c>
    </row>
    <row r="7" spans="1:16" ht="15.75" thickBot="1" x14ac:dyDescent="0.3">
      <c r="A7" s="26" t="s">
        <v>13</v>
      </c>
      <c r="B7" s="32" t="s">
        <v>23</v>
      </c>
      <c r="C7" s="33" t="s">
        <v>24</v>
      </c>
      <c r="D7" s="29" t="s">
        <v>16</v>
      </c>
      <c r="E7" s="173">
        <v>1634.4555616550431</v>
      </c>
      <c r="F7" s="174">
        <v>0</v>
      </c>
      <c r="G7" s="174">
        <v>0</v>
      </c>
      <c r="H7" s="173">
        <v>654.31688612078676</v>
      </c>
      <c r="I7" s="294">
        <v>87.242251482771636</v>
      </c>
      <c r="J7" s="175">
        <v>408.38756287588842</v>
      </c>
      <c r="K7" s="12" t="s">
        <v>25</v>
      </c>
    </row>
    <row r="8" spans="1:16" x14ac:dyDescent="0.25">
      <c r="A8" s="6" t="s">
        <v>13</v>
      </c>
      <c r="B8" s="36" t="s">
        <v>26</v>
      </c>
      <c r="C8" s="37" t="s">
        <v>15</v>
      </c>
      <c r="D8" s="9" t="s">
        <v>16</v>
      </c>
      <c r="E8" s="299">
        <v>3879.6249999999995</v>
      </c>
      <c r="F8" s="300">
        <v>0</v>
      </c>
      <c r="G8" s="300">
        <v>0</v>
      </c>
      <c r="H8" s="300">
        <v>799.72063859207276</v>
      </c>
      <c r="I8" s="324">
        <v>87.242251482771636</v>
      </c>
      <c r="J8" s="301">
        <v>408.38756287588842</v>
      </c>
      <c r="K8" s="12" t="s">
        <v>17</v>
      </c>
    </row>
    <row r="9" spans="1:16" x14ac:dyDescent="0.25">
      <c r="A9" s="13" t="s">
        <v>13</v>
      </c>
      <c r="B9" s="38" t="s">
        <v>26</v>
      </c>
      <c r="C9" s="39" t="s">
        <v>18</v>
      </c>
      <c r="D9" s="16" t="s">
        <v>16</v>
      </c>
      <c r="E9" s="302">
        <v>6174.4974999999995</v>
      </c>
      <c r="F9" s="303">
        <v>0</v>
      </c>
      <c r="G9" s="303">
        <v>0</v>
      </c>
      <c r="H9" s="303">
        <v>799.72063859207276</v>
      </c>
      <c r="I9" s="327">
        <v>87.242251482771636</v>
      </c>
      <c r="J9" s="304">
        <v>408.38756287588842</v>
      </c>
      <c r="K9" s="12" t="s">
        <v>17</v>
      </c>
      <c r="M9" s="71">
        <f>E2*1.0271</f>
        <v>3733.6048540814459</v>
      </c>
    </row>
    <row r="10" spans="1:16" ht="15.75" thickBot="1" x14ac:dyDescent="0.3">
      <c r="A10" s="20" t="s">
        <v>13</v>
      </c>
      <c r="B10" s="40" t="s">
        <v>26</v>
      </c>
      <c r="C10" s="41" t="s">
        <v>19</v>
      </c>
      <c r="D10" s="23" t="s">
        <v>16</v>
      </c>
      <c r="E10" s="333">
        <v>8507.7562499999985</v>
      </c>
      <c r="F10" s="321">
        <v>0</v>
      </c>
      <c r="G10" s="321">
        <v>0</v>
      </c>
      <c r="H10" s="321">
        <v>799.72063859207276</v>
      </c>
      <c r="I10" s="330">
        <v>87.242251482771636</v>
      </c>
      <c r="J10" s="334">
        <v>408.38756287588842</v>
      </c>
      <c r="K10" s="12" t="s">
        <v>17</v>
      </c>
    </row>
    <row r="14" spans="1:16" ht="21" x14ac:dyDescent="0.35">
      <c r="B14"/>
      <c r="N14" s="216" t="s">
        <v>0</v>
      </c>
      <c r="O14" s="216"/>
    </row>
    <row r="15" spans="1:16" x14ac:dyDescent="0.25">
      <c r="N15" t="s">
        <v>127</v>
      </c>
      <c r="O15" s="1">
        <v>3.2800000000000003E-2</v>
      </c>
      <c r="P15" t="s">
        <v>1</v>
      </c>
    </row>
    <row r="16" spans="1:16" x14ac:dyDescent="0.25">
      <c r="N16" t="s">
        <v>128</v>
      </c>
      <c r="O16" s="1">
        <v>2.5000000000000001E-2</v>
      </c>
    </row>
    <row r="21" spans="2:2" x14ac:dyDescent="0.25">
      <c r="B21"/>
    </row>
  </sheetData>
  <mergeCells count="2">
    <mergeCell ref="N14:O14"/>
    <mergeCell ref="M1:N1"/>
  </mergeCells>
  <conditionalFormatting sqref="B1:B6 B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6 K8:K10">
    <cfRule type="cellIs" dxfId="72" priority="4" operator="equal">
      <formula>"Si"</formula>
    </cfRule>
    <cfRule type="notContainsText" dxfId="71" priority="5" operator="notContains" text="SI">
      <formula>ISERROR(SEARCH("SI",K2))</formula>
    </cfRule>
    <cfRule type="cellIs" dxfId="70" priority="6" operator="equal">
      <formula>"SI"</formula>
    </cfRule>
  </conditionalFormatting>
  <conditionalFormatting sqref="K7">
    <cfRule type="cellIs" dxfId="69" priority="1" operator="equal">
      <formula>"Si"</formula>
    </cfRule>
    <cfRule type="notContainsText" dxfId="68" priority="2" operator="notContains" text="SI">
      <formula>ISERROR(SEARCH("SI",K7))</formula>
    </cfRule>
    <cfRule type="cellIs" dxfId="67" priority="3" operator="equal">
      <formula>"SI"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90" zoomScaleNormal="90" workbookViewId="0">
      <selection activeCell="H27" sqref="H27"/>
    </sheetView>
  </sheetViews>
  <sheetFormatPr baseColWidth="10" defaultRowHeight="15" x14ac:dyDescent="0.25"/>
  <cols>
    <col min="1" max="1" width="14.42578125" bestFit="1" customWidth="1"/>
    <col min="2" max="2" width="21.85546875" style="2" bestFit="1" customWidth="1"/>
    <col min="4" max="4" width="13" bestFit="1" customWidth="1"/>
    <col min="5" max="5" width="11.5703125" bestFit="1" customWidth="1"/>
    <col min="6" max="6" width="10.28515625" bestFit="1" customWidth="1"/>
    <col min="7" max="7" width="13.85546875" bestFit="1" customWidth="1"/>
    <col min="8" max="8" width="14.5703125" bestFit="1" customWidth="1"/>
    <col min="9" max="9" width="9.5703125" bestFit="1" customWidth="1"/>
    <col min="10" max="10" width="14.7109375" customWidth="1"/>
    <col min="12" max="12" width="8.42578125" customWidth="1"/>
    <col min="13" max="13" width="16.28515625" customWidth="1"/>
    <col min="19" max="19" width="16" customWidth="1"/>
  </cols>
  <sheetData>
    <row r="1" spans="1:23" ht="30.75" thickBot="1" x14ac:dyDescent="0.3">
      <c r="A1" s="131" t="s">
        <v>2</v>
      </c>
      <c r="B1" s="131" t="s">
        <v>3</v>
      </c>
      <c r="C1" s="131" t="s">
        <v>4</v>
      </c>
      <c r="D1" s="131" t="s">
        <v>5</v>
      </c>
      <c r="E1" s="132" t="s">
        <v>6</v>
      </c>
      <c r="F1" s="131" t="s">
        <v>7</v>
      </c>
      <c r="G1" s="131" t="s">
        <v>8</v>
      </c>
      <c r="H1" s="132" t="s">
        <v>9</v>
      </c>
      <c r="I1" s="132" t="s">
        <v>10</v>
      </c>
      <c r="J1" s="132" t="s">
        <v>11</v>
      </c>
      <c r="K1" s="5" t="s">
        <v>12</v>
      </c>
      <c r="M1" s="222" t="s">
        <v>37</v>
      </c>
      <c r="N1" s="223"/>
      <c r="P1" s="224" t="s">
        <v>27</v>
      </c>
      <c r="Q1" s="224"/>
      <c r="S1" s="224" t="s">
        <v>30</v>
      </c>
      <c r="T1" s="224"/>
    </row>
    <row r="2" spans="1:23" x14ac:dyDescent="0.25">
      <c r="A2" s="106" t="s">
        <v>13</v>
      </c>
      <c r="B2" s="133" t="s">
        <v>14</v>
      </c>
      <c r="C2" s="108" t="s">
        <v>15</v>
      </c>
      <c r="D2" s="10" t="s">
        <v>33</v>
      </c>
      <c r="E2" s="203">
        <v>3268.911123310088</v>
      </c>
      <c r="F2" s="204">
        <v>0</v>
      </c>
      <c r="G2" s="204">
        <v>0</v>
      </c>
      <c r="H2" s="204">
        <v>703.29413152110351</v>
      </c>
      <c r="I2" s="204">
        <v>101.2743549390389</v>
      </c>
      <c r="J2" s="205">
        <v>1082.4678919240821</v>
      </c>
      <c r="K2" s="16" t="s">
        <v>34</v>
      </c>
      <c r="M2" s="141" t="s">
        <v>38</v>
      </c>
      <c r="N2" s="94">
        <v>1612.751687034825</v>
      </c>
      <c r="P2" s="69" t="s">
        <v>28</v>
      </c>
      <c r="Q2" s="94">
        <v>6091.7133667168537</v>
      </c>
      <c r="S2" s="16" t="s">
        <v>39</v>
      </c>
      <c r="T2" s="17">
        <f>T7*T6*30</f>
        <v>1080260.7420523081</v>
      </c>
    </row>
    <row r="3" spans="1:23" x14ac:dyDescent="0.25">
      <c r="A3" s="109" t="s">
        <v>13</v>
      </c>
      <c r="B3" s="134" t="s">
        <v>14</v>
      </c>
      <c r="C3" s="107" t="s">
        <v>15</v>
      </c>
      <c r="D3" s="18" t="s">
        <v>35</v>
      </c>
      <c r="E3" s="206">
        <v>3342.0537129882841</v>
      </c>
      <c r="F3" s="207">
        <v>0</v>
      </c>
      <c r="G3" s="207">
        <v>0</v>
      </c>
      <c r="H3" s="207">
        <v>703.29413152110351</v>
      </c>
      <c r="I3" s="207">
        <v>101.2743549390389</v>
      </c>
      <c r="J3" s="208">
        <v>1082.4678919240821</v>
      </c>
      <c r="K3" s="16" t="s">
        <v>34</v>
      </c>
      <c r="M3" s="141" t="s">
        <v>40</v>
      </c>
      <c r="N3" s="94">
        <v>145.1476518331344</v>
      </c>
      <c r="P3" s="69" t="s">
        <v>29</v>
      </c>
      <c r="Q3" s="94">
        <v>609.17133667168571</v>
      </c>
      <c r="S3" s="16" t="s">
        <v>41</v>
      </c>
      <c r="T3" s="17">
        <f>T2*0.6</f>
        <v>648156.44523138483</v>
      </c>
    </row>
    <row r="4" spans="1:23" x14ac:dyDescent="0.25">
      <c r="A4" s="109" t="s">
        <v>13</v>
      </c>
      <c r="B4" s="134" t="s">
        <v>14</v>
      </c>
      <c r="C4" s="107" t="s">
        <v>15</v>
      </c>
      <c r="D4" s="18" t="s">
        <v>36</v>
      </c>
      <c r="E4" s="206">
        <v>3612.1186594923861</v>
      </c>
      <c r="F4" s="206">
        <v>140.65882630422061</v>
      </c>
      <c r="G4" s="207">
        <v>0</v>
      </c>
      <c r="H4" s="207">
        <v>703.29413152110351</v>
      </c>
      <c r="I4" s="207">
        <v>101.2743549390389</v>
      </c>
      <c r="J4" s="208">
        <v>1082.4678919240821</v>
      </c>
      <c r="K4" s="16" t="s">
        <v>34</v>
      </c>
      <c r="M4" s="141" t="s">
        <v>42</v>
      </c>
      <c r="N4" s="94">
        <v>2068.54173881919</v>
      </c>
      <c r="S4" s="16" t="s">
        <v>43</v>
      </c>
      <c r="T4" s="17">
        <f>T2*0.4</f>
        <v>432104.29682092322</v>
      </c>
      <c r="W4" s="146">
        <f>T6*30*46</f>
        <v>621149.9266800771</v>
      </c>
    </row>
    <row r="5" spans="1:23" ht="14.25" customHeight="1" x14ac:dyDescent="0.25">
      <c r="A5" s="109" t="s">
        <v>13</v>
      </c>
      <c r="B5" s="134" t="s">
        <v>14</v>
      </c>
      <c r="C5" s="107" t="s">
        <v>18</v>
      </c>
      <c r="D5" s="18" t="s">
        <v>33</v>
      </c>
      <c r="E5" s="206">
        <v>4050.974197561557</v>
      </c>
      <c r="F5" s="207">
        <v>0</v>
      </c>
      <c r="G5" s="207">
        <v>0</v>
      </c>
      <c r="H5" s="207">
        <v>703.29413152110351</v>
      </c>
      <c r="I5" s="207">
        <v>101.2743549390389</v>
      </c>
      <c r="J5" s="208">
        <v>1082.4678919240821</v>
      </c>
      <c r="K5" s="16" t="s">
        <v>34</v>
      </c>
      <c r="M5" s="67"/>
      <c r="N5" s="68"/>
      <c r="P5" s="2"/>
      <c r="Q5" s="71"/>
      <c r="W5" s="146">
        <f>T6*7*30</f>
        <v>94522.814929576954</v>
      </c>
    </row>
    <row r="6" spans="1:23" x14ac:dyDescent="0.25">
      <c r="A6" s="109" t="s">
        <v>13</v>
      </c>
      <c r="B6" s="134" t="s">
        <v>14</v>
      </c>
      <c r="C6" s="107" t="s">
        <v>18</v>
      </c>
      <c r="D6" s="18" t="s">
        <v>35</v>
      </c>
      <c r="E6" s="206">
        <v>4377.3026745873476</v>
      </c>
      <c r="F6" s="207">
        <v>0</v>
      </c>
      <c r="G6" s="207">
        <v>0</v>
      </c>
      <c r="H6" s="207">
        <v>703.29413152110351</v>
      </c>
      <c r="I6" s="207">
        <v>101.2743549390389</v>
      </c>
      <c r="J6" s="208">
        <v>1082.4678919240821</v>
      </c>
      <c r="K6" s="16" t="s">
        <v>34</v>
      </c>
      <c r="N6" s="2"/>
      <c r="S6" s="39" t="s">
        <v>44</v>
      </c>
      <c r="T6" s="17">
        <v>450.10864252179499</v>
      </c>
    </row>
    <row r="7" spans="1:23" x14ac:dyDescent="0.25">
      <c r="A7" s="109" t="s">
        <v>13</v>
      </c>
      <c r="B7" s="134" t="s">
        <v>14</v>
      </c>
      <c r="C7" s="107" t="s">
        <v>18</v>
      </c>
      <c r="D7" s="18" t="s">
        <v>36</v>
      </c>
      <c r="E7" s="206">
        <v>4726.1365638218158</v>
      </c>
      <c r="F7" s="206">
        <v>168.7905915650648</v>
      </c>
      <c r="G7" s="207">
        <v>0</v>
      </c>
      <c r="H7" s="207">
        <v>703.29413152110351</v>
      </c>
      <c r="I7" s="207">
        <v>101.2743549390389</v>
      </c>
      <c r="J7" s="208">
        <v>1082.4678919240821</v>
      </c>
      <c r="K7" s="16" t="s">
        <v>34</v>
      </c>
      <c r="N7" s="2"/>
      <c r="S7" s="39" t="s">
        <v>45</v>
      </c>
      <c r="T7" s="142">
        <v>80</v>
      </c>
    </row>
    <row r="8" spans="1:23" x14ac:dyDescent="0.25">
      <c r="A8" s="109" t="s">
        <v>13</v>
      </c>
      <c r="B8" s="134" t="s">
        <v>14</v>
      </c>
      <c r="C8" s="107" t="s">
        <v>19</v>
      </c>
      <c r="D8" s="18" t="s">
        <v>33</v>
      </c>
      <c r="E8" s="206">
        <v>5176.244807995321</v>
      </c>
      <c r="F8" s="207">
        <v>0</v>
      </c>
      <c r="G8" s="207">
        <v>0</v>
      </c>
      <c r="H8" s="207">
        <v>703.29413152110351</v>
      </c>
      <c r="I8" s="207">
        <v>101.2743549390389</v>
      </c>
      <c r="J8" s="208">
        <v>1082.4678919240821</v>
      </c>
      <c r="K8" s="16" t="s">
        <v>34</v>
      </c>
    </row>
    <row r="9" spans="1:23" x14ac:dyDescent="0.25">
      <c r="A9" s="109" t="s">
        <v>13</v>
      </c>
      <c r="B9" s="134" t="s">
        <v>14</v>
      </c>
      <c r="C9" s="107" t="s">
        <v>19</v>
      </c>
      <c r="D9" s="18" t="s">
        <v>35</v>
      </c>
      <c r="E9" s="206">
        <v>5592.5949338558139</v>
      </c>
      <c r="F9" s="207">
        <v>0</v>
      </c>
      <c r="G9" s="207">
        <v>0</v>
      </c>
      <c r="H9" s="207">
        <v>703.29413152110351</v>
      </c>
      <c r="I9" s="207">
        <v>101.2743549390389</v>
      </c>
      <c r="J9" s="208">
        <v>1082.4678919240821</v>
      </c>
      <c r="K9" s="16" t="s">
        <v>34</v>
      </c>
    </row>
    <row r="10" spans="1:23" x14ac:dyDescent="0.25">
      <c r="A10" s="109" t="s">
        <v>13</v>
      </c>
      <c r="B10" s="134" t="s">
        <v>14</v>
      </c>
      <c r="C10" s="107" t="s">
        <v>19</v>
      </c>
      <c r="D10" s="18" t="s">
        <v>36</v>
      </c>
      <c r="E10" s="206">
        <v>6037.0768249771536</v>
      </c>
      <c r="F10" s="206">
        <v>225.0541220867531</v>
      </c>
      <c r="G10" s="207">
        <v>0</v>
      </c>
      <c r="H10" s="207">
        <v>703.29413152110351</v>
      </c>
      <c r="I10" s="207">
        <v>101.2743549390389</v>
      </c>
      <c r="J10" s="208">
        <v>1082.4678919240821</v>
      </c>
      <c r="K10" s="16" t="s">
        <v>34</v>
      </c>
    </row>
    <row r="11" spans="1:23" x14ac:dyDescent="0.25">
      <c r="A11" s="109" t="s">
        <v>13</v>
      </c>
      <c r="B11" s="134" t="s">
        <v>14</v>
      </c>
      <c r="C11" s="107" t="s">
        <v>20</v>
      </c>
      <c r="D11" s="18" t="s">
        <v>33</v>
      </c>
      <c r="E11" s="199">
        <v>6751.623662602592</v>
      </c>
      <c r="F11" s="207">
        <v>0</v>
      </c>
      <c r="G11" s="207">
        <v>0</v>
      </c>
      <c r="H11" s="207">
        <v>703.29413152110351</v>
      </c>
      <c r="I11" s="207">
        <v>101.2743549390389</v>
      </c>
      <c r="J11" s="208">
        <v>1082.4678919240821</v>
      </c>
      <c r="K11" s="16" t="s">
        <v>34</v>
      </c>
    </row>
    <row r="12" spans="1:23" x14ac:dyDescent="0.25">
      <c r="A12" s="109" t="s">
        <v>13</v>
      </c>
      <c r="B12" s="134" t="s">
        <v>14</v>
      </c>
      <c r="C12" s="107" t="s">
        <v>20</v>
      </c>
      <c r="D12" s="18" t="s">
        <v>35</v>
      </c>
      <c r="E12" s="206">
        <v>7291.7535556108014</v>
      </c>
      <c r="F12" s="207">
        <v>0</v>
      </c>
      <c r="G12" s="207">
        <v>0</v>
      </c>
      <c r="H12" s="207">
        <v>703.29413152110351</v>
      </c>
      <c r="I12" s="207">
        <v>101.2743549390389</v>
      </c>
      <c r="J12" s="208">
        <v>1082.4678919240821</v>
      </c>
      <c r="K12" s="16" t="s">
        <v>34</v>
      </c>
    </row>
    <row r="13" spans="1:23" ht="15.75" thickBot="1" x14ac:dyDescent="0.3">
      <c r="A13" s="110" t="s">
        <v>13</v>
      </c>
      <c r="B13" s="135" t="s">
        <v>14</v>
      </c>
      <c r="C13" s="111" t="s">
        <v>20</v>
      </c>
      <c r="D13" s="24" t="s">
        <v>36</v>
      </c>
      <c r="E13" s="209">
        <v>7876.8942730363578</v>
      </c>
      <c r="F13" s="209">
        <v>253.18588734759729</v>
      </c>
      <c r="G13" s="210">
        <v>0</v>
      </c>
      <c r="H13" s="210">
        <v>703.29413152110351</v>
      </c>
      <c r="I13" s="210">
        <v>101.2743549390389</v>
      </c>
      <c r="J13" s="211">
        <v>1082.4678919240821</v>
      </c>
      <c r="K13" s="16" t="s">
        <v>34</v>
      </c>
    </row>
    <row r="14" spans="1:23" ht="15.75" thickBot="1" x14ac:dyDescent="0.3">
      <c r="A14" s="136" t="s">
        <v>13</v>
      </c>
      <c r="B14" s="137" t="s">
        <v>21</v>
      </c>
      <c r="C14" s="34" t="s">
        <v>24</v>
      </c>
      <c r="D14" s="31" t="s">
        <v>16</v>
      </c>
      <c r="E14" s="173">
        <v>562.63530521688256</v>
      </c>
      <c r="F14" s="174">
        <v>0</v>
      </c>
      <c r="G14" s="174">
        <v>0</v>
      </c>
      <c r="H14" s="173">
        <v>1125.270610433766</v>
      </c>
      <c r="I14" s="174">
        <v>101.2743549390389</v>
      </c>
      <c r="J14" s="175">
        <v>1082.4678919240821</v>
      </c>
      <c r="K14" s="16" t="s">
        <v>34</v>
      </c>
    </row>
    <row r="15" spans="1:23" ht="15.75" thickBot="1" x14ac:dyDescent="0.3">
      <c r="A15" s="138" t="s">
        <v>13</v>
      </c>
      <c r="B15" s="139" t="s">
        <v>23</v>
      </c>
      <c r="C15" s="140" t="s">
        <v>24</v>
      </c>
      <c r="D15" s="30" t="s">
        <v>16</v>
      </c>
      <c r="E15" s="294">
        <v>1634.4555616550431</v>
      </c>
      <c r="F15" s="295">
        <v>0</v>
      </c>
      <c r="G15" s="295">
        <v>0</v>
      </c>
      <c r="H15" s="294">
        <v>1125.270610433766</v>
      </c>
      <c r="I15" s="295">
        <v>101.2743549390389</v>
      </c>
      <c r="J15" s="296">
        <v>1082.4678919240821</v>
      </c>
      <c r="K15" s="16" t="s">
        <v>34</v>
      </c>
    </row>
    <row r="16" spans="1:23" x14ac:dyDescent="0.25">
      <c r="A16" s="106" t="s">
        <v>13</v>
      </c>
      <c r="B16" s="112" t="s">
        <v>26</v>
      </c>
      <c r="C16" s="108" t="s">
        <v>15</v>
      </c>
      <c r="D16" s="10" t="s">
        <v>33</v>
      </c>
      <c r="E16" s="324">
        <v>3861.5849999999996</v>
      </c>
      <c r="F16" s="325">
        <v>0</v>
      </c>
      <c r="G16" s="325">
        <v>0</v>
      </c>
      <c r="H16" s="324">
        <v>1125.270610433766</v>
      </c>
      <c r="I16" s="325">
        <v>101.2743549390389</v>
      </c>
      <c r="J16" s="326">
        <v>1082.4678919240821</v>
      </c>
      <c r="K16" s="16" t="s">
        <v>34</v>
      </c>
    </row>
    <row r="17" spans="1:16" x14ac:dyDescent="0.25">
      <c r="A17" s="109" t="s">
        <v>13</v>
      </c>
      <c r="B17" s="113" t="s">
        <v>26</v>
      </c>
      <c r="C17" s="107" t="s">
        <v>15</v>
      </c>
      <c r="D17" s="18" t="s">
        <v>35</v>
      </c>
      <c r="E17" s="327">
        <v>4438.7240624999995</v>
      </c>
      <c r="F17" s="328">
        <v>0</v>
      </c>
      <c r="G17" s="328">
        <v>0</v>
      </c>
      <c r="H17" s="327">
        <v>1125.270610433766</v>
      </c>
      <c r="I17" s="328">
        <v>101.2743549390389</v>
      </c>
      <c r="J17" s="329">
        <v>1082.4678919240821</v>
      </c>
      <c r="K17" s="16" t="s">
        <v>34</v>
      </c>
    </row>
    <row r="18" spans="1:16" x14ac:dyDescent="0.25">
      <c r="A18" s="109" t="s">
        <v>13</v>
      </c>
      <c r="B18" s="113" t="s">
        <v>26</v>
      </c>
      <c r="C18" s="107" t="s">
        <v>15</v>
      </c>
      <c r="D18" s="18" t="s">
        <v>36</v>
      </c>
      <c r="E18" s="327">
        <v>5141.7843749999993</v>
      </c>
      <c r="F18" s="327">
        <v>135.018015166125</v>
      </c>
      <c r="G18" s="328">
        <v>0</v>
      </c>
      <c r="H18" s="327">
        <v>1125.270610433766</v>
      </c>
      <c r="I18" s="328">
        <v>101.2743549390389</v>
      </c>
      <c r="J18" s="329">
        <v>1082.4678919240821</v>
      </c>
      <c r="K18" s="16" t="s">
        <v>34</v>
      </c>
    </row>
    <row r="19" spans="1:16" x14ac:dyDescent="0.25">
      <c r="A19" s="109" t="s">
        <v>13</v>
      </c>
      <c r="B19" s="113" t="s">
        <v>26</v>
      </c>
      <c r="C19" s="107" t="s">
        <v>18</v>
      </c>
      <c r="D19" s="18" t="s">
        <v>33</v>
      </c>
      <c r="E19" s="327">
        <v>5593.9374999999991</v>
      </c>
      <c r="F19" s="328">
        <v>0</v>
      </c>
      <c r="G19" s="328">
        <v>0</v>
      </c>
      <c r="H19" s="327">
        <v>1125.270610433766</v>
      </c>
      <c r="I19" s="328">
        <v>101.2743549390389</v>
      </c>
      <c r="J19" s="329">
        <v>1082.4678919240821</v>
      </c>
      <c r="K19" s="16" t="s">
        <v>34</v>
      </c>
    </row>
    <row r="20" spans="1:16" ht="21" x14ac:dyDescent="0.35">
      <c r="A20" s="109" t="s">
        <v>13</v>
      </c>
      <c r="B20" s="113" t="s">
        <v>26</v>
      </c>
      <c r="C20" s="107" t="s">
        <v>18</v>
      </c>
      <c r="D20" s="18" t="s">
        <v>35</v>
      </c>
      <c r="E20" s="327">
        <v>6349.8749999999991</v>
      </c>
      <c r="F20" s="328">
        <v>0</v>
      </c>
      <c r="G20" s="328">
        <v>0</v>
      </c>
      <c r="H20" s="327">
        <v>1125.270610433766</v>
      </c>
      <c r="I20" s="328">
        <v>101.2743549390389</v>
      </c>
      <c r="J20" s="329">
        <v>1082.4678919240821</v>
      </c>
      <c r="K20" s="16" t="s">
        <v>34</v>
      </c>
      <c r="N20" s="216" t="s">
        <v>31</v>
      </c>
      <c r="O20" s="216"/>
    </row>
    <row r="21" spans="1:16" x14ac:dyDescent="0.25">
      <c r="A21" s="109" t="s">
        <v>13</v>
      </c>
      <c r="B21" s="113" t="s">
        <v>26</v>
      </c>
      <c r="C21" s="107" t="s">
        <v>18</v>
      </c>
      <c r="D21" s="18" t="s">
        <v>36</v>
      </c>
      <c r="E21" s="327">
        <v>7332.5937499999991</v>
      </c>
      <c r="F21" s="327">
        <v>226.95335882624997</v>
      </c>
      <c r="G21" s="328">
        <v>0</v>
      </c>
      <c r="H21" s="327">
        <v>1125.270610433766</v>
      </c>
      <c r="I21" s="328">
        <v>101.2743549390389</v>
      </c>
      <c r="J21" s="329">
        <v>1082.4678919240821</v>
      </c>
      <c r="K21" s="16" t="s">
        <v>34</v>
      </c>
      <c r="N21" t="s">
        <v>127</v>
      </c>
      <c r="O21" s="1">
        <v>3.2800000000000003E-2</v>
      </c>
      <c r="P21" t="s">
        <v>1</v>
      </c>
    </row>
    <row r="22" spans="1:16" x14ac:dyDescent="0.25">
      <c r="A22" s="109" t="s">
        <v>13</v>
      </c>
      <c r="B22" s="113" t="s">
        <v>26</v>
      </c>
      <c r="C22" s="107" t="s">
        <v>19</v>
      </c>
      <c r="D22" s="18" t="s">
        <v>33</v>
      </c>
      <c r="E22" s="327">
        <v>7470.9687499999991</v>
      </c>
      <c r="F22" s="328">
        <v>0</v>
      </c>
      <c r="G22" s="328">
        <v>0</v>
      </c>
      <c r="H22" s="327">
        <v>1125.270610433766</v>
      </c>
      <c r="I22" s="328">
        <v>101.2743549390389</v>
      </c>
      <c r="J22" s="329">
        <v>1082.4678919240821</v>
      </c>
      <c r="K22" s="16" t="s">
        <v>34</v>
      </c>
      <c r="N22" t="s">
        <v>128</v>
      </c>
      <c r="O22" s="1">
        <v>2.5000000000000001E-2</v>
      </c>
    </row>
    <row r="23" spans="1:16" x14ac:dyDescent="0.25">
      <c r="A23" s="109" t="s">
        <v>13</v>
      </c>
      <c r="B23" s="113" t="s">
        <v>26</v>
      </c>
      <c r="C23" s="107" t="s">
        <v>19</v>
      </c>
      <c r="D23" s="18" t="s">
        <v>35</v>
      </c>
      <c r="E23" s="327">
        <v>8462.015625</v>
      </c>
      <c r="F23" s="328">
        <v>0</v>
      </c>
      <c r="G23" s="328">
        <v>0</v>
      </c>
      <c r="H23" s="327">
        <v>1125.270610433766</v>
      </c>
      <c r="I23" s="328">
        <v>101.2743549390389</v>
      </c>
      <c r="J23" s="329">
        <v>1082.4678919240821</v>
      </c>
      <c r="K23" s="16" t="s">
        <v>34</v>
      </c>
    </row>
    <row r="24" spans="1:16" ht="15.75" customHeight="1" thickBot="1" x14ac:dyDescent="0.3">
      <c r="A24" s="110" t="s">
        <v>13</v>
      </c>
      <c r="B24" s="114" t="s">
        <v>26</v>
      </c>
      <c r="C24" s="111" t="s">
        <v>19</v>
      </c>
      <c r="D24" s="24" t="s">
        <v>36</v>
      </c>
      <c r="E24" s="330">
        <v>9681.765625</v>
      </c>
      <c r="F24" s="330">
        <v>297.53970008831249</v>
      </c>
      <c r="G24" s="331">
        <v>0</v>
      </c>
      <c r="H24" s="330">
        <v>1125.270610433766</v>
      </c>
      <c r="I24" s="331">
        <v>101.2743549390389</v>
      </c>
      <c r="J24" s="332">
        <v>1082.4678919240821</v>
      </c>
      <c r="K24" s="16" t="s">
        <v>34</v>
      </c>
    </row>
    <row r="25" spans="1:16" x14ac:dyDescent="0.25">
      <c r="B25"/>
    </row>
    <row r="28" spans="1:16" x14ac:dyDescent="0.25">
      <c r="H28" s="219" t="s">
        <v>32</v>
      </c>
      <c r="I28" s="220"/>
      <c r="J28" s="221"/>
    </row>
    <row r="29" spans="1:16" x14ac:dyDescent="0.25">
      <c r="A29" s="67"/>
      <c r="B29" s="68"/>
    </row>
    <row r="30" spans="1:16" ht="15" customHeight="1" x14ac:dyDescent="0.25"/>
  </sheetData>
  <mergeCells count="5">
    <mergeCell ref="N20:O20"/>
    <mergeCell ref="H28:J28"/>
    <mergeCell ref="M1:N1"/>
    <mergeCell ref="P1:Q1"/>
    <mergeCell ref="S1:T1"/>
  </mergeCells>
  <conditionalFormatting sqref="B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24">
    <cfRule type="cellIs" dxfId="66" priority="2" operator="equal">
      <formula>"Si"</formula>
    </cfRule>
    <cfRule type="notContainsText" dxfId="65" priority="3" operator="notContains" text="SI">
      <formula>ISERROR(SEARCH("SI",K2))</formula>
    </cfRule>
    <cfRule type="cellIs" dxfId="64" priority="4" operator="equal">
      <formula>"SI"</formula>
    </cfRule>
  </conditionalFormatting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15" sqref="B15"/>
    </sheetView>
  </sheetViews>
  <sheetFormatPr baseColWidth="10" defaultRowHeight="15" x14ac:dyDescent="0.25"/>
  <cols>
    <col min="1" max="1" width="10.42578125" bestFit="1" customWidth="1"/>
    <col min="2" max="2" width="23.42578125" style="2" bestFit="1" customWidth="1"/>
    <col min="3" max="3" width="12" bestFit="1" customWidth="1"/>
    <col min="5" max="5" width="12.7109375" bestFit="1" customWidth="1"/>
  </cols>
  <sheetData>
    <row r="1" spans="1:17" ht="30.75" thickBot="1" x14ac:dyDescent="0.3">
      <c r="A1" s="46" t="s">
        <v>2</v>
      </c>
      <c r="B1" s="46" t="s">
        <v>3</v>
      </c>
      <c r="C1" s="46" t="s">
        <v>4</v>
      </c>
      <c r="D1" s="46" t="s">
        <v>5</v>
      </c>
      <c r="E1" s="47" t="s">
        <v>6</v>
      </c>
      <c r="F1" s="46" t="s">
        <v>7</v>
      </c>
      <c r="G1" s="46" t="s">
        <v>8</v>
      </c>
      <c r="H1" s="47" t="s">
        <v>9</v>
      </c>
      <c r="I1" s="47" t="s">
        <v>10</v>
      </c>
      <c r="J1" s="47" t="s">
        <v>11</v>
      </c>
      <c r="K1" s="5" t="s">
        <v>12</v>
      </c>
      <c r="M1" s="222" t="s">
        <v>30</v>
      </c>
      <c r="N1" s="223"/>
      <c r="P1" s="222" t="s">
        <v>27</v>
      </c>
      <c r="Q1" s="223"/>
    </row>
    <row r="2" spans="1:17" x14ac:dyDescent="0.25">
      <c r="A2" s="75" t="s">
        <v>13</v>
      </c>
      <c r="B2" s="76" t="s">
        <v>14</v>
      </c>
      <c r="C2" s="77" t="s">
        <v>15</v>
      </c>
      <c r="D2" s="9" t="s">
        <v>33</v>
      </c>
      <c r="E2" s="200">
        <v>3399.6881014465098</v>
      </c>
      <c r="F2" s="155">
        <v>0</v>
      </c>
      <c r="G2" s="155">
        <v>0</v>
      </c>
      <c r="H2" s="202">
        <v>1195.10618357829</v>
      </c>
      <c r="I2" s="202">
        <v>119.3998230653602</v>
      </c>
      <c r="J2" s="284">
        <v>0</v>
      </c>
      <c r="K2" s="16" t="s">
        <v>25</v>
      </c>
      <c r="M2" s="69" t="s">
        <v>47</v>
      </c>
      <c r="N2" s="70">
        <v>507.92012802077329</v>
      </c>
      <c r="P2" s="69" t="s">
        <v>48</v>
      </c>
      <c r="Q2" s="94">
        <v>7170.6371014697388</v>
      </c>
    </row>
    <row r="3" spans="1:17" x14ac:dyDescent="0.25">
      <c r="A3" s="78" t="s">
        <v>13</v>
      </c>
      <c r="B3" s="79" t="s">
        <v>14</v>
      </c>
      <c r="C3" s="80" t="s">
        <v>15</v>
      </c>
      <c r="D3" s="16" t="s">
        <v>35</v>
      </c>
      <c r="E3" s="200">
        <v>3620.1798576498468</v>
      </c>
      <c r="F3" s="158">
        <v>0</v>
      </c>
      <c r="G3" s="158">
        <v>0</v>
      </c>
      <c r="H3" s="285">
        <v>1195.10618357829</v>
      </c>
      <c r="I3" s="285">
        <v>119.3998230653602</v>
      </c>
      <c r="J3" s="286">
        <v>0</v>
      </c>
      <c r="K3" s="16" t="s">
        <v>25</v>
      </c>
      <c r="M3" s="69" t="s">
        <v>45</v>
      </c>
      <c r="N3" s="72">
        <v>2</v>
      </c>
      <c r="P3" s="69" t="s">
        <v>49</v>
      </c>
      <c r="Q3" s="94">
        <v>896.32963768371735</v>
      </c>
    </row>
    <row r="4" spans="1:17" x14ac:dyDescent="0.25">
      <c r="A4" s="78" t="s">
        <v>13</v>
      </c>
      <c r="B4" s="79" t="s">
        <v>14</v>
      </c>
      <c r="C4" s="80" t="s">
        <v>15</v>
      </c>
      <c r="D4" s="16" t="s">
        <v>36</v>
      </c>
      <c r="E4" s="200">
        <v>3909.7942462618339</v>
      </c>
      <c r="F4" s="200">
        <v>168.81609429991229</v>
      </c>
      <c r="G4" s="158">
        <v>0</v>
      </c>
      <c r="H4" s="285">
        <v>1195.10618357829</v>
      </c>
      <c r="I4" s="285">
        <v>119.3998230653602</v>
      </c>
      <c r="J4" s="286">
        <v>0</v>
      </c>
      <c r="K4" s="16" t="s">
        <v>25</v>
      </c>
      <c r="M4" s="69" t="s">
        <v>50</v>
      </c>
      <c r="N4" s="70">
        <f>N3*N2*30</f>
        <v>30475.207681246397</v>
      </c>
    </row>
    <row r="5" spans="1:17" x14ac:dyDescent="0.25">
      <c r="A5" s="78" t="s">
        <v>13</v>
      </c>
      <c r="B5" s="79" t="s">
        <v>14</v>
      </c>
      <c r="C5" s="80" t="s">
        <v>18</v>
      </c>
      <c r="D5" s="16" t="s">
        <v>33</v>
      </c>
      <c r="E5" s="200">
        <v>4388.0967971513292</v>
      </c>
      <c r="F5" s="158">
        <v>0</v>
      </c>
      <c r="G5" s="158">
        <v>0</v>
      </c>
      <c r="H5" s="285">
        <v>1195.10618357829</v>
      </c>
      <c r="I5" s="285">
        <v>119.3998230653602</v>
      </c>
      <c r="J5" s="286">
        <v>0</v>
      </c>
      <c r="K5" s="16" t="s">
        <v>25</v>
      </c>
      <c r="M5" s="2"/>
      <c r="Q5" s="71"/>
    </row>
    <row r="6" spans="1:17" x14ac:dyDescent="0.25">
      <c r="A6" s="78" t="s">
        <v>13</v>
      </c>
      <c r="B6" s="79" t="s">
        <v>14</v>
      </c>
      <c r="C6" s="80" t="s">
        <v>18</v>
      </c>
      <c r="D6" s="16" t="s">
        <v>35</v>
      </c>
      <c r="E6" s="200">
        <v>4739.1445409234357</v>
      </c>
      <c r="F6" s="158">
        <v>0</v>
      </c>
      <c r="G6" s="158">
        <v>0</v>
      </c>
      <c r="H6" s="285">
        <v>1195.10618357829</v>
      </c>
      <c r="I6" s="285">
        <v>119.3998230653602</v>
      </c>
      <c r="J6" s="286">
        <v>0</v>
      </c>
      <c r="K6" s="16" t="s">
        <v>25</v>
      </c>
      <c r="M6" s="2"/>
      <c r="N6" s="145"/>
      <c r="O6" s="71">
        <f>N2*2*30</f>
        <v>30475.207681246397</v>
      </c>
      <c r="P6" s="71"/>
    </row>
    <row r="7" spans="1:17" x14ac:dyDescent="0.25">
      <c r="A7" s="78" t="s">
        <v>13</v>
      </c>
      <c r="B7" s="79" t="s">
        <v>14</v>
      </c>
      <c r="C7" s="80" t="s">
        <v>18</v>
      </c>
      <c r="D7" s="16" t="s">
        <v>36</v>
      </c>
      <c r="E7" s="200">
        <v>5118.2761041973145</v>
      </c>
      <c r="F7" s="200">
        <v>225.08812573321649</v>
      </c>
      <c r="G7" s="158">
        <v>0</v>
      </c>
      <c r="H7" s="285">
        <v>1195.10618357829</v>
      </c>
      <c r="I7" s="285">
        <v>119.3998230653602</v>
      </c>
      <c r="J7" s="286">
        <v>0</v>
      </c>
      <c r="K7" s="16" t="s">
        <v>25</v>
      </c>
    </row>
    <row r="8" spans="1:17" x14ac:dyDescent="0.25">
      <c r="A8" s="78" t="s">
        <v>13</v>
      </c>
      <c r="B8" s="79" t="s">
        <v>14</v>
      </c>
      <c r="C8" s="80" t="s">
        <v>19</v>
      </c>
      <c r="D8" s="16" t="s">
        <v>33</v>
      </c>
      <c r="E8" s="200">
        <v>5607.0125741378106</v>
      </c>
      <c r="F8" s="158">
        <v>0</v>
      </c>
      <c r="G8" s="158">
        <v>0</v>
      </c>
      <c r="H8" s="285">
        <v>1195.10618357829</v>
      </c>
      <c r="I8" s="285">
        <v>119.3998230653602</v>
      </c>
      <c r="J8" s="286">
        <v>0</v>
      </c>
      <c r="K8" s="16" t="s">
        <v>25</v>
      </c>
    </row>
    <row r="9" spans="1:17" x14ac:dyDescent="0.25">
      <c r="A9" s="78" t="s">
        <v>13</v>
      </c>
      <c r="B9" s="79" t="s">
        <v>14</v>
      </c>
      <c r="C9" s="80" t="s">
        <v>19</v>
      </c>
      <c r="D9" s="16" t="s">
        <v>35</v>
      </c>
      <c r="E9" s="200">
        <v>6055.5735800688353</v>
      </c>
      <c r="F9" s="158">
        <v>0</v>
      </c>
      <c r="G9" s="158">
        <v>0</v>
      </c>
      <c r="H9" s="285">
        <v>1195.10618357829</v>
      </c>
      <c r="I9" s="285">
        <v>119.3998230653602</v>
      </c>
      <c r="J9" s="286">
        <v>0</v>
      </c>
      <c r="K9" s="16" t="s">
        <v>25</v>
      </c>
    </row>
    <row r="10" spans="1:17" x14ac:dyDescent="0.25">
      <c r="A10" s="78" t="s">
        <v>13</v>
      </c>
      <c r="B10" s="79" t="s">
        <v>14</v>
      </c>
      <c r="C10" s="80" t="s">
        <v>19</v>
      </c>
      <c r="D10" s="16" t="s">
        <v>36</v>
      </c>
      <c r="E10" s="200">
        <v>6540.0194664743412</v>
      </c>
      <c r="F10" s="200">
        <v>281.36015716652059</v>
      </c>
      <c r="G10" s="158">
        <v>0</v>
      </c>
      <c r="H10" s="285">
        <v>1195.10618357829</v>
      </c>
      <c r="I10" s="285">
        <v>119.3998230653602</v>
      </c>
      <c r="J10" s="286">
        <v>0</v>
      </c>
      <c r="K10" s="16" t="s">
        <v>25</v>
      </c>
    </row>
    <row r="11" spans="1:17" ht="21" x14ac:dyDescent="0.35">
      <c r="A11" s="78" t="s">
        <v>13</v>
      </c>
      <c r="B11" s="79" t="s">
        <v>14</v>
      </c>
      <c r="C11" s="80" t="s">
        <v>20</v>
      </c>
      <c r="D11" s="16" t="s">
        <v>33</v>
      </c>
      <c r="E11" s="287">
        <v>7313.494661918885</v>
      </c>
      <c r="F11" s="158">
        <v>0</v>
      </c>
      <c r="G11" s="158">
        <v>0</v>
      </c>
      <c r="H11" s="285">
        <v>1195.10618357829</v>
      </c>
      <c r="I11" s="285">
        <v>119.3998230653602</v>
      </c>
      <c r="J11" s="286">
        <v>0</v>
      </c>
      <c r="K11" s="16" t="s">
        <v>25</v>
      </c>
      <c r="N11" s="216" t="s">
        <v>46</v>
      </c>
      <c r="O11" s="216"/>
    </row>
    <row r="12" spans="1:17" x14ac:dyDescent="0.25">
      <c r="A12" s="78" t="s">
        <v>13</v>
      </c>
      <c r="B12" s="79" t="s">
        <v>14</v>
      </c>
      <c r="C12" s="80" t="s">
        <v>20</v>
      </c>
      <c r="D12" s="16" t="s">
        <v>35</v>
      </c>
      <c r="E12" s="200">
        <v>7898.5742348723916</v>
      </c>
      <c r="F12" s="158">
        <v>0</v>
      </c>
      <c r="G12" s="158">
        <v>0</v>
      </c>
      <c r="H12" s="285">
        <v>1195.10618357829</v>
      </c>
      <c r="I12" s="285">
        <v>119.3998230653602</v>
      </c>
      <c r="J12" s="286">
        <v>0</v>
      </c>
      <c r="K12" s="16" t="s">
        <v>25</v>
      </c>
      <c r="N12" t="s">
        <v>127</v>
      </c>
      <c r="O12" s="1">
        <v>3.2800000000000003E-2</v>
      </c>
      <c r="P12" t="s">
        <v>1</v>
      </c>
    </row>
    <row r="13" spans="1:17" ht="15.75" thickBot="1" x14ac:dyDescent="0.3">
      <c r="A13" s="86" t="s">
        <v>13</v>
      </c>
      <c r="B13" s="87" t="s">
        <v>14</v>
      </c>
      <c r="C13" s="88" t="s">
        <v>20</v>
      </c>
      <c r="D13" s="23" t="s">
        <v>36</v>
      </c>
      <c r="E13" s="200">
        <v>8530.460173662188</v>
      </c>
      <c r="F13" s="291">
        <v>337.63218859982481</v>
      </c>
      <c r="G13" s="168">
        <v>0</v>
      </c>
      <c r="H13" s="292">
        <v>1195.10618357829</v>
      </c>
      <c r="I13" s="292">
        <v>119.3998230653602</v>
      </c>
      <c r="J13" s="293">
        <v>0</v>
      </c>
      <c r="K13" s="16" t="s">
        <v>25</v>
      </c>
      <c r="N13" t="s">
        <v>128</v>
      </c>
      <c r="O13" s="1">
        <v>2.5000000000000001E-2</v>
      </c>
    </row>
    <row r="14" spans="1:17" ht="15.75" thickBot="1" x14ac:dyDescent="0.3">
      <c r="A14" s="104" t="s">
        <v>13</v>
      </c>
      <c r="B14" s="57" t="s">
        <v>21</v>
      </c>
      <c r="C14" s="105" t="s">
        <v>24</v>
      </c>
      <c r="D14" s="29" t="s">
        <v>16</v>
      </c>
      <c r="E14" s="288">
        <v>975.36988090732189</v>
      </c>
      <c r="F14" s="174">
        <v>0</v>
      </c>
      <c r="G14" s="174">
        <v>0</v>
      </c>
      <c r="H14" s="288">
        <v>1493.882729472863</v>
      </c>
      <c r="I14" s="289">
        <v>119.3998230653602</v>
      </c>
      <c r="J14" s="290">
        <v>925.5707679622443</v>
      </c>
      <c r="K14" s="16" t="s">
        <v>25</v>
      </c>
    </row>
    <row r="18" spans="1:2" x14ac:dyDescent="0.25">
      <c r="B18"/>
    </row>
    <row r="19" spans="1:2" x14ac:dyDescent="0.25">
      <c r="A19" s="67"/>
      <c r="B19" s="68"/>
    </row>
  </sheetData>
  <mergeCells count="3">
    <mergeCell ref="N11:O11"/>
    <mergeCell ref="M1:N1"/>
    <mergeCell ref="P1:Q1"/>
  </mergeCells>
  <conditionalFormatting sqref="B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">
    <cfRule type="cellIs" dxfId="63" priority="2" operator="equal">
      <formula>"Si"</formula>
    </cfRule>
    <cfRule type="notContainsText" dxfId="62" priority="3" operator="notContains" text="SI">
      <formula>ISERROR(SEARCH("SI",K2))</formula>
    </cfRule>
    <cfRule type="cellIs" dxfId="61" priority="4" operator="equal">
      <formula>"SI"</formula>
    </cfRule>
  </conditionalFormatting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B8" sqref="B8:B9"/>
    </sheetView>
  </sheetViews>
  <sheetFormatPr baseColWidth="10" defaultRowHeight="15" x14ac:dyDescent="0.25"/>
  <cols>
    <col min="2" max="2" width="24.5703125" bestFit="1" customWidth="1"/>
    <col min="3" max="3" width="12" bestFit="1" customWidth="1"/>
    <col min="5" max="5" width="12.7109375" bestFit="1" customWidth="1"/>
    <col min="13" max="13" width="15.85546875" customWidth="1"/>
  </cols>
  <sheetData>
    <row r="1" spans="1:17" ht="30.75" thickBot="1" x14ac:dyDescent="0.3">
      <c r="A1" s="46" t="s">
        <v>2</v>
      </c>
      <c r="B1" s="46" t="s">
        <v>3</v>
      </c>
      <c r="C1" s="46" t="s">
        <v>4</v>
      </c>
      <c r="D1" s="46" t="s">
        <v>5</v>
      </c>
      <c r="E1" s="47" t="s">
        <v>6</v>
      </c>
      <c r="F1" s="46" t="s">
        <v>7</v>
      </c>
      <c r="G1" s="46" t="s">
        <v>8</v>
      </c>
      <c r="H1" s="47" t="s">
        <v>9</v>
      </c>
      <c r="I1" s="47" t="s">
        <v>10</v>
      </c>
      <c r="J1" s="47" t="s">
        <v>11</v>
      </c>
      <c r="K1" s="5" t="s">
        <v>12</v>
      </c>
      <c r="M1" s="115" t="s">
        <v>30</v>
      </c>
      <c r="P1" s="222" t="s">
        <v>27</v>
      </c>
      <c r="Q1" s="223"/>
    </row>
    <row r="2" spans="1:17" x14ac:dyDescent="0.25">
      <c r="A2" s="75" t="s">
        <v>13</v>
      </c>
      <c r="B2" s="76" t="s">
        <v>14</v>
      </c>
      <c r="C2" s="77" t="s">
        <v>15</v>
      </c>
      <c r="D2" s="16" t="s">
        <v>16</v>
      </c>
      <c r="E2" s="200">
        <v>2836.0824451298258</v>
      </c>
      <c r="F2" s="155">
        <v>0</v>
      </c>
      <c r="G2" s="155">
        <v>0</v>
      </c>
      <c r="H2" s="202">
        <v>453.77319122077211</v>
      </c>
      <c r="I2" s="202">
        <v>68.065978683115787</v>
      </c>
      <c r="J2" s="284">
        <v>324.85148357856741</v>
      </c>
      <c r="K2" s="16" t="s">
        <v>25</v>
      </c>
      <c r="M2" s="122">
        <v>252662.26500555241</v>
      </c>
      <c r="P2" s="69" t="s">
        <v>48</v>
      </c>
      <c r="Q2" s="94">
        <v>5104.9484012336843</v>
      </c>
    </row>
    <row r="3" spans="1:17" x14ac:dyDescent="0.25">
      <c r="A3" s="78" t="s">
        <v>13</v>
      </c>
      <c r="B3" s="79" t="s">
        <v>14</v>
      </c>
      <c r="C3" s="80" t="s">
        <v>18</v>
      </c>
      <c r="D3" s="16" t="s">
        <v>16</v>
      </c>
      <c r="E3" s="200">
        <v>4537.7319122077224</v>
      </c>
      <c r="F3" s="158">
        <v>0</v>
      </c>
      <c r="G3" s="158">
        <v>0</v>
      </c>
      <c r="H3" s="285">
        <v>453.77319122077211</v>
      </c>
      <c r="I3" s="285">
        <v>68.065978683115787</v>
      </c>
      <c r="J3" s="286">
        <v>324.85148357856741</v>
      </c>
      <c r="K3" s="16" t="s">
        <v>25</v>
      </c>
      <c r="P3" s="69" t="s">
        <v>49</v>
      </c>
      <c r="Q3" s="94">
        <v>226.88659561038611</v>
      </c>
    </row>
    <row r="4" spans="1:17" x14ac:dyDescent="0.25">
      <c r="A4" s="78" t="s">
        <v>13</v>
      </c>
      <c r="B4" s="79" t="s">
        <v>14</v>
      </c>
      <c r="C4" s="80" t="s">
        <v>19</v>
      </c>
      <c r="D4" s="16" t="s">
        <v>16</v>
      </c>
      <c r="E4" s="200">
        <v>6239.3813792856135</v>
      </c>
      <c r="F4" s="158">
        <v>0</v>
      </c>
      <c r="G4" s="158">
        <v>0</v>
      </c>
      <c r="H4" s="285">
        <v>453.77319122077211</v>
      </c>
      <c r="I4" s="285">
        <v>68.065978683115787</v>
      </c>
      <c r="J4" s="286">
        <v>324.85148357856741</v>
      </c>
      <c r="K4" s="16" t="s">
        <v>25</v>
      </c>
    </row>
    <row r="5" spans="1:17" ht="15.75" thickBot="1" x14ac:dyDescent="0.3">
      <c r="A5" s="78" t="s">
        <v>13</v>
      </c>
      <c r="B5" s="79" t="s">
        <v>14</v>
      </c>
      <c r="C5" s="80" t="s">
        <v>20</v>
      </c>
      <c r="D5" s="16" t="s">
        <v>16</v>
      </c>
      <c r="E5" s="287">
        <v>6976.7628150193732</v>
      </c>
      <c r="F5" s="158">
        <v>0</v>
      </c>
      <c r="G5" s="158">
        <v>0</v>
      </c>
      <c r="H5" s="285">
        <v>453.77319122077211</v>
      </c>
      <c r="I5" s="285">
        <v>68.065978683115787</v>
      </c>
      <c r="J5" s="286">
        <v>324.85148357856741</v>
      </c>
      <c r="K5" s="16" t="s">
        <v>25</v>
      </c>
    </row>
    <row r="6" spans="1:17" ht="15.75" thickBot="1" x14ac:dyDescent="0.3">
      <c r="A6" s="104" t="s">
        <v>13</v>
      </c>
      <c r="B6" s="57" t="s">
        <v>21</v>
      </c>
      <c r="C6" s="105" t="s">
        <v>24</v>
      </c>
      <c r="D6" s="29" t="s">
        <v>52</v>
      </c>
      <c r="E6" s="288">
        <v>458.68714310895649</v>
      </c>
      <c r="F6" s="174">
        <v>0</v>
      </c>
      <c r="G6" s="174">
        <v>0</v>
      </c>
      <c r="H6" s="288">
        <v>567.2164890259653</v>
      </c>
      <c r="I6" s="289">
        <v>68.065978683115787</v>
      </c>
      <c r="J6" s="290">
        <v>649.70296715713482</v>
      </c>
      <c r="K6" s="16" t="s">
        <v>25</v>
      </c>
    </row>
    <row r="7" spans="1:17" x14ac:dyDescent="0.25">
      <c r="A7" s="75" t="s">
        <v>13</v>
      </c>
      <c r="B7" s="91" t="s">
        <v>26</v>
      </c>
      <c r="C7" s="77" t="s">
        <v>15</v>
      </c>
      <c r="D7" s="16" t="s">
        <v>16</v>
      </c>
      <c r="E7" s="314">
        <v>3747.6562499999995</v>
      </c>
      <c r="F7" s="300">
        <v>0</v>
      </c>
      <c r="G7" s="300">
        <v>0</v>
      </c>
      <c r="H7" s="314">
        <v>680.65978683115804</v>
      </c>
      <c r="I7" s="315">
        <v>68.065978683115787</v>
      </c>
      <c r="J7" s="316">
        <v>324.85148357856741</v>
      </c>
      <c r="K7" s="16" t="s">
        <v>25</v>
      </c>
    </row>
    <row r="8" spans="1:17" x14ac:dyDescent="0.25">
      <c r="A8" s="78" t="s">
        <v>13</v>
      </c>
      <c r="B8" s="92" t="s">
        <v>26</v>
      </c>
      <c r="C8" s="80" t="s">
        <v>18</v>
      </c>
      <c r="D8" s="16" t="s">
        <v>16</v>
      </c>
      <c r="E8" s="317">
        <v>5971.9062499999991</v>
      </c>
      <c r="F8" s="303">
        <v>0</v>
      </c>
      <c r="G8" s="303">
        <v>0</v>
      </c>
      <c r="H8" s="317">
        <v>680.65978683115804</v>
      </c>
      <c r="I8" s="318">
        <v>68.065978683115787</v>
      </c>
      <c r="J8" s="319">
        <v>324.85148357856741</v>
      </c>
      <c r="K8" s="16" t="s">
        <v>25</v>
      </c>
    </row>
    <row r="9" spans="1:17" ht="15.75" thickBot="1" x14ac:dyDescent="0.3">
      <c r="A9" s="78" t="s">
        <v>13</v>
      </c>
      <c r="B9" s="92" t="s">
        <v>26</v>
      </c>
      <c r="C9" s="80" t="s">
        <v>19</v>
      </c>
      <c r="D9" s="16" t="s">
        <v>16</v>
      </c>
      <c r="E9" s="317">
        <v>8004.6093749999991</v>
      </c>
      <c r="F9" s="303">
        <v>0</v>
      </c>
      <c r="G9" s="303">
        <v>0</v>
      </c>
      <c r="H9" s="317">
        <v>680.65978683115804</v>
      </c>
      <c r="I9" s="318">
        <v>68.065978683115787</v>
      </c>
      <c r="J9" s="319">
        <v>324.85148357856741</v>
      </c>
      <c r="K9" s="16" t="s">
        <v>25</v>
      </c>
    </row>
    <row r="10" spans="1:17" ht="15.75" thickBot="1" x14ac:dyDescent="0.3">
      <c r="A10" s="104" t="s">
        <v>13</v>
      </c>
      <c r="B10" s="128" t="s">
        <v>23</v>
      </c>
      <c r="C10" s="105" t="s">
        <v>24</v>
      </c>
      <c r="D10" s="29" t="s">
        <v>16</v>
      </c>
      <c r="E10" s="288">
        <v>661.3255406280939</v>
      </c>
      <c r="F10" s="174">
        <v>0</v>
      </c>
      <c r="G10" s="174">
        <v>0</v>
      </c>
      <c r="H10" s="288">
        <v>567.2164890259653</v>
      </c>
      <c r="I10" s="289">
        <v>68.065978683115787</v>
      </c>
      <c r="J10" s="290">
        <v>324.85148357856741</v>
      </c>
      <c r="K10" s="16" t="s">
        <v>25</v>
      </c>
    </row>
    <row r="12" spans="1:17" ht="21" x14ac:dyDescent="0.35">
      <c r="O12" s="216" t="s">
        <v>51</v>
      </c>
      <c r="P12" s="216"/>
      <c r="Q12" t="s">
        <v>1</v>
      </c>
    </row>
    <row r="13" spans="1:17" x14ac:dyDescent="0.25">
      <c r="O13" t="s">
        <v>127</v>
      </c>
      <c r="P13" s="1">
        <v>3.2800000000000003E-2</v>
      </c>
      <c r="Q13" t="s">
        <v>1</v>
      </c>
    </row>
    <row r="14" spans="1:17" x14ac:dyDescent="0.25">
      <c r="O14" t="s">
        <v>128</v>
      </c>
      <c r="P14" s="1">
        <v>2.5000000000000001E-2</v>
      </c>
    </row>
    <row r="15" spans="1:17" x14ac:dyDescent="0.25">
      <c r="A15" s="67"/>
      <c r="B15" s="68"/>
    </row>
  </sheetData>
  <mergeCells count="2">
    <mergeCell ref="O12:P12"/>
    <mergeCell ref="P1:Q1"/>
  </mergeCells>
  <conditionalFormatting sqref="B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0">
    <cfRule type="cellIs" dxfId="60" priority="2" operator="equal">
      <formula>"Si"</formula>
    </cfRule>
    <cfRule type="notContainsText" dxfId="59" priority="3" operator="notContains" text="SI">
      <formula>ISERROR(SEARCH("SI",K2))</formula>
    </cfRule>
    <cfRule type="cellIs" dxfId="58" priority="4" operator="equal">
      <formula>"SI"</formula>
    </cfRule>
  </conditionalFormatting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workbookViewId="0">
      <selection activeCell="B9" sqref="B9"/>
    </sheetView>
  </sheetViews>
  <sheetFormatPr baseColWidth="10" defaultRowHeight="15" x14ac:dyDescent="0.25"/>
  <cols>
    <col min="2" max="2" width="27.42578125" bestFit="1" customWidth="1"/>
    <col min="3" max="3" width="12" bestFit="1" customWidth="1"/>
    <col min="5" max="5" width="12.7109375" bestFit="1" customWidth="1"/>
    <col min="8" max="8" width="14.140625" bestFit="1" customWidth="1"/>
  </cols>
  <sheetData>
    <row r="1" spans="1:20" ht="30.75" thickBot="1" x14ac:dyDescent="0.3">
      <c r="A1" s="215" t="s">
        <v>2</v>
      </c>
      <c r="B1" s="215" t="s">
        <v>3</v>
      </c>
      <c r="C1" s="215" t="s">
        <v>4</v>
      </c>
      <c r="D1" s="215" t="s">
        <v>5</v>
      </c>
      <c r="E1" s="47" t="s">
        <v>6</v>
      </c>
      <c r="F1" s="215" t="s">
        <v>7</v>
      </c>
      <c r="G1" s="215" t="s">
        <v>8</v>
      </c>
      <c r="H1" s="47" t="s">
        <v>9</v>
      </c>
      <c r="I1" s="47" t="s">
        <v>10</v>
      </c>
      <c r="J1" s="47" t="s">
        <v>11</v>
      </c>
      <c r="K1" s="5" t="s">
        <v>12</v>
      </c>
      <c r="M1" s="115" t="s">
        <v>30</v>
      </c>
      <c r="P1" s="222" t="s">
        <v>27</v>
      </c>
      <c r="Q1" s="223"/>
      <c r="S1" s="222" t="s">
        <v>54</v>
      </c>
      <c r="T1" s="223"/>
    </row>
    <row r="2" spans="1:20" x14ac:dyDescent="0.25">
      <c r="A2" s="75" t="s">
        <v>13</v>
      </c>
      <c r="B2" s="76" t="s">
        <v>14</v>
      </c>
      <c r="C2" s="77" t="s">
        <v>15</v>
      </c>
      <c r="D2" s="16" t="s">
        <v>16</v>
      </c>
      <c r="E2" s="200">
        <v>3303.7425550195021</v>
      </c>
      <c r="F2" s="155">
        <v>0</v>
      </c>
      <c r="G2" s="155">
        <v>0</v>
      </c>
      <c r="H2" s="202">
        <v>638.40435845787442</v>
      </c>
      <c r="I2" s="202">
        <v>95.760653768681209</v>
      </c>
      <c r="J2" s="284">
        <v>0</v>
      </c>
      <c r="K2" s="16" t="s">
        <v>25</v>
      </c>
      <c r="M2" s="122">
        <v>804728.6581824125</v>
      </c>
      <c r="N2" s="71"/>
      <c r="P2" s="69" t="s">
        <v>48</v>
      </c>
      <c r="Q2" s="94">
        <v>3669.0344147614951</v>
      </c>
      <c r="S2" s="130" t="s">
        <v>55</v>
      </c>
      <c r="T2" s="74">
        <v>34275.283520176978</v>
      </c>
    </row>
    <row r="3" spans="1:20" x14ac:dyDescent="0.25">
      <c r="A3" s="78" t="s">
        <v>13</v>
      </c>
      <c r="B3" s="79" t="s">
        <v>14</v>
      </c>
      <c r="C3" s="80" t="s">
        <v>18</v>
      </c>
      <c r="D3" s="16" t="s">
        <v>16</v>
      </c>
      <c r="E3" s="200">
        <v>3495.263862556862</v>
      </c>
      <c r="F3" s="158">
        <v>0</v>
      </c>
      <c r="G3" s="158">
        <v>1547.121845816871</v>
      </c>
      <c r="H3" s="285">
        <v>638.40435845787442</v>
      </c>
      <c r="I3" s="285">
        <v>95.760653768681209</v>
      </c>
      <c r="J3" s="286">
        <v>0</v>
      </c>
      <c r="K3" s="16" t="s">
        <v>25</v>
      </c>
      <c r="M3" s="2">
        <f>M2/30/76</f>
        <v>352.95116586947915</v>
      </c>
      <c r="P3" s="69" t="s">
        <v>49</v>
      </c>
      <c r="Q3" s="94">
        <v>287.14182376394302</v>
      </c>
      <c r="R3" s="71"/>
      <c r="S3" s="96" t="s">
        <v>56</v>
      </c>
      <c r="T3" s="74">
        <v>14902.29718268565</v>
      </c>
    </row>
    <row r="4" spans="1:20" x14ac:dyDescent="0.25">
      <c r="A4" s="78" t="s">
        <v>13</v>
      </c>
      <c r="B4" s="79" t="s">
        <v>14</v>
      </c>
      <c r="C4" s="80" t="s">
        <v>19</v>
      </c>
      <c r="D4" s="16" t="s">
        <v>16</v>
      </c>
      <c r="E4" s="200">
        <v>4676.3119257039298</v>
      </c>
      <c r="F4" s="158">
        <v>0</v>
      </c>
      <c r="G4" s="158">
        <v>2165.9705841436221</v>
      </c>
      <c r="H4" s="285">
        <v>638.40435845787442</v>
      </c>
      <c r="I4" s="285">
        <v>95.760653768681209</v>
      </c>
      <c r="J4" s="286">
        <v>0</v>
      </c>
      <c r="K4" s="16" t="s">
        <v>25</v>
      </c>
    </row>
    <row r="5" spans="1:20" ht="15.75" thickBot="1" x14ac:dyDescent="0.3">
      <c r="A5" s="78" t="s">
        <v>13</v>
      </c>
      <c r="B5" s="79" t="s">
        <v>14</v>
      </c>
      <c r="C5" s="80" t="s">
        <v>20</v>
      </c>
      <c r="D5" s="16" t="s">
        <v>16</v>
      </c>
      <c r="E5" s="287">
        <v>4676.3119257039298</v>
      </c>
      <c r="F5" s="158">
        <v>0</v>
      </c>
      <c r="G5" s="158">
        <v>2165.9705841436221</v>
      </c>
      <c r="H5" s="285">
        <v>638.40435845787442</v>
      </c>
      <c r="I5" s="285">
        <v>95.760653768681209</v>
      </c>
      <c r="J5" s="286">
        <v>0</v>
      </c>
      <c r="K5" s="16" t="s">
        <v>25</v>
      </c>
      <c r="M5" t="s">
        <v>140</v>
      </c>
    </row>
    <row r="6" spans="1:20" ht="15.75" thickBot="1" x14ac:dyDescent="0.3">
      <c r="A6" s="104" t="s">
        <v>13</v>
      </c>
      <c r="B6" s="57" t="s">
        <v>21</v>
      </c>
      <c r="C6" s="105" t="s">
        <v>24</v>
      </c>
      <c r="D6" s="29" t="s">
        <v>52</v>
      </c>
      <c r="E6" s="288">
        <v>760.48108925127156</v>
      </c>
      <c r="F6" s="174">
        <v>0</v>
      </c>
      <c r="G6" s="174">
        <v>0</v>
      </c>
      <c r="H6" s="288">
        <v>798.00544807234326</v>
      </c>
      <c r="I6" s="289">
        <v>95.760653768681209</v>
      </c>
      <c r="J6" s="290">
        <v>0</v>
      </c>
      <c r="K6" s="16" t="s">
        <v>25</v>
      </c>
      <c r="M6" t="s">
        <v>141</v>
      </c>
    </row>
    <row r="7" spans="1:20" x14ac:dyDescent="0.25">
      <c r="A7" s="75" t="s">
        <v>13</v>
      </c>
      <c r="B7" s="91" t="s">
        <v>26</v>
      </c>
      <c r="C7" s="77" t="s">
        <v>15</v>
      </c>
      <c r="D7" s="9" t="s">
        <v>16</v>
      </c>
      <c r="E7" s="314">
        <v>3675.7012500000001</v>
      </c>
      <c r="F7" s="300">
        <v>0</v>
      </c>
      <c r="G7" s="300">
        <v>0</v>
      </c>
      <c r="H7" s="314">
        <v>957.60653768681198</v>
      </c>
      <c r="I7" s="315">
        <v>95.760653768681209</v>
      </c>
      <c r="J7" s="316">
        <v>0</v>
      </c>
      <c r="K7" s="16" t="s">
        <v>25</v>
      </c>
    </row>
    <row r="8" spans="1:20" x14ac:dyDescent="0.25">
      <c r="A8" s="78" t="s">
        <v>13</v>
      </c>
      <c r="B8" s="92" t="s">
        <v>26</v>
      </c>
      <c r="C8" s="80" t="s">
        <v>18</v>
      </c>
      <c r="D8" s="16" t="s">
        <v>16</v>
      </c>
      <c r="E8" s="317">
        <v>5829.7899999999991</v>
      </c>
      <c r="F8" s="303">
        <v>0</v>
      </c>
      <c r="G8" s="303">
        <v>0</v>
      </c>
      <c r="H8" s="317">
        <v>957.60653768681198</v>
      </c>
      <c r="I8" s="318">
        <v>95.760653768681209</v>
      </c>
      <c r="J8" s="319">
        <v>0</v>
      </c>
      <c r="K8" s="16" t="s">
        <v>25</v>
      </c>
      <c r="M8" t="s">
        <v>142</v>
      </c>
    </row>
    <row r="9" spans="1:20" ht="15.75" thickBot="1" x14ac:dyDescent="0.3">
      <c r="A9" s="86" t="s">
        <v>13</v>
      </c>
      <c r="B9" s="129" t="s">
        <v>26</v>
      </c>
      <c r="C9" s="88" t="s">
        <v>19</v>
      </c>
      <c r="D9" s="23" t="s">
        <v>16</v>
      </c>
      <c r="E9" s="320">
        <v>8440.6699999999983</v>
      </c>
      <c r="F9" s="321">
        <v>0</v>
      </c>
      <c r="G9" s="321">
        <v>0</v>
      </c>
      <c r="H9" s="320">
        <v>957.60653768681198</v>
      </c>
      <c r="I9" s="322">
        <v>95.760653768681209</v>
      </c>
      <c r="J9" s="323">
        <v>0</v>
      </c>
      <c r="K9" s="16" t="s">
        <v>25</v>
      </c>
      <c r="M9" t="s">
        <v>143</v>
      </c>
    </row>
    <row r="13" spans="1:20" ht="21" x14ac:dyDescent="0.35">
      <c r="N13" s="216" t="s">
        <v>53</v>
      </c>
      <c r="O13" s="216"/>
    </row>
    <row r="14" spans="1:20" x14ac:dyDescent="0.25">
      <c r="A14" s="67"/>
      <c r="B14" s="68"/>
      <c r="N14" t="s">
        <v>127</v>
      </c>
      <c r="O14" s="1">
        <v>3.2800000000000003E-2</v>
      </c>
      <c r="P14" t="s">
        <v>1</v>
      </c>
    </row>
    <row r="15" spans="1:20" x14ac:dyDescent="0.25">
      <c r="J15" s="96"/>
      <c r="N15" t="s">
        <v>128</v>
      </c>
      <c r="O15" s="1">
        <v>2.5000000000000001E-2</v>
      </c>
    </row>
  </sheetData>
  <mergeCells count="3">
    <mergeCell ref="N13:O13"/>
    <mergeCell ref="P1:Q1"/>
    <mergeCell ref="S1:T1"/>
  </mergeCells>
  <conditionalFormatting sqref="B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9">
    <cfRule type="cellIs" dxfId="57" priority="2" operator="equal">
      <formula>"Si"</formula>
    </cfRule>
    <cfRule type="notContainsText" dxfId="56" priority="3" operator="notContains" text="SI">
      <formula>ISERROR(SEARCH("SI",K2))</formula>
    </cfRule>
    <cfRule type="cellIs" dxfId="55" priority="4" operator="equal">
      <formula>"SI"</formula>
    </cfRule>
  </conditionalFormatting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opLeftCell="A19" zoomScale="90" zoomScaleNormal="90" workbookViewId="0">
      <selection activeCell="B29" sqref="B29"/>
    </sheetView>
  </sheetViews>
  <sheetFormatPr baseColWidth="10" defaultRowHeight="15" x14ac:dyDescent="0.25"/>
  <cols>
    <col min="1" max="1" width="14.42578125" bestFit="1" customWidth="1"/>
    <col min="2" max="2" width="23" customWidth="1"/>
    <col min="5" max="5" width="12" bestFit="1" customWidth="1"/>
    <col min="6" max="6" width="10.5703125" bestFit="1" customWidth="1"/>
    <col min="8" max="8" width="14.5703125" bestFit="1" customWidth="1"/>
    <col min="9" max="9" width="11" bestFit="1" customWidth="1"/>
    <col min="10" max="10" width="9.42578125" bestFit="1" customWidth="1"/>
    <col min="13" max="13" width="12.85546875" bestFit="1" customWidth="1"/>
    <col min="14" max="14" width="18.28515625" bestFit="1" customWidth="1"/>
    <col min="17" max="17" width="12" bestFit="1" customWidth="1"/>
  </cols>
  <sheetData>
    <row r="1" spans="1:21" ht="30.75" thickBot="1" x14ac:dyDescent="0.3">
      <c r="A1" s="46" t="s">
        <v>2</v>
      </c>
      <c r="B1" s="46" t="s">
        <v>3</v>
      </c>
      <c r="C1" s="46" t="s">
        <v>4</v>
      </c>
      <c r="D1" s="46" t="s">
        <v>5</v>
      </c>
      <c r="E1" s="47" t="s">
        <v>6</v>
      </c>
      <c r="F1" s="46" t="s">
        <v>7</v>
      </c>
      <c r="G1" s="46" t="s">
        <v>8</v>
      </c>
      <c r="H1" s="47" t="s">
        <v>9</v>
      </c>
      <c r="I1" s="47" t="s">
        <v>10</v>
      </c>
      <c r="J1" s="47" t="s">
        <v>11</v>
      </c>
      <c r="K1" s="5" t="s">
        <v>12</v>
      </c>
      <c r="M1" s="222" t="s">
        <v>30</v>
      </c>
      <c r="N1" s="223"/>
      <c r="P1" s="222" t="s">
        <v>27</v>
      </c>
      <c r="Q1" s="223"/>
      <c r="T1" s="222" t="s">
        <v>64</v>
      </c>
      <c r="U1" s="223"/>
    </row>
    <row r="2" spans="1:21" x14ac:dyDescent="0.25">
      <c r="A2" s="75" t="s">
        <v>13</v>
      </c>
      <c r="B2" s="76" t="s">
        <v>14</v>
      </c>
      <c r="C2" s="77" t="s">
        <v>15</v>
      </c>
      <c r="D2" s="9" t="s">
        <v>58</v>
      </c>
      <c r="E2" s="154">
        <v>3399.6881014465098</v>
      </c>
      <c r="F2" s="155">
        <v>0</v>
      </c>
      <c r="G2" s="155">
        <v>0</v>
      </c>
      <c r="H2" s="155">
        <v>1195.10618357829</v>
      </c>
      <c r="I2" s="155">
        <v>119.3998230653602</v>
      </c>
      <c r="J2" s="156">
        <v>462.78538398112221</v>
      </c>
      <c r="K2" s="16" t="s">
        <v>17</v>
      </c>
      <c r="M2" s="69" t="s">
        <v>47</v>
      </c>
      <c r="N2" s="176">
        <v>657.1666558085044</v>
      </c>
      <c r="P2" t="s">
        <v>28</v>
      </c>
      <c r="Q2" s="177">
        <v>7170.6371014697388</v>
      </c>
      <c r="T2" s="69" t="s">
        <v>65</v>
      </c>
      <c r="U2" s="176">
        <v>5567.3081692929009</v>
      </c>
    </row>
    <row r="3" spans="1:21" x14ac:dyDescent="0.25">
      <c r="A3" s="78" t="s">
        <v>13</v>
      </c>
      <c r="B3" s="79" t="s">
        <v>14</v>
      </c>
      <c r="C3" s="80" t="s">
        <v>15</v>
      </c>
      <c r="D3" s="16" t="s">
        <v>59</v>
      </c>
      <c r="E3" s="157">
        <v>3909.6413166634852</v>
      </c>
      <c r="F3" s="158">
        <v>0</v>
      </c>
      <c r="G3" s="158">
        <v>0</v>
      </c>
      <c r="H3" s="158">
        <v>1195.10618357829</v>
      </c>
      <c r="I3" s="158">
        <v>119.3998230653602</v>
      </c>
      <c r="J3" s="159">
        <v>462.78538398112221</v>
      </c>
      <c r="K3" s="16" t="s">
        <v>17</v>
      </c>
      <c r="M3" s="69" t="s">
        <v>66</v>
      </c>
      <c r="N3" s="176">
        <v>1314.333311617009</v>
      </c>
      <c r="P3" t="s">
        <v>29</v>
      </c>
      <c r="Q3" s="177">
        <v>896.32963768371735</v>
      </c>
      <c r="R3" s="71"/>
      <c r="T3" s="69" t="s">
        <v>67</v>
      </c>
      <c r="U3" s="176">
        <v>43.811110387233633</v>
      </c>
    </row>
    <row r="4" spans="1:21" x14ac:dyDescent="0.25">
      <c r="A4" s="78" t="s">
        <v>13</v>
      </c>
      <c r="B4" s="79" t="s">
        <v>14</v>
      </c>
      <c r="C4" s="80" t="s">
        <v>15</v>
      </c>
      <c r="D4" s="16" t="s">
        <v>60</v>
      </c>
      <c r="E4" s="157">
        <v>4496.0875141630077</v>
      </c>
      <c r="F4" s="157">
        <v>0</v>
      </c>
      <c r="G4" s="158">
        <v>0</v>
      </c>
      <c r="H4" s="158">
        <v>1195.10618357829</v>
      </c>
      <c r="I4" s="158">
        <v>119.3998230653602</v>
      </c>
      <c r="J4" s="159">
        <v>462.78538398112221</v>
      </c>
      <c r="K4" s="16" t="s">
        <v>17</v>
      </c>
      <c r="M4" s="69" t="s">
        <v>45</v>
      </c>
      <c r="N4" s="72">
        <v>12</v>
      </c>
    </row>
    <row r="5" spans="1:21" x14ac:dyDescent="0.25">
      <c r="A5" s="78" t="s">
        <v>13</v>
      </c>
      <c r="B5" s="79" t="s">
        <v>14</v>
      </c>
      <c r="C5" s="80" t="s">
        <v>15</v>
      </c>
      <c r="D5" s="16" t="s">
        <v>61</v>
      </c>
      <c r="E5" s="157">
        <v>5170.5006412874591</v>
      </c>
      <c r="F5" s="158">
        <v>0</v>
      </c>
      <c r="G5" s="158">
        <v>0</v>
      </c>
      <c r="H5" s="158">
        <v>1195.10618357829</v>
      </c>
      <c r="I5" s="158">
        <v>119.3998230653602</v>
      </c>
      <c r="J5" s="159">
        <v>462.78538398112221</v>
      </c>
      <c r="K5" s="16" t="s">
        <v>17</v>
      </c>
      <c r="M5" s="69" t="s">
        <v>50</v>
      </c>
      <c r="N5" s="70">
        <f>N4*30*N2</f>
        <v>236579.99609106159</v>
      </c>
      <c r="T5" s="73" t="s">
        <v>68</v>
      </c>
    </row>
    <row r="6" spans="1:21" x14ac:dyDescent="0.25">
      <c r="A6" s="78" t="s">
        <v>13</v>
      </c>
      <c r="B6" s="79" t="s">
        <v>14</v>
      </c>
      <c r="C6" s="80" t="s">
        <v>15</v>
      </c>
      <c r="D6" s="16" t="s">
        <v>62</v>
      </c>
      <c r="E6" s="157">
        <v>6204.6007695449507</v>
      </c>
      <c r="F6" s="158">
        <v>0</v>
      </c>
      <c r="G6" s="158">
        <v>0</v>
      </c>
      <c r="H6" s="158">
        <v>1195.10618357829</v>
      </c>
      <c r="I6" s="158">
        <v>119.3998230653602</v>
      </c>
      <c r="J6" s="159">
        <v>462.78538398112221</v>
      </c>
      <c r="K6" s="16" t="s">
        <v>17</v>
      </c>
      <c r="M6" s="69" t="s">
        <v>69</v>
      </c>
      <c r="N6" s="70">
        <f>N4*30*N3</f>
        <v>473159.99218212324</v>
      </c>
      <c r="P6" t="s">
        <v>70</v>
      </c>
      <c r="Q6">
        <v>3</v>
      </c>
      <c r="T6" s="178">
        <v>3399.6881014465139</v>
      </c>
    </row>
    <row r="7" spans="1:21" x14ac:dyDescent="0.25">
      <c r="A7" s="78" t="s">
        <v>13</v>
      </c>
      <c r="B7" s="79" t="s">
        <v>14</v>
      </c>
      <c r="C7" s="80" t="s">
        <v>15</v>
      </c>
      <c r="D7" s="16" t="s">
        <v>63</v>
      </c>
      <c r="E7" s="157">
        <v>7445.5209234539407</v>
      </c>
      <c r="F7" s="157">
        <v>185.10194138606209</v>
      </c>
      <c r="G7" s="158">
        <v>0</v>
      </c>
      <c r="H7" s="158">
        <v>1195.10618357829</v>
      </c>
      <c r="I7" s="158">
        <v>119.3998230653602</v>
      </c>
      <c r="J7" s="159">
        <v>462.78538398112221</v>
      </c>
      <c r="K7" s="16" t="s">
        <v>17</v>
      </c>
      <c r="N7" s="2"/>
      <c r="P7" t="s">
        <v>71</v>
      </c>
    </row>
    <row r="8" spans="1:21" x14ac:dyDescent="0.25">
      <c r="A8" s="78" t="s">
        <v>13</v>
      </c>
      <c r="B8" s="79" t="s">
        <v>14</v>
      </c>
      <c r="C8" s="80" t="s">
        <v>18</v>
      </c>
      <c r="D8" s="16" t="s">
        <v>58</v>
      </c>
      <c r="E8" s="157">
        <v>4052.5277108191108</v>
      </c>
      <c r="F8" s="158">
        <v>0</v>
      </c>
      <c r="G8" s="158">
        <v>0</v>
      </c>
      <c r="H8" s="158">
        <v>1195.10618357829</v>
      </c>
      <c r="I8" s="158">
        <v>119.3998230653602</v>
      </c>
      <c r="J8" s="159">
        <v>462.78538398112221</v>
      </c>
      <c r="K8" s="16" t="s">
        <v>17</v>
      </c>
    </row>
    <row r="9" spans="1:21" x14ac:dyDescent="0.25">
      <c r="A9" s="78" t="s">
        <v>13</v>
      </c>
      <c r="B9" s="79" t="s">
        <v>14</v>
      </c>
      <c r="C9" s="80" t="s">
        <v>18</v>
      </c>
      <c r="D9" s="16" t="s">
        <v>59</v>
      </c>
      <c r="E9" s="157">
        <v>4660.4068674419777</v>
      </c>
      <c r="F9" s="158">
        <v>0</v>
      </c>
      <c r="G9" s="158">
        <v>0</v>
      </c>
      <c r="H9" s="158">
        <v>1195.10618357829</v>
      </c>
      <c r="I9" s="158">
        <v>119.3998230653602</v>
      </c>
      <c r="J9" s="159">
        <v>462.78538398112221</v>
      </c>
      <c r="K9" s="16" t="s">
        <v>17</v>
      </c>
      <c r="M9" s="226" t="s">
        <v>132</v>
      </c>
      <c r="N9" s="226"/>
      <c r="O9" s="226"/>
      <c r="Q9" s="71">
        <f>Q7*Q3+Q6*Q2</f>
        <v>21511.911304409216</v>
      </c>
    </row>
    <row r="10" spans="1:21" x14ac:dyDescent="0.25">
      <c r="A10" s="78" t="s">
        <v>13</v>
      </c>
      <c r="B10" s="79" t="s">
        <v>14</v>
      </c>
      <c r="C10" s="80" t="s">
        <v>18</v>
      </c>
      <c r="D10" s="16" t="s">
        <v>60</v>
      </c>
      <c r="E10" s="157">
        <v>5359.4678975582738</v>
      </c>
      <c r="F10" s="157">
        <v>0</v>
      </c>
      <c r="G10" s="158">
        <v>0</v>
      </c>
      <c r="H10" s="158">
        <v>1195.10618357829</v>
      </c>
      <c r="I10" s="158">
        <v>119.3998230653602</v>
      </c>
      <c r="J10" s="159">
        <v>462.78538398112221</v>
      </c>
      <c r="K10" s="16" t="s">
        <v>17</v>
      </c>
      <c r="L10" s="71"/>
    </row>
    <row r="11" spans="1:21" x14ac:dyDescent="0.25">
      <c r="A11" s="78" t="s">
        <v>13</v>
      </c>
      <c r="B11" s="79" t="s">
        <v>14</v>
      </c>
      <c r="C11" s="80" t="s">
        <v>18</v>
      </c>
      <c r="D11" s="16" t="s">
        <v>61</v>
      </c>
      <c r="E11" s="157">
        <v>6163.3880821920138</v>
      </c>
      <c r="F11" s="158">
        <v>0</v>
      </c>
      <c r="G11" s="158">
        <v>0</v>
      </c>
      <c r="H11" s="158">
        <v>1195.10618357829</v>
      </c>
      <c r="I11" s="158">
        <v>119.3998230653602</v>
      </c>
      <c r="J11" s="159">
        <v>462.78538398112221</v>
      </c>
      <c r="K11" s="16" t="s">
        <v>17</v>
      </c>
      <c r="L11" s="71"/>
    </row>
    <row r="12" spans="1:21" x14ac:dyDescent="0.25">
      <c r="A12" s="78" t="s">
        <v>13</v>
      </c>
      <c r="B12" s="79" t="s">
        <v>14</v>
      </c>
      <c r="C12" s="80" t="s">
        <v>18</v>
      </c>
      <c r="D12" s="16" t="s">
        <v>62</v>
      </c>
      <c r="E12" s="157">
        <v>7396.0656986304166</v>
      </c>
      <c r="F12" s="158">
        <v>0</v>
      </c>
      <c r="G12" s="158">
        <v>0</v>
      </c>
      <c r="H12" s="158">
        <v>1195.10618357829</v>
      </c>
      <c r="I12" s="158">
        <v>119.3998230653602</v>
      </c>
      <c r="J12" s="159">
        <v>462.78538398112221</v>
      </c>
      <c r="K12" s="16" t="s">
        <v>17</v>
      </c>
    </row>
    <row r="13" spans="1:21" x14ac:dyDescent="0.25">
      <c r="A13" s="78" t="s">
        <v>13</v>
      </c>
      <c r="B13" s="79" t="s">
        <v>14</v>
      </c>
      <c r="C13" s="80" t="s">
        <v>18</v>
      </c>
      <c r="D13" s="16" t="s">
        <v>63</v>
      </c>
      <c r="E13" s="157">
        <v>8875.2788383564985</v>
      </c>
      <c r="F13" s="157">
        <v>225.08812573321649</v>
      </c>
      <c r="G13" s="158">
        <v>0</v>
      </c>
      <c r="H13" s="158">
        <v>1195.10618357829</v>
      </c>
      <c r="I13" s="158">
        <v>119.3998230653602</v>
      </c>
      <c r="J13" s="159">
        <v>462.78538398112221</v>
      </c>
      <c r="K13" s="16" t="s">
        <v>17</v>
      </c>
    </row>
    <row r="14" spans="1:21" x14ac:dyDescent="0.25">
      <c r="A14" s="78" t="s">
        <v>13</v>
      </c>
      <c r="B14" s="79" t="s">
        <v>14</v>
      </c>
      <c r="C14" s="80" t="s">
        <v>19</v>
      </c>
      <c r="D14" s="16" t="s">
        <v>58</v>
      </c>
      <c r="E14" s="157">
        <v>5268.2860240648433</v>
      </c>
      <c r="F14" s="158">
        <v>0</v>
      </c>
      <c r="G14" s="158">
        <v>0</v>
      </c>
      <c r="H14" s="158">
        <v>1195.10618357829</v>
      </c>
      <c r="I14" s="158">
        <v>119.3998230653602</v>
      </c>
      <c r="J14" s="159">
        <v>462.78538398112221</v>
      </c>
      <c r="K14" s="16" t="s">
        <v>17</v>
      </c>
    </row>
    <row r="15" spans="1:21" x14ac:dyDescent="0.25">
      <c r="A15" s="78" t="s">
        <v>13</v>
      </c>
      <c r="B15" s="79" t="s">
        <v>14</v>
      </c>
      <c r="C15" s="80" t="s">
        <v>19</v>
      </c>
      <c r="D15" s="16" t="s">
        <v>59</v>
      </c>
      <c r="E15" s="157">
        <v>6058.5289276745707</v>
      </c>
      <c r="F15" s="158">
        <v>0</v>
      </c>
      <c r="G15" s="158">
        <v>0</v>
      </c>
      <c r="H15" s="158">
        <v>1195.10618357829</v>
      </c>
      <c r="I15" s="158">
        <v>119.3998230653602</v>
      </c>
      <c r="J15" s="159">
        <v>462.78538398112221</v>
      </c>
      <c r="K15" s="16" t="s">
        <v>17</v>
      </c>
    </row>
    <row r="16" spans="1:21" x14ac:dyDescent="0.25">
      <c r="A16" s="78" t="s">
        <v>13</v>
      </c>
      <c r="B16" s="79" t="s">
        <v>14</v>
      </c>
      <c r="C16" s="80" t="s">
        <v>19</v>
      </c>
      <c r="D16" s="16" t="s">
        <v>60</v>
      </c>
      <c r="E16" s="157">
        <v>6967.3082668257548</v>
      </c>
      <c r="F16" s="160">
        <v>0</v>
      </c>
      <c r="G16" s="158">
        <v>0</v>
      </c>
      <c r="H16" s="158">
        <v>1195.10618357829</v>
      </c>
      <c r="I16" s="158">
        <v>119.3998230653602</v>
      </c>
      <c r="J16" s="159">
        <v>462.78538398112221</v>
      </c>
      <c r="K16" s="16" t="s">
        <v>17</v>
      </c>
    </row>
    <row r="17" spans="1:11" x14ac:dyDescent="0.25">
      <c r="A17" s="78" t="s">
        <v>13</v>
      </c>
      <c r="B17" s="79" t="s">
        <v>14</v>
      </c>
      <c r="C17" s="80" t="s">
        <v>19</v>
      </c>
      <c r="D17" s="16" t="s">
        <v>61</v>
      </c>
      <c r="E17" s="157">
        <v>8012.4045068496171</v>
      </c>
      <c r="F17" s="158">
        <v>0</v>
      </c>
      <c r="G17" s="158">
        <v>0</v>
      </c>
      <c r="H17" s="158">
        <v>1195.10618357829</v>
      </c>
      <c r="I17" s="158">
        <v>119.3998230653602</v>
      </c>
      <c r="J17" s="159">
        <v>462.78538398112221</v>
      </c>
      <c r="K17" s="16" t="s">
        <v>17</v>
      </c>
    </row>
    <row r="18" spans="1:11" x14ac:dyDescent="0.25">
      <c r="A18" s="81" t="s">
        <v>13</v>
      </c>
      <c r="B18" s="82" t="s">
        <v>14</v>
      </c>
      <c r="C18" s="83" t="s">
        <v>19</v>
      </c>
      <c r="D18" s="52" t="s">
        <v>62</v>
      </c>
      <c r="E18" s="161">
        <v>9614.8854082195412</v>
      </c>
      <c r="F18" s="162">
        <v>0</v>
      </c>
      <c r="G18" s="162">
        <v>0</v>
      </c>
      <c r="H18" s="162">
        <v>1195.10618357829</v>
      </c>
      <c r="I18" s="162">
        <v>119.3998230653602</v>
      </c>
      <c r="J18" s="163">
        <v>462.78538398112221</v>
      </c>
      <c r="K18" s="16" t="s">
        <v>17</v>
      </c>
    </row>
    <row r="19" spans="1:11" x14ac:dyDescent="0.25">
      <c r="A19" s="69" t="s">
        <v>13</v>
      </c>
      <c r="B19" s="79" t="s">
        <v>14</v>
      </c>
      <c r="C19" s="80" t="s">
        <v>19</v>
      </c>
      <c r="D19" s="16" t="s">
        <v>63</v>
      </c>
      <c r="E19" s="157">
        <v>11537.862489863441</v>
      </c>
      <c r="F19" s="157">
        <v>281.36015716652059</v>
      </c>
      <c r="G19" s="158">
        <v>0</v>
      </c>
      <c r="H19" s="158">
        <v>1195.10618357829</v>
      </c>
      <c r="I19" s="158">
        <v>119.3998230653602</v>
      </c>
      <c r="J19" s="158">
        <v>462.78538398112221</v>
      </c>
      <c r="K19" s="16" t="s">
        <v>17</v>
      </c>
    </row>
    <row r="20" spans="1:11" x14ac:dyDescent="0.25">
      <c r="A20" s="69" t="s">
        <v>13</v>
      </c>
      <c r="B20" s="79" t="s">
        <v>14</v>
      </c>
      <c r="C20" s="80" t="s">
        <v>20</v>
      </c>
      <c r="D20" s="16" t="s">
        <v>58</v>
      </c>
      <c r="E20" s="157">
        <v>6848.771831284299</v>
      </c>
      <c r="F20" s="158">
        <v>0</v>
      </c>
      <c r="G20" s="158">
        <v>0</v>
      </c>
      <c r="H20" s="158">
        <v>1195.10618357829</v>
      </c>
      <c r="I20" s="158">
        <v>119.3998230653602</v>
      </c>
      <c r="J20" s="158">
        <v>462.78538398112221</v>
      </c>
      <c r="K20" s="16" t="s">
        <v>17</v>
      </c>
    </row>
    <row r="21" spans="1:11" x14ac:dyDescent="0.25">
      <c r="A21" s="84" t="s">
        <v>13</v>
      </c>
      <c r="B21" s="85" t="s">
        <v>14</v>
      </c>
      <c r="C21" s="80" t="s">
        <v>20</v>
      </c>
      <c r="D21" s="55" t="s">
        <v>59</v>
      </c>
      <c r="E21" s="164">
        <v>7876.0876059769407</v>
      </c>
      <c r="F21" s="165">
        <v>0</v>
      </c>
      <c r="G21" s="165">
        <v>0</v>
      </c>
      <c r="H21" s="165">
        <v>1195.10618357829</v>
      </c>
      <c r="I21" s="165">
        <v>119.3998230653602</v>
      </c>
      <c r="J21" s="166">
        <v>462.78538398112221</v>
      </c>
      <c r="K21" s="16" t="s">
        <v>17</v>
      </c>
    </row>
    <row r="22" spans="1:11" x14ac:dyDescent="0.25">
      <c r="A22" s="78" t="s">
        <v>13</v>
      </c>
      <c r="B22" s="79" t="s">
        <v>14</v>
      </c>
      <c r="C22" s="80" t="s">
        <v>20</v>
      </c>
      <c r="D22" s="16" t="s">
        <v>60</v>
      </c>
      <c r="E22" s="157">
        <v>9057.5007468734821</v>
      </c>
      <c r="F22" s="157">
        <v>0</v>
      </c>
      <c r="G22" s="158">
        <v>0</v>
      </c>
      <c r="H22" s="158">
        <v>1195.10618357829</v>
      </c>
      <c r="I22" s="158">
        <v>119.3998230653602</v>
      </c>
      <c r="J22" s="159">
        <v>462.78538398112221</v>
      </c>
      <c r="K22" s="16" t="s">
        <v>17</v>
      </c>
    </row>
    <row r="23" spans="1:11" x14ac:dyDescent="0.25">
      <c r="A23" s="78" t="s">
        <v>13</v>
      </c>
      <c r="B23" s="79" t="s">
        <v>14</v>
      </c>
      <c r="C23" s="80" t="s">
        <v>20</v>
      </c>
      <c r="D23" s="16" t="s">
        <v>61</v>
      </c>
      <c r="E23" s="157">
        <v>10416.125858904499</v>
      </c>
      <c r="F23" s="158">
        <v>0</v>
      </c>
      <c r="G23" s="158">
        <v>0</v>
      </c>
      <c r="H23" s="158">
        <v>1195.10618357829</v>
      </c>
      <c r="I23" s="158">
        <v>119.3998230653602</v>
      </c>
      <c r="J23" s="159">
        <v>462.78538398112221</v>
      </c>
      <c r="K23" s="16" t="s">
        <v>17</v>
      </c>
    </row>
    <row r="24" spans="1:11" x14ac:dyDescent="0.25">
      <c r="A24" s="78" t="s">
        <v>13</v>
      </c>
      <c r="B24" s="79" t="s">
        <v>14</v>
      </c>
      <c r="C24" s="80" t="s">
        <v>20</v>
      </c>
      <c r="D24" s="16" t="s">
        <v>62</v>
      </c>
      <c r="E24" s="157">
        <v>12499.3510306854</v>
      </c>
      <c r="F24" s="158">
        <v>0</v>
      </c>
      <c r="G24" s="158">
        <v>0</v>
      </c>
      <c r="H24" s="158">
        <v>1195.10618357829</v>
      </c>
      <c r="I24" s="158">
        <v>119.3998230653602</v>
      </c>
      <c r="J24" s="159">
        <v>462.78538398112221</v>
      </c>
      <c r="K24" s="16" t="s">
        <v>17</v>
      </c>
    </row>
    <row r="25" spans="1:11" ht="15.75" thickBot="1" x14ac:dyDescent="0.3">
      <c r="A25" s="86" t="s">
        <v>13</v>
      </c>
      <c r="B25" s="87" t="s">
        <v>14</v>
      </c>
      <c r="C25" s="88" t="s">
        <v>20</v>
      </c>
      <c r="D25" s="23" t="s">
        <v>63</v>
      </c>
      <c r="E25" s="167">
        <v>14999.22123682249</v>
      </c>
      <c r="F25" s="167">
        <v>372.39443829148593</v>
      </c>
      <c r="G25" s="168">
        <v>0</v>
      </c>
      <c r="H25" s="168">
        <v>1195.10618357829</v>
      </c>
      <c r="I25" s="168">
        <v>119.3998230653602</v>
      </c>
      <c r="J25" s="169">
        <v>462.78538398112221</v>
      </c>
      <c r="K25" s="16" t="s">
        <v>17</v>
      </c>
    </row>
    <row r="26" spans="1:11" ht="15.75" thickBot="1" x14ac:dyDescent="0.3">
      <c r="A26" s="89" t="s">
        <v>13</v>
      </c>
      <c r="B26" s="57" t="s">
        <v>21</v>
      </c>
      <c r="C26" s="90" t="s">
        <v>24</v>
      </c>
      <c r="D26" s="59" t="s">
        <v>16</v>
      </c>
      <c r="E26" s="170">
        <v>975.36988090732189</v>
      </c>
      <c r="F26" s="171">
        <v>0</v>
      </c>
      <c r="G26" s="171">
        <v>0</v>
      </c>
      <c r="H26" s="170">
        <v>1493.882729472863</v>
      </c>
      <c r="I26" s="171">
        <v>119.3998230653602</v>
      </c>
      <c r="J26" s="172">
        <v>925.5707679622443</v>
      </c>
      <c r="K26" s="16" t="s">
        <v>25</v>
      </c>
    </row>
    <row r="27" spans="1:11" ht="15.75" thickBot="1" x14ac:dyDescent="0.3">
      <c r="A27" s="104" t="s">
        <v>13</v>
      </c>
      <c r="B27" s="128" t="s">
        <v>23</v>
      </c>
      <c r="C27" s="105" t="s">
        <v>24</v>
      </c>
      <c r="D27" s="29" t="s">
        <v>16</v>
      </c>
      <c r="E27" s="173">
        <v>975.36988090732189</v>
      </c>
      <c r="F27" s="174">
        <v>0</v>
      </c>
      <c r="G27" s="174">
        <v>0</v>
      </c>
      <c r="H27" s="173">
        <v>1493.882729472863</v>
      </c>
      <c r="I27" s="174">
        <v>119.3998230653602</v>
      </c>
      <c r="J27" s="175">
        <v>462.78538398112221</v>
      </c>
      <c r="K27" s="16" t="s">
        <v>25</v>
      </c>
    </row>
    <row r="28" spans="1:11" x14ac:dyDescent="0.25">
      <c r="A28" s="75" t="s">
        <v>13</v>
      </c>
      <c r="B28" s="91" t="s">
        <v>26</v>
      </c>
      <c r="C28" s="77" t="s">
        <v>15</v>
      </c>
      <c r="D28" s="9" t="s">
        <v>58</v>
      </c>
      <c r="E28" s="299">
        <v>4083.4462499999995</v>
      </c>
      <c r="F28" s="300">
        <v>0</v>
      </c>
      <c r="G28" s="300">
        <v>0</v>
      </c>
      <c r="H28" s="299">
        <v>1493.882729472863</v>
      </c>
      <c r="I28" s="300">
        <v>119.3998230653602</v>
      </c>
      <c r="J28" s="301">
        <v>462.78538398112221</v>
      </c>
      <c r="K28" s="16" t="s">
        <v>17</v>
      </c>
    </row>
    <row r="29" spans="1:11" ht="15.75" customHeight="1" x14ac:dyDescent="0.25">
      <c r="A29" s="78" t="s">
        <v>13</v>
      </c>
      <c r="B29" s="92" t="s">
        <v>26</v>
      </c>
      <c r="C29" s="80" t="s">
        <v>15</v>
      </c>
      <c r="D29" s="16" t="s">
        <v>59</v>
      </c>
      <c r="E29" s="302">
        <v>4695.9631874999995</v>
      </c>
      <c r="F29" s="303">
        <v>0</v>
      </c>
      <c r="G29" s="303">
        <v>0</v>
      </c>
      <c r="H29" s="302">
        <v>1493.882729472863</v>
      </c>
      <c r="I29" s="303">
        <v>119.3998230653602</v>
      </c>
      <c r="J29" s="304">
        <v>462.78538398112221</v>
      </c>
      <c r="K29" s="16" t="s">
        <v>17</v>
      </c>
    </row>
    <row r="30" spans="1:11" x14ac:dyDescent="0.25">
      <c r="A30" s="78" t="s">
        <v>13</v>
      </c>
      <c r="B30" s="92" t="s">
        <v>26</v>
      </c>
      <c r="C30" s="80" t="s">
        <v>15</v>
      </c>
      <c r="D30" s="16" t="s">
        <v>60</v>
      </c>
      <c r="E30" s="302">
        <v>5400.3546674999998</v>
      </c>
      <c r="F30" s="302">
        <v>0</v>
      </c>
      <c r="G30" s="303">
        <v>0</v>
      </c>
      <c r="H30" s="302">
        <v>1493.882729472863</v>
      </c>
      <c r="I30" s="303">
        <v>119.3998230653602</v>
      </c>
      <c r="J30" s="304">
        <v>462.78538398112221</v>
      </c>
      <c r="K30" s="16" t="s">
        <v>17</v>
      </c>
    </row>
    <row r="31" spans="1:11" x14ac:dyDescent="0.25">
      <c r="A31" s="78" t="s">
        <v>13</v>
      </c>
      <c r="B31" s="92" t="s">
        <v>26</v>
      </c>
      <c r="C31" s="80" t="s">
        <v>15</v>
      </c>
      <c r="D31" s="16" t="s">
        <v>61</v>
      </c>
      <c r="E31" s="302">
        <v>6210.4120649999977</v>
      </c>
      <c r="F31" s="302">
        <v>179.47749999999999</v>
      </c>
      <c r="G31" s="303">
        <v>0</v>
      </c>
      <c r="H31" s="302">
        <v>1493.882729472863</v>
      </c>
      <c r="I31" s="303">
        <v>119.3998230653602</v>
      </c>
      <c r="J31" s="304">
        <v>462.78538398112221</v>
      </c>
      <c r="K31" s="16" t="s">
        <v>17</v>
      </c>
    </row>
    <row r="32" spans="1:11" x14ac:dyDescent="0.25">
      <c r="A32" s="78" t="s">
        <v>13</v>
      </c>
      <c r="B32" s="92" t="s">
        <v>26</v>
      </c>
      <c r="C32" s="80" t="s">
        <v>18</v>
      </c>
      <c r="D32" s="16" t="s">
        <v>58</v>
      </c>
      <c r="E32" s="302">
        <v>6555.4899999999989</v>
      </c>
      <c r="F32" s="303">
        <v>0</v>
      </c>
      <c r="G32" s="303">
        <v>0</v>
      </c>
      <c r="H32" s="302">
        <v>1493.882729472863</v>
      </c>
      <c r="I32" s="303">
        <v>119.3998230653602</v>
      </c>
      <c r="J32" s="304">
        <v>462.78538398112221</v>
      </c>
      <c r="K32" s="16" t="s">
        <v>17</v>
      </c>
    </row>
    <row r="33" spans="1:22" x14ac:dyDescent="0.25">
      <c r="A33" s="78" t="s">
        <v>13</v>
      </c>
      <c r="B33" s="92" t="s">
        <v>26</v>
      </c>
      <c r="C33" s="80" t="s">
        <v>18</v>
      </c>
      <c r="D33" s="16" t="s">
        <v>59</v>
      </c>
      <c r="E33" s="302">
        <v>7538.8134999999993</v>
      </c>
      <c r="F33" s="303">
        <v>0</v>
      </c>
      <c r="G33" s="303">
        <v>0</v>
      </c>
      <c r="H33" s="302">
        <v>1493.882729472863</v>
      </c>
      <c r="I33" s="303">
        <v>119.3998230653602</v>
      </c>
      <c r="J33" s="304">
        <v>462.78538398112221</v>
      </c>
      <c r="K33" s="16" t="s">
        <v>17</v>
      </c>
    </row>
    <row r="34" spans="1:22" ht="15.75" x14ac:dyDescent="0.25">
      <c r="A34" s="78" t="s">
        <v>13</v>
      </c>
      <c r="B34" s="92" t="s">
        <v>26</v>
      </c>
      <c r="C34" s="80" t="s">
        <v>18</v>
      </c>
      <c r="D34" s="16" t="s">
        <v>60</v>
      </c>
      <c r="E34" s="302">
        <v>8669.6355249999979</v>
      </c>
      <c r="F34" s="302">
        <v>0</v>
      </c>
      <c r="G34" s="303">
        <v>0</v>
      </c>
      <c r="H34" s="302">
        <v>1493.882729472863</v>
      </c>
      <c r="I34" s="303">
        <v>119.3998230653602</v>
      </c>
      <c r="J34" s="304">
        <v>462.78538398112221</v>
      </c>
      <c r="K34" s="16" t="s">
        <v>17</v>
      </c>
      <c r="M34" s="225" t="s">
        <v>57</v>
      </c>
      <c r="N34" s="225"/>
      <c r="O34" s="225"/>
      <c r="P34" s="225"/>
      <c r="S34" t="s">
        <v>127</v>
      </c>
      <c r="T34" s="1">
        <v>3.2800000000000003E-2</v>
      </c>
      <c r="U34" s="1">
        <v>4.6600000000000003E-2</v>
      </c>
      <c r="V34" t="s">
        <v>1</v>
      </c>
    </row>
    <row r="35" spans="1:22" x14ac:dyDescent="0.25">
      <c r="A35" s="78" t="s">
        <v>13</v>
      </c>
      <c r="B35" s="92" t="s">
        <v>26</v>
      </c>
      <c r="C35" s="80" t="s">
        <v>18</v>
      </c>
      <c r="D35" s="16" t="s">
        <v>61</v>
      </c>
      <c r="E35" s="302">
        <v>9970.0778299999984</v>
      </c>
      <c r="F35" s="302">
        <v>221.33849999999998</v>
      </c>
      <c r="G35" s="303">
        <v>0</v>
      </c>
      <c r="H35" s="302">
        <v>1493.882729472863</v>
      </c>
      <c r="I35" s="303">
        <v>119.3998230653602</v>
      </c>
      <c r="J35" s="304">
        <v>462.78538398112221</v>
      </c>
      <c r="K35" s="16" t="s">
        <v>17</v>
      </c>
      <c r="N35" s="2"/>
      <c r="S35" t="s">
        <v>128</v>
      </c>
      <c r="T35" s="1">
        <v>2.5000000000000001E-2</v>
      </c>
    </row>
    <row r="36" spans="1:22" x14ac:dyDescent="0.25">
      <c r="A36" s="78" t="s">
        <v>13</v>
      </c>
      <c r="B36" s="92" t="s">
        <v>26</v>
      </c>
      <c r="C36" s="80" t="s">
        <v>19</v>
      </c>
      <c r="D36" s="55" t="s">
        <v>58</v>
      </c>
      <c r="E36" s="302">
        <v>9111.5324999999993</v>
      </c>
      <c r="F36" s="303">
        <v>0</v>
      </c>
      <c r="G36" s="303">
        <v>0</v>
      </c>
      <c r="H36" s="302">
        <v>1493.882729472863</v>
      </c>
      <c r="I36" s="303">
        <v>119.3998230653602</v>
      </c>
      <c r="J36" s="304">
        <v>462.78538398112221</v>
      </c>
      <c r="K36" s="16" t="s">
        <v>17</v>
      </c>
    </row>
    <row r="37" spans="1:22" x14ac:dyDescent="0.25">
      <c r="A37" s="78" t="s">
        <v>13</v>
      </c>
      <c r="B37" s="92" t="s">
        <v>26</v>
      </c>
      <c r="C37" s="80" t="s">
        <v>19</v>
      </c>
      <c r="D37" s="16" t="s">
        <v>59</v>
      </c>
      <c r="E37" s="302">
        <v>10477.6525</v>
      </c>
      <c r="F37" s="303">
        <v>0</v>
      </c>
      <c r="G37" s="303">
        <v>0</v>
      </c>
      <c r="H37" s="302">
        <v>1493.882729472863</v>
      </c>
      <c r="I37" s="303">
        <v>119.3998230653602</v>
      </c>
      <c r="J37" s="304">
        <v>462.78538398112221</v>
      </c>
      <c r="K37" s="16" t="s">
        <v>17</v>
      </c>
    </row>
    <row r="38" spans="1:22" x14ac:dyDescent="0.25">
      <c r="A38" s="78" t="s">
        <v>13</v>
      </c>
      <c r="B38" s="92" t="s">
        <v>26</v>
      </c>
      <c r="C38" s="80" t="s">
        <v>19</v>
      </c>
      <c r="D38" s="16" t="s">
        <v>60</v>
      </c>
      <c r="E38" s="302">
        <v>12050.007829999999</v>
      </c>
      <c r="F38" s="302">
        <v>0</v>
      </c>
      <c r="G38" s="303">
        <v>0</v>
      </c>
      <c r="H38" s="302">
        <v>1493.882729472863</v>
      </c>
      <c r="I38" s="303">
        <v>119.3998230653602</v>
      </c>
      <c r="J38" s="303">
        <v>462.78538398112221</v>
      </c>
      <c r="K38" s="16" t="s">
        <v>17</v>
      </c>
    </row>
    <row r="39" spans="1:22" ht="15" customHeight="1" thickBot="1" x14ac:dyDescent="0.3">
      <c r="A39" s="78" t="s">
        <v>13</v>
      </c>
      <c r="B39" s="93" t="s">
        <v>26</v>
      </c>
      <c r="C39" s="90" t="s">
        <v>19</v>
      </c>
      <c r="D39" s="55" t="s">
        <v>61</v>
      </c>
      <c r="E39" s="305">
        <v>13857.506564999998</v>
      </c>
      <c r="F39" s="305">
        <v>304.9375</v>
      </c>
      <c r="G39" s="306">
        <v>0</v>
      </c>
      <c r="H39" s="305">
        <v>1493.882729472863</v>
      </c>
      <c r="I39" s="306">
        <v>119.3998230653602</v>
      </c>
      <c r="J39" s="307">
        <v>462.78538398112221</v>
      </c>
      <c r="K39" s="16" t="s">
        <v>17</v>
      </c>
    </row>
    <row r="44" spans="1:22" x14ac:dyDescent="0.25">
      <c r="A44" s="67"/>
      <c r="B44" s="68"/>
    </row>
    <row r="45" spans="1:22" ht="15" customHeight="1" x14ac:dyDescent="0.25"/>
  </sheetData>
  <mergeCells count="5">
    <mergeCell ref="M34:P34"/>
    <mergeCell ref="M1:N1"/>
    <mergeCell ref="P1:Q1"/>
    <mergeCell ref="T1:U1"/>
    <mergeCell ref="M9:O9"/>
  </mergeCells>
  <conditionalFormatting sqref="B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39">
    <cfRule type="cellIs" dxfId="54" priority="2" operator="equal">
      <formula>"Si"</formula>
    </cfRule>
    <cfRule type="notContainsText" dxfId="53" priority="3" operator="notContains" text="SI">
      <formula>ISERROR(SEARCH("SI",K2))</formula>
    </cfRule>
    <cfRule type="cellIs" dxfId="52" priority="4" operator="equal">
      <formula>"SI"</formula>
    </cfRule>
  </conditionalFormatting>
  <conditionalFormatting sqref="B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opLeftCell="A16" zoomScale="90" zoomScaleNormal="90" workbookViewId="0">
      <selection activeCell="B27" sqref="B27"/>
    </sheetView>
  </sheetViews>
  <sheetFormatPr baseColWidth="10" defaultRowHeight="15" x14ac:dyDescent="0.25"/>
  <cols>
    <col min="1" max="1" width="7" bestFit="1" customWidth="1"/>
    <col min="2" max="2" width="20.85546875" bestFit="1" customWidth="1"/>
    <col min="4" max="4" width="12" bestFit="1" customWidth="1"/>
    <col min="10" max="10" width="18.28515625" bestFit="1" customWidth="1"/>
    <col min="11" max="11" width="19.42578125" customWidth="1"/>
  </cols>
  <sheetData>
    <row r="1" spans="1:17" ht="30.75" thickBot="1" x14ac:dyDescent="0.3">
      <c r="A1" s="46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5" t="s">
        <v>12</v>
      </c>
      <c r="I1" s="1"/>
      <c r="J1" s="126" t="s">
        <v>72</v>
      </c>
      <c r="K1" s="126" t="s">
        <v>73</v>
      </c>
      <c r="L1" s="126" t="s">
        <v>74</v>
      </c>
    </row>
    <row r="2" spans="1:17" x14ac:dyDescent="0.25">
      <c r="A2" s="75" t="s">
        <v>13</v>
      </c>
      <c r="B2" s="76" t="s">
        <v>14</v>
      </c>
      <c r="C2" s="77" t="s">
        <v>15</v>
      </c>
      <c r="D2" s="9" t="s">
        <v>58</v>
      </c>
      <c r="E2" s="179">
        <v>3399.6881014465098</v>
      </c>
      <c r="F2" s="155">
        <v>0</v>
      </c>
      <c r="G2" s="180">
        <v>0</v>
      </c>
      <c r="H2" s="16" t="s">
        <v>17</v>
      </c>
      <c r="I2" s="1"/>
      <c r="J2" s="69" t="s">
        <v>75</v>
      </c>
      <c r="K2" s="69" t="s">
        <v>76</v>
      </c>
      <c r="L2" s="127" t="s">
        <v>77</v>
      </c>
    </row>
    <row r="3" spans="1:17" x14ac:dyDescent="0.25">
      <c r="A3" s="78" t="s">
        <v>13</v>
      </c>
      <c r="B3" s="79" t="s">
        <v>14</v>
      </c>
      <c r="C3" s="80" t="s">
        <v>15</v>
      </c>
      <c r="D3" s="16" t="s">
        <v>59</v>
      </c>
      <c r="E3" s="176">
        <v>3909.6413166634852</v>
      </c>
      <c r="F3" s="158">
        <v>0</v>
      </c>
      <c r="G3" s="181">
        <v>0</v>
      </c>
      <c r="H3" s="16" t="s">
        <v>17</v>
      </c>
      <c r="J3" s="69" t="s">
        <v>78</v>
      </c>
      <c r="K3" s="69" t="s">
        <v>79</v>
      </c>
      <c r="L3" s="127" t="s">
        <v>77</v>
      </c>
    </row>
    <row r="4" spans="1:17" x14ac:dyDescent="0.25">
      <c r="A4" s="78" t="s">
        <v>13</v>
      </c>
      <c r="B4" s="79" t="s">
        <v>14</v>
      </c>
      <c r="C4" s="80" t="s">
        <v>15</v>
      </c>
      <c r="D4" s="16" t="s">
        <v>60</v>
      </c>
      <c r="E4" s="176">
        <v>4496.0875141630077</v>
      </c>
      <c r="F4" s="176">
        <v>0</v>
      </c>
      <c r="G4" s="181">
        <v>0</v>
      </c>
      <c r="H4" s="16" t="s">
        <v>17</v>
      </c>
    </row>
    <row r="5" spans="1:17" x14ac:dyDescent="0.25">
      <c r="A5" s="78" t="s">
        <v>13</v>
      </c>
      <c r="B5" s="79" t="s">
        <v>14</v>
      </c>
      <c r="C5" s="80" t="s">
        <v>15</v>
      </c>
      <c r="D5" s="16" t="s">
        <v>61</v>
      </c>
      <c r="E5" s="176">
        <v>5170.5006412874591</v>
      </c>
      <c r="F5" s="158">
        <v>0</v>
      </c>
      <c r="G5" s="181">
        <v>0</v>
      </c>
      <c r="H5" s="16" t="s">
        <v>17</v>
      </c>
      <c r="I5" s="2"/>
      <c r="J5" s="228" t="s">
        <v>131</v>
      </c>
      <c r="K5" s="228"/>
    </row>
    <row r="6" spans="1:17" x14ac:dyDescent="0.25">
      <c r="A6" s="78" t="s">
        <v>13</v>
      </c>
      <c r="B6" s="79" t="s">
        <v>14</v>
      </c>
      <c r="C6" s="80" t="s">
        <v>15</v>
      </c>
      <c r="D6" s="16" t="s">
        <v>62</v>
      </c>
      <c r="E6" s="176">
        <v>6204.6007695449507</v>
      </c>
      <c r="F6" s="158">
        <v>0</v>
      </c>
      <c r="G6" s="181">
        <v>0</v>
      </c>
      <c r="H6" s="16" t="s">
        <v>17</v>
      </c>
      <c r="J6" s="2">
        <v>3399.6881014465093</v>
      </c>
      <c r="K6" s="188">
        <f>J6*1.0328</f>
        <v>3511.1978711739548</v>
      </c>
    </row>
    <row r="7" spans="1:17" x14ac:dyDescent="0.25">
      <c r="A7" s="78" t="s">
        <v>13</v>
      </c>
      <c r="B7" s="79" t="s">
        <v>14</v>
      </c>
      <c r="C7" s="80" t="s">
        <v>15</v>
      </c>
      <c r="D7" s="16" t="s">
        <v>63</v>
      </c>
      <c r="E7" s="176">
        <v>7445.5209234539407</v>
      </c>
      <c r="F7" s="176">
        <v>185.10194138606209</v>
      </c>
      <c r="G7" s="181">
        <v>0</v>
      </c>
      <c r="H7" s="16" t="s">
        <v>17</v>
      </c>
    </row>
    <row r="8" spans="1:17" x14ac:dyDescent="0.25">
      <c r="A8" s="78" t="s">
        <v>13</v>
      </c>
      <c r="B8" s="79" t="s">
        <v>14</v>
      </c>
      <c r="C8" s="80" t="s">
        <v>18</v>
      </c>
      <c r="D8" s="16" t="s">
        <v>58</v>
      </c>
      <c r="E8" s="176">
        <v>4052.5277108191108</v>
      </c>
      <c r="F8" s="158">
        <v>0</v>
      </c>
      <c r="G8" s="181">
        <v>0</v>
      </c>
      <c r="H8" s="16" t="s">
        <v>17</v>
      </c>
    </row>
    <row r="9" spans="1:17" x14ac:dyDescent="0.25">
      <c r="A9" s="78" t="s">
        <v>13</v>
      </c>
      <c r="B9" s="79" t="s">
        <v>14</v>
      </c>
      <c r="C9" s="80" t="s">
        <v>18</v>
      </c>
      <c r="D9" s="16" t="s">
        <v>59</v>
      </c>
      <c r="E9" s="176">
        <v>4660.4068674419777</v>
      </c>
      <c r="F9" s="158">
        <v>0</v>
      </c>
      <c r="G9" s="181">
        <v>0</v>
      </c>
      <c r="H9" s="16" t="s">
        <v>17</v>
      </c>
    </row>
    <row r="10" spans="1:17" x14ac:dyDescent="0.25">
      <c r="A10" s="78" t="s">
        <v>13</v>
      </c>
      <c r="B10" s="79" t="s">
        <v>14</v>
      </c>
      <c r="C10" s="80" t="s">
        <v>18</v>
      </c>
      <c r="D10" s="16" t="s">
        <v>60</v>
      </c>
      <c r="E10" s="176">
        <v>5359.4678975582738</v>
      </c>
      <c r="F10" s="176">
        <v>0</v>
      </c>
      <c r="G10" s="181">
        <v>0</v>
      </c>
      <c r="H10" s="16" t="s">
        <v>17</v>
      </c>
    </row>
    <row r="11" spans="1:17" x14ac:dyDescent="0.25">
      <c r="A11" s="78" t="s">
        <v>13</v>
      </c>
      <c r="B11" s="79" t="s">
        <v>14</v>
      </c>
      <c r="C11" s="80" t="s">
        <v>18</v>
      </c>
      <c r="D11" s="16" t="s">
        <v>61</v>
      </c>
      <c r="E11" s="176">
        <v>6163.3880821920138</v>
      </c>
      <c r="F11" s="158">
        <v>0</v>
      </c>
      <c r="G11" s="181">
        <v>0</v>
      </c>
      <c r="H11" s="16" t="s">
        <v>17</v>
      </c>
    </row>
    <row r="12" spans="1:17" x14ac:dyDescent="0.25">
      <c r="A12" s="78" t="s">
        <v>13</v>
      </c>
      <c r="B12" s="79" t="s">
        <v>14</v>
      </c>
      <c r="C12" s="80" t="s">
        <v>18</v>
      </c>
      <c r="D12" s="16" t="s">
        <v>62</v>
      </c>
      <c r="E12" s="176">
        <v>7396.0656986304166</v>
      </c>
      <c r="F12" s="158">
        <v>0</v>
      </c>
      <c r="G12" s="181">
        <v>0</v>
      </c>
      <c r="H12" s="16" t="s">
        <v>17</v>
      </c>
    </row>
    <row r="13" spans="1:17" x14ac:dyDescent="0.25">
      <c r="A13" s="78" t="s">
        <v>13</v>
      </c>
      <c r="B13" s="79" t="s">
        <v>14</v>
      </c>
      <c r="C13" s="80" t="s">
        <v>18</v>
      </c>
      <c r="D13" s="16" t="s">
        <v>63</v>
      </c>
      <c r="E13" s="176">
        <v>8875.2788383564985</v>
      </c>
      <c r="F13" s="176">
        <v>225.08812573321649</v>
      </c>
      <c r="G13" s="181">
        <v>0</v>
      </c>
      <c r="H13" s="16" t="s">
        <v>17</v>
      </c>
    </row>
    <row r="14" spans="1:17" x14ac:dyDescent="0.25">
      <c r="A14" s="78" t="s">
        <v>13</v>
      </c>
      <c r="B14" s="79" t="s">
        <v>14</v>
      </c>
      <c r="C14" s="80" t="s">
        <v>19</v>
      </c>
      <c r="D14" s="16" t="s">
        <v>58</v>
      </c>
      <c r="E14" s="176">
        <v>5268.2860240648433</v>
      </c>
      <c r="F14" s="158">
        <v>0</v>
      </c>
      <c r="G14" s="181">
        <v>0</v>
      </c>
      <c r="H14" s="16" t="s">
        <v>25</v>
      </c>
    </row>
    <row r="15" spans="1:17" ht="18.75" x14ac:dyDescent="0.3">
      <c r="A15" s="78" t="s">
        <v>13</v>
      </c>
      <c r="B15" s="79" t="s">
        <v>14</v>
      </c>
      <c r="C15" s="80" t="s">
        <v>19</v>
      </c>
      <c r="D15" s="16" t="s">
        <v>59</v>
      </c>
      <c r="E15" s="176">
        <v>6058.5289276745707</v>
      </c>
      <c r="F15" s="158">
        <v>0</v>
      </c>
      <c r="G15" s="181">
        <v>0</v>
      </c>
      <c r="H15" s="16" t="s">
        <v>17</v>
      </c>
      <c r="J15" s="227" t="s">
        <v>139</v>
      </c>
      <c r="K15" s="227"/>
      <c r="L15" s="124"/>
      <c r="M15" s="124"/>
      <c r="O15" t="s">
        <v>1</v>
      </c>
      <c r="P15" t="s">
        <v>127</v>
      </c>
      <c r="Q15" s="1">
        <v>3.2800000000000003E-2</v>
      </c>
    </row>
    <row r="16" spans="1:17" ht="18.75" x14ac:dyDescent="0.3">
      <c r="A16" s="78" t="s">
        <v>13</v>
      </c>
      <c r="B16" s="79" t="s">
        <v>14</v>
      </c>
      <c r="C16" s="80" t="s">
        <v>19</v>
      </c>
      <c r="D16" s="16" t="s">
        <v>60</v>
      </c>
      <c r="E16" s="176">
        <v>6967.3082668257548</v>
      </c>
      <c r="F16" s="160">
        <v>0</v>
      </c>
      <c r="G16" s="181">
        <v>0</v>
      </c>
      <c r="H16" s="16" t="s">
        <v>17</v>
      </c>
      <c r="J16" s="125"/>
      <c r="K16" s="125"/>
      <c r="L16" s="124"/>
      <c r="M16" s="124"/>
      <c r="P16" t="s">
        <v>128</v>
      </c>
      <c r="Q16" s="1">
        <v>2.5000000000000001E-2</v>
      </c>
    </row>
    <row r="17" spans="1:8" x14ac:dyDescent="0.25">
      <c r="A17" s="78" t="s">
        <v>13</v>
      </c>
      <c r="B17" s="79" t="s">
        <v>14</v>
      </c>
      <c r="C17" s="80" t="s">
        <v>19</v>
      </c>
      <c r="D17" s="16" t="s">
        <v>61</v>
      </c>
      <c r="E17" s="176">
        <v>8012.4045068496171</v>
      </c>
      <c r="F17" s="158">
        <v>0</v>
      </c>
      <c r="G17" s="181">
        <v>0</v>
      </c>
      <c r="H17" s="16" t="s">
        <v>17</v>
      </c>
    </row>
    <row r="18" spans="1:8" x14ac:dyDescent="0.25">
      <c r="A18" s="81" t="s">
        <v>13</v>
      </c>
      <c r="B18" s="82" t="s">
        <v>14</v>
      </c>
      <c r="C18" s="83" t="s">
        <v>19</v>
      </c>
      <c r="D18" s="52" t="s">
        <v>62</v>
      </c>
      <c r="E18" s="182">
        <v>9614.8854082195412</v>
      </c>
      <c r="F18" s="162">
        <v>0</v>
      </c>
      <c r="G18" s="183">
        <v>0</v>
      </c>
      <c r="H18" s="16" t="s">
        <v>17</v>
      </c>
    </row>
    <row r="19" spans="1:8" x14ac:dyDescent="0.25">
      <c r="A19" s="69" t="s">
        <v>13</v>
      </c>
      <c r="B19" s="79" t="s">
        <v>14</v>
      </c>
      <c r="C19" s="80" t="s">
        <v>19</v>
      </c>
      <c r="D19" s="16" t="s">
        <v>63</v>
      </c>
      <c r="E19" s="176">
        <v>11537.862489863441</v>
      </c>
      <c r="F19" s="176">
        <v>281.36015716652059</v>
      </c>
      <c r="G19" s="181">
        <v>0</v>
      </c>
      <c r="H19" s="16" t="s">
        <v>17</v>
      </c>
    </row>
    <row r="20" spans="1:8" x14ac:dyDescent="0.25">
      <c r="A20" s="69" t="s">
        <v>13</v>
      </c>
      <c r="B20" s="79" t="s">
        <v>14</v>
      </c>
      <c r="C20" s="80" t="s">
        <v>20</v>
      </c>
      <c r="D20" s="16" t="s">
        <v>58</v>
      </c>
      <c r="E20" s="176">
        <v>6848.771831284299</v>
      </c>
      <c r="F20" s="158">
        <v>0</v>
      </c>
      <c r="G20" s="181">
        <v>0</v>
      </c>
      <c r="H20" s="16" t="s">
        <v>17</v>
      </c>
    </row>
    <row r="21" spans="1:8" x14ac:dyDescent="0.25">
      <c r="A21" s="84" t="s">
        <v>13</v>
      </c>
      <c r="B21" s="85" t="s">
        <v>14</v>
      </c>
      <c r="C21" s="80" t="s">
        <v>20</v>
      </c>
      <c r="D21" s="55" t="s">
        <v>59</v>
      </c>
      <c r="E21" s="184">
        <v>7876.0876059769407</v>
      </c>
      <c r="F21" s="165">
        <v>0</v>
      </c>
      <c r="G21" s="185">
        <v>0</v>
      </c>
      <c r="H21" s="16" t="s">
        <v>17</v>
      </c>
    </row>
    <row r="22" spans="1:8" x14ac:dyDescent="0.25">
      <c r="A22" s="78" t="s">
        <v>13</v>
      </c>
      <c r="B22" s="79" t="s">
        <v>14</v>
      </c>
      <c r="C22" s="80" t="s">
        <v>20</v>
      </c>
      <c r="D22" s="16" t="s">
        <v>60</v>
      </c>
      <c r="E22" s="176">
        <v>9057.5007468734821</v>
      </c>
      <c r="F22" s="176">
        <v>0</v>
      </c>
      <c r="G22" s="181">
        <v>0</v>
      </c>
      <c r="H22" s="16" t="s">
        <v>17</v>
      </c>
    </row>
    <row r="23" spans="1:8" x14ac:dyDescent="0.25">
      <c r="A23" s="78" t="s">
        <v>13</v>
      </c>
      <c r="B23" s="79" t="s">
        <v>14</v>
      </c>
      <c r="C23" s="80" t="s">
        <v>20</v>
      </c>
      <c r="D23" s="16" t="s">
        <v>61</v>
      </c>
      <c r="E23" s="176">
        <v>10416.125858904499</v>
      </c>
      <c r="F23" s="158">
        <v>0</v>
      </c>
      <c r="G23" s="181">
        <v>0</v>
      </c>
      <c r="H23" s="16" t="s">
        <v>17</v>
      </c>
    </row>
    <row r="24" spans="1:8" x14ac:dyDescent="0.25">
      <c r="A24" s="78" t="s">
        <v>13</v>
      </c>
      <c r="B24" s="79" t="s">
        <v>14</v>
      </c>
      <c r="C24" s="80" t="s">
        <v>20</v>
      </c>
      <c r="D24" s="16" t="s">
        <v>62</v>
      </c>
      <c r="E24" s="176">
        <v>12499.3510306854</v>
      </c>
      <c r="F24" s="158">
        <v>0</v>
      </c>
      <c r="G24" s="181">
        <v>0</v>
      </c>
      <c r="H24" s="16" t="s">
        <v>17</v>
      </c>
    </row>
    <row r="25" spans="1:8" ht="15.75" thickBot="1" x14ac:dyDescent="0.3">
      <c r="A25" s="86" t="s">
        <v>13</v>
      </c>
      <c r="B25" s="87" t="s">
        <v>14</v>
      </c>
      <c r="C25" s="88" t="s">
        <v>20</v>
      </c>
      <c r="D25" s="23" t="s">
        <v>63</v>
      </c>
      <c r="E25" s="186">
        <v>14999.22123682249</v>
      </c>
      <c r="F25" s="186">
        <v>372.39443829148593</v>
      </c>
      <c r="G25" s="187">
        <v>0</v>
      </c>
      <c r="H25" s="16" t="s">
        <v>17</v>
      </c>
    </row>
    <row r="26" spans="1:8" ht="15.75" thickBot="1" x14ac:dyDescent="0.3">
      <c r="A26" s="89" t="s">
        <v>13</v>
      </c>
      <c r="B26" s="91" t="s">
        <v>26</v>
      </c>
      <c r="C26" s="77" t="s">
        <v>15</v>
      </c>
      <c r="D26" s="9" t="s">
        <v>58</v>
      </c>
      <c r="E26" s="308">
        <v>4083.4462499999995</v>
      </c>
      <c r="F26" s="300">
        <v>0</v>
      </c>
      <c r="G26" s="309">
        <v>0</v>
      </c>
      <c r="H26" s="16" t="s">
        <v>25</v>
      </c>
    </row>
    <row r="27" spans="1:8" ht="15.75" thickBot="1" x14ac:dyDescent="0.3">
      <c r="A27" s="104" t="s">
        <v>13</v>
      </c>
      <c r="B27" s="92" t="s">
        <v>26</v>
      </c>
      <c r="C27" s="80" t="s">
        <v>15</v>
      </c>
      <c r="D27" s="16" t="s">
        <v>59</v>
      </c>
      <c r="E27" s="310">
        <v>4695.9631874999995</v>
      </c>
      <c r="F27" s="303">
        <v>0</v>
      </c>
      <c r="G27" s="311">
        <v>0</v>
      </c>
      <c r="H27" s="16" t="s">
        <v>25</v>
      </c>
    </row>
    <row r="28" spans="1:8" x14ac:dyDescent="0.25">
      <c r="A28" s="75" t="s">
        <v>13</v>
      </c>
      <c r="B28" s="92" t="s">
        <v>26</v>
      </c>
      <c r="C28" s="80" t="s">
        <v>15</v>
      </c>
      <c r="D28" s="16" t="s">
        <v>60</v>
      </c>
      <c r="E28" s="310">
        <v>5400.3546674999998</v>
      </c>
      <c r="F28" s="310">
        <v>0</v>
      </c>
      <c r="G28" s="311">
        <v>0</v>
      </c>
      <c r="H28" s="16" t="s">
        <v>25</v>
      </c>
    </row>
    <row r="29" spans="1:8" x14ac:dyDescent="0.25">
      <c r="A29" s="78" t="s">
        <v>13</v>
      </c>
      <c r="B29" s="92" t="s">
        <v>26</v>
      </c>
      <c r="C29" s="80" t="s">
        <v>15</v>
      </c>
      <c r="D29" s="16" t="s">
        <v>61</v>
      </c>
      <c r="E29" s="310">
        <v>6210.4120649999977</v>
      </c>
      <c r="F29" s="310">
        <v>192.88287880874998</v>
      </c>
      <c r="G29" s="311">
        <v>0</v>
      </c>
      <c r="H29" s="16" t="s">
        <v>25</v>
      </c>
    </row>
    <row r="30" spans="1:8" x14ac:dyDescent="0.25">
      <c r="A30" s="78" t="s">
        <v>13</v>
      </c>
      <c r="B30" s="92" t="s">
        <v>26</v>
      </c>
      <c r="C30" s="80" t="s">
        <v>18</v>
      </c>
      <c r="D30" s="16" t="s">
        <v>58</v>
      </c>
      <c r="E30" s="310">
        <v>6555.4899999999989</v>
      </c>
      <c r="F30" s="303">
        <v>0</v>
      </c>
      <c r="G30" s="311">
        <v>0</v>
      </c>
      <c r="H30" s="16" t="s">
        <v>25</v>
      </c>
    </row>
    <row r="31" spans="1:8" x14ac:dyDescent="0.25">
      <c r="A31" s="78" t="s">
        <v>13</v>
      </c>
      <c r="B31" s="92" t="s">
        <v>26</v>
      </c>
      <c r="C31" s="80" t="s">
        <v>18</v>
      </c>
      <c r="D31" s="16" t="s">
        <v>59</v>
      </c>
      <c r="E31" s="310">
        <v>7538.8134999999993</v>
      </c>
      <c r="F31" s="303">
        <v>0</v>
      </c>
      <c r="G31" s="311">
        <v>0</v>
      </c>
      <c r="H31" s="16" t="s">
        <v>25</v>
      </c>
    </row>
    <row r="32" spans="1:8" x14ac:dyDescent="0.25">
      <c r="A32" s="78" t="s">
        <v>13</v>
      </c>
      <c r="B32" s="92" t="s">
        <v>26</v>
      </c>
      <c r="C32" s="80" t="s">
        <v>18</v>
      </c>
      <c r="D32" s="16" t="s">
        <v>60</v>
      </c>
      <c r="E32" s="310">
        <v>8669.6355249999979</v>
      </c>
      <c r="F32" s="310">
        <v>0</v>
      </c>
      <c r="G32" s="311">
        <v>0</v>
      </c>
      <c r="H32" s="16" t="s">
        <v>25</v>
      </c>
    </row>
    <row r="33" spans="1:8" x14ac:dyDescent="0.25">
      <c r="A33" s="78" t="s">
        <v>13</v>
      </c>
      <c r="B33" s="92" t="s">
        <v>26</v>
      </c>
      <c r="C33" s="80" t="s">
        <v>18</v>
      </c>
      <c r="D33" s="16" t="s">
        <v>61</v>
      </c>
      <c r="E33" s="310">
        <v>9970.0778299999984</v>
      </c>
      <c r="F33" s="310">
        <v>237.32836951544999</v>
      </c>
      <c r="G33" s="311">
        <v>0</v>
      </c>
      <c r="H33" s="16" t="s">
        <v>25</v>
      </c>
    </row>
    <row r="34" spans="1:8" x14ac:dyDescent="0.25">
      <c r="A34" s="78" t="s">
        <v>13</v>
      </c>
      <c r="B34" s="92" t="s">
        <v>26</v>
      </c>
      <c r="C34" s="80" t="s">
        <v>19</v>
      </c>
      <c r="D34" s="55" t="s">
        <v>58</v>
      </c>
      <c r="E34" s="310">
        <v>9111.5324999999993</v>
      </c>
      <c r="F34" s="303">
        <v>0</v>
      </c>
      <c r="G34" s="311">
        <v>0</v>
      </c>
      <c r="H34" s="16" t="s">
        <v>25</v>
      </c>
    </row>
    <row r="35" spans="1:8" x14ac:dyDescent="0.25">
      <c r="A35" s="78" t="s">
        <v>13</v>
      </c>
      <c r="B35" s="92" t="s">
        <v>26</v>
      </c>
      <c r="C35" s="80" t="s">
        <v>19</v>
      </c>
      <c r="D35" s="16" t="s">
        <v>59</v>
      </c>
      <c r="E35" s="310">
        <v>10477.6525</v>
      </c>
      <c r="F35" s="303">
        <v>0</v>
      </c>
      <c r="G35" s="311">
        <v>0</v>
      </c>
      <c r="H35" s="16" t="s">
        <v>25</v>
      </c>
    </row>
    <row r="36" spans="1:8" x14ac:dyDescent="0.25">
      <c r="A36" s="78" t="s">
        <v>13</v>
      </c>
      <c r="B36" s="92" t="s">
        <v>26</v>
      </c>
      <c r="C36" s="80" t="s">
        <v>19</v>
      </c>
      <c r="D36" s="16" t="s">
        <v>60</v>
      </c>
      <c r="E36" s="310">
        <v>12050.007829999999</v>
      </c>
      <c r="F36" s="310">
        <v>0</v>
      </c>
      <c r="G36" s="311">
        <v>0</v>
      </c>
      <c r="H36" s="16" t="s">
        <v>25</v>
      </c>
    </row>
    <row r="37" spans="1:8" ht="15.75" thickBot="1" x14ac:dyDescent="0.3">
      <c r="A37" s="78" t="s">
        <v>13</v>
      </c>
      <c r="B37" s="93" t="s">
        <v>26</v>
      </c>
      <c r="C37" s="90" t="s">
        <v>19</v>
      </c>
      <c r="D37" s="55" t="s">
        <v>61</v>
      </c>
      <c r="E37" s="312">
        <v>13857.506564999998</v>
      </c>
      <c r="F37" s="312">
        <v>326.96670339374998</v>
      </c>
      <c r="G37" s="313">
        <v>0</v>
      </c>
      <c r="H37" s="16" t="s">
        <v>25</v>
      </c>
    </row>
  </sheetData>
  <mergeCells count="2">
    <mergeCell ref="J15:K15"/>
    <mergeCell ref="J5:K5"/>
  </mergeCells>
  <conditionalFormatting sqref="H2:H37">
    <cfRule type="cellIs" dxfId="51" priority="1" operator="equal">
      <formula>"Si"</formula>
    </cfRule>
    <cfRule type="notContainsText" dxfId="50" priority="2" operator="notContains" text="SI">
      <formula>ISERROR(SEARCH("SI",H2))</formula>
    </cfRule>
    <cfRule type="cellIs" dxfId="49" priority="3" operator="equal">
      <formula>"SI"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="85" zoomScaleNormal="85" workbookViewId="0">
      <selection activeCell="B17" sqref="B17"/>
    </sheetView>
  </sheetViews>
  <sheetFormatPr baseColWidth="10" defaultRowHeight="15" x14ac:dyDescent="0.25"/>
  <cols>
    <col min="1" max="1" width="14.42578125" bestFit="1" customWidth="1"/>
    <col min="2" max="2" width="21.85546875" style="2" bestFit="1" customWidth="1"/>
    <col min="5" max="5" width="9.42578125" bestFit="1" customWidth="1"/>
    <col min="6" max="6" width="10.28515625" bestFit="1" customWidth="1"/>
    <col min="7" max="7" width="11.7109375" bestFit="1" customWidth="1"/>
    <col min="8" max="8" width="9" bestFit="1" customWidth="1"/>
    <col min="9" max="9" width="9.5703125" bestFit="1" customWidth="1"/>
    <col min="10" max="10" width="9.28515625" bestFit="1" customWidth="1"/>
    <col min="11" max="11" width="7.5703125" bestFit="1" customWidth="1"/>
    <col min="13" max="13" width="11.42578125" customWidth="1"/>
    <col min="14" max="14" width="13.42578125" customWidth="1"/>
    <col min="15" max="15" width="11.42578125" customWidth="1"/>
  </cols>
  <sheetData>
    <row r="1" spans="1:18" ht="30.75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4" t="s">
        <v>81</v>
      </c>
      <c r="I1" s="4" t="s">
        <v>82</v>
      </c>
      <c r="J1" s="4" t="s">
        <v>83</v>
      </c>
      <c r="K1" s="5" t="s">
        <v>12</v>
      </c>
      <c r="M1" s="147" t="s">
        <v>30</v>
      </c>
      <c r="N1" s="213">
        <v>89407.81</v>
      </c>
      <c r="O1" t="s">
        <v>136</v>
      </c>
    </row>
    <row r="2" spans="1:18" x14ac:dyDescent="0.25">
      <c r="A2" s="6" t="s">
        <v>133</v>
      </c>
      <c r="B2" s="92" t="s">
        <v>135</v>
      </c>
      <c r="C2" s="8" t="s">
        <v>15</v>
      </c>
      <c r="D2" s="9" t="s">
        <v>33</v>
      </c>
      <c r="E2" s="189">
        <v>3260.8746519975002</v>
      </c>
      <c r="F2" s="180">
        <v>0</v>
      </c>
      <c r="G2" s="180">
        <v>0</v>
      </c>
      <c r="H2" s="180">
        <v>0</v>
      </c>
      <c r="I2" s="180">
        <v>0</v>
      </c>
      <c r="J2" s="190">
        <v>0</v>
      </c>
      <c r="K2" s="16" t="s">
        <v>25</v>
      </c>
    </row>
    <row r="3" spans="1:18" ht="15.75" thickBot="1" x14ac:dyDescent="0.3">
      <c r="A3" s="13" t="s">
        <v>133</v>
      </c>
      <c r="B3" s="92" t="s">
        <v>135</v>
      </c>
      <c r="C3" s="15" t="s">
        <v>15</v>
      </c>
      <c r="D3" s="16" t="s">
        <v>35</v>
      </c>
      <c r="E3" s="191">
        <v>4312.6633415699989</v>
      </c>
      <c r="F3" s="181">
        <v>0</v>
      </c>
      <c r="G3" s="181">
        <v>0</v>
      </c>
      <c r="H3" s="181">
        <v>0</v>
      </c>
      <c r="I3" s="181">
        <v>0</v>
      </c>
      <c r="J3" s="192">
        <v>0</v>
      </c>
      <c r="K3" s="16" t="s">
        <v>25</v>
      </c>
    </row>
    <row r="4" spans="1:18" x14ac:dyDescent="0.25">
      <c r="A4" s="6" t="s">
        <v>134</v>
      </c>
      <c r="B4" s="92" t="s">
        <v>135</v>
      </c>
      <c r="C4" s="15" t="s">
        <v>15</v>
      </c>
      <c r="D4" s="16" t="s">
        <v>36</v>
      </c>
      <c r="E4" s="191">
        <v>6090.9225889349991</v>
      </c>
      <c r="F4" s="191">
        <v>164.85716137499998</v>
      </c>
      <c r="G4" s="181">
        <v>0</v>
      </c>
      <c r="H4" s="181">
        <v>0</v>
      </c>
      <c r="I4" s="181">
        <v>0</v>
      </c>
      <c r="J4" s="192">
        <v>0</v>
      </c>
      <c r="K4" s="16" t="s">
        <v>25</v>
      </c>
    </row>
    <row r="5" spans="1:18" ht="15.75" thickBot="1" x14ac:dyDescent="0.3">
      <c r="A5" s="13" t="s">
        <v>134</v>
      </c>
      <c r="B5" s="92" t="s">
        <v>135</v>
      </c>
      <c r="C5" s="15" t="s">
        <v>18</v>
      </c>
      <c r="D5" s="16" t="s">
        <v>33</v>
      </c>
      <c r="E5" s="191">
        <v>3887.3318652224998</v>
      </c>
      <c r="F5" s="181">
        <v>0</v>
      </c>
      <c r="G5" s="181">
        <v>0</v>
      </c>
      <c r="H5" s="181">
        <v>0</v>
      </c>
      <c r="I5" s="181">
        <v>0</v>
      </c>
      <c r="J5" s="192">
        <v>0</v>
      </c>
      <c r="K5" s="16" t="s">
        <v>25</v>
      </c>
    </row>
    <row r="6" spans="1:18" x14ac:dyDescent="0.25">
      <c r="A6" s="6" t="s">
        <v>134</v>
      </c>
      <c r="B6" s="92" t="s">
        <v>135</v>
      </c>
      <c r="C6" s="15" t="s">
        <v>18</v>
      </c>
      <c r="D6" s="16" t="s">
        <v>35</v>
      </c>
      <c r="E6" s="191">
        <v>5141.3453394149992</v>
      </c>
      <c r="F6" s="181">
        <v>0</v>
      </c>
      <c r="G6" s="181">
        <v>0</v>
      </c>
      <c r="H6" s="181">
        <v>0</v>
      </c>
      <c r="I6" s="181">
        <v>0</v>
      </c>
      <c r="J6" s="192">
        <v>0</v>
      </c>
      <c r="K6" s="16" t="s">
        <v>25</v>
      </c>
    </row>
    <row r="7" spans="1:18" ht="15.75" thickBot="1" x14ac:dyDescent="0.3">
      <c r="A7" s="13" t="s">
        <v>134</v>
      </c>
      <c r="B7" s="92" t="s">
        <v>135</v>
      </c>
      <c r="C7" s="15" t="s">
        <v>18</v>
      </c>
      <c r="D7" s="16" t="s">
        <v>36</v>
      </c>
      <c r="E7" s="191">
        <v>7260.3093869549984</v>
      </c>
      <c r="F7" s="191">
        <v>201.1257368775</v>
      </c>
      <c r="G7" s="181">
        <v>0</v>
      </c>
      <c r="H7" s="181">
        <v>0</v>
      </c>
      <c r="I7" s="181">
        <v>0</v>
      </c>
      <c r="J7" s="192">
        <v>0</v>
      </c>
      <c r="K7" s="16" t="s">
        <v>25</v>
      </c>
    </row>
    <row r="8" spans="1:18" x14ac:dyDescent="0.25">
      <c r="A8" s="6" t="s">
        <v>134</v>
      </c>
      <c r="B8" s="92" t="s">
        <v>135</v>
      </c>
      <c r="C8" s="15" t="s">
        <v>19</v>
      </c>
      <c r="D8" s="16" t="s">
        <v>33</v>
      </c>
      <c r="E8" s="191">
        <v>5053.4215200150002</v>
      </c>
      <c r="F8" s="181">
        <v>0</v>
      </c>
      <c r="G8" s="181">
        <v>0</v>
      </c>
      <c r="H8" s="181">
        <v>0</v>
      </c>
      <c r="I8" s="181">
        <v>0</v>
      </c>
      <c r="J8" s="192">
        <v>0</v>
      </c>
      <c r="K8" s="16" t="s">
        <v>25</v>
      </c>
    </row>
    <row r="9" spans="1:18" ht="21.75" thickBot="1" x14ac:dyDescent="0.4">
      <c r="A9" s="13" t="s">
        <v>134</v>
      </c>
      <c r="B9" s="92" t="s">
        <v>135</v>
      </c>
      <c r="C9" s="15" t="s">
        <v>19</v>
      </c>
      <c r="D9" s="16" t="s">
        <v>35</v>
      </c>
      <c r="E9" s="191">
        <v>6683.3093221424988</v>
      </c>
      <c r="F9" s="181">
        <v>0</v>
      </c>
      <c r="G9" s="181">
        <v>0</v>
      </c>
      <c r="H9" s="181">
        <v>0</v>
      </c>
      <c r="I9" s="181">
        <v>0</v>
      </c>
      <c r="J9" s="192">
        <v>0</v>
      </c>
      <c r="K9" s="16" t="s">
        <v>25</v>
      </c>
      <c r="M9" s="216" t="s">
        <v>80</v>
      </c>
      <c r="N9" s="216"/>
      <c r="P9" s="1" t="s">
        <v>1</v>
      </c>
      <c r="Q9" t="s">
        <v>127</v>
      </c>
      <c r="R9" s="1">
        <v>3.2800000000000003E-2</v>
      </c>
    </row>
    <row r="10" spans="1:18" x14ac:dyDescent="0.25">
      <c r="A10" s="6" t="s">
        <v>134</v>
      </c>
      <c r="B10" s="92" t="s">
        <v>135</v>
      </c>
      <c r="C10" s="15" t="s">
        <v>19</v>
      </c>
      <c r="D10" s="16" t="s">
        <v>36</v>
      </c>
      <c r="E10" s="191">
        <v>9438.6220125899981</v>
      </c>
      <c r="F10" s="191">
        <v>250.58288528999998</v>
      </c>
      <c r="G10" s="181">
        <v>0</v>
      </c>
      <c r="H10" s="181">
        <v>0</v>
      </c>
      <c r="I10" s="181">
        <v>0</v>
      </c>
      <c r="J10" s="192">
        <v>0</v>
      </c>
      <c r="K10" s="16" t="s">
        <v>25</v>
      </c>
      <c r="N10" s="2"/>
      <c r="P10" s="1"/>
      <c r="Q10" t="s">
        <v>128</v>
      </c>
      <c r="R10" s="1">
        <v>2.5000000000000001E-2</v>
      </c>
    </row>
    <row r="11" spans="1:18" ht="15.75" thickBot="1" x14ac:dyDescent="0.3">
      <c r="A11" s="13" t="s">
        <v>134</v>
      </c>
      <c r="B11" s="92" t="s">
        <v>135</v>
      </c>
      <c r="C11" s="15" t="s">
        <v>20</v>
      </c>
      <c r="D11" s="16" t="s">
        <v>33</v>
      </c>
      <c r="E11" s="193">
        <v>6570.1074046649992</v>
      </c>
      <c r="F11" s="181">
        <v>0</v>
      </c>
      <c r="G11" s="181">
        <v>0</v>
      </c>
      <c r="H11" s="181">
        <v>0</v>
      </c>
      <c r="I11" s="181">
        <v>0</v>
      </c>
      <c r="J11" s="192">
        <v>0</v>
      </c>
      <c r="K11" s="16" t="s">
        <v>25</v>
      </c>
    </row>
    <row r="12" spans="1:18" x14ac:dyDescent="0.25">
      <c r="A12" s="6" t="s">
        <v>134</v>
      </c>
      <c r="B12" s="92" t="s">
        <v>135</v>
      </c>
      <c r="C12" s="15" t="s">
        <v>20</v>
      </c>
      <c r="D12" s="16" t="s">
        <v>35</v>
      </c>
      <c r="E12" s="191">
        <v>8689.0714522049984</v>
      </c>
      <c r="F12" s="181">
        <v>0</v>
      </c>
      <c r="G12" s="181">
        <v>0</v>
      </c>
      <c r="H12" s="181">
        <v>0</v>
      </c>
      <c r="I12" s="181">
        <v>0</v>
      </c>
      <c r="J12" s="192">
        <v>0</v>
      </c>
      <c r="K12" s="16" t="s">
        <v>25</v>
      </c>
    </row>
    <row r="13" spans="1:18" ht="15.75" thickBot="1" x14ac:dyDescent="0.3">
      <c r="A13" s="13" t="s">
        <v>134</v>
      </c>
      <c r="B13" s="92" t="s">
        <v>135</v>
      </c>
      <c r="C13" s="22" t="s">
        <v>20</v>
      </c>
      <c r="D13" s="23" t="s">
        <v>36</v>
      </c>
      <c r="E13" s="194">
        <v>12269.768997269999</v>
      </c>
      <c r="F13" s="194">
        <v>331.91241823499996</v>
      </c>
      <c r="G13" s="187">
        <v>0</v>
      </c>
      <c r="H13" s="187">
        <v>0</v>
      </c>
      <c r="I13" s="187">
        <v>0</v>
      </c>
      <c r="J13" s="195">
        <v>0</v>
      </c>
      <c r="K13" s="16" t="s">
        <v>25</v>
      </c>
    </row>
    <row r="14" spans="1:18" ht="15.75" thickBot="1" x14ac:dyDescent="0.3">
      <c r="A14" s="26" t="s">
        <v>134</v>
      </c>
      <c r="B14" s="32" t="s">
        <v>23</v>
      </c>
      <c r="C14" s="33" t="s">
        <v>24</v>
      </c>
      <c r="D14" s="29" t="s">
        <v>16</v>
      </c>
      <c r="E14" s="196">
        <v>975.3622098863998</v>
      </c>
      <c r="F14" s="197">
        <v>0</v>
      </c>
      <c r="G14" s="197">
        <v>0</v>
      </c>
      <c r="H14" s="196">
        <v>0</v>
      </c>
      <c r="I14" s="197">
        <v>0</v>
      </c>
      <c r="J14" s="198">
        <v>0</v>
      </c>
      <c r="K14" s="16" t="s">
        <v>25</v>
      </c>
    </row>
    <row r="18" spans="1:2" x14ac:dyDescent="0.25">
      <c r="A18" s="67"/>
      <c r="B18" s="68"/>
    </row>
  </sheetData>
  <mergeCells count="1">
    <mergeCell ref="M9:N9"/>
  </mergeCells>
  <conditionalFormatting sqref="K2:K13">
    <cfRule type="cellIs" dxfId="48" priority="4" operator="equal">
      <formula>"Si"</formula>
    </cfRule>
    <cfRule type="notContainsText" dxfId="47" priority="5" operator="notContains" text="SI">
      <formula>ISERROR(SEARCH("SI",K2))</formula>
    </cfRule>
    <cfRule type="cellIs" dxfId="46" priority="6" operator="equal">
      <formula>"SI"</formula>
    </cfRule>
  </conditionalFormatting>
  <conditionalFormatting sqref="K14">
    <cfRule type="cellIs" dxfId="45" priority="1" operator="equal">
      <formula>"Si"</formula>
    </cfRule>
    <cfRule type="notContainsText" dxfId="44" priority="2" operator="notContains" text="SI">
      <formula>ISERROR(SEARCH("SI",K14))</formula>
    </cfRule>
    <cfRule type="cellIs" dxfId="43" priority="3" operator="equal">
      <formula>"SI"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zoomScale="90" zoomScaleNormal="90" workbookViewId="0">
      <selection activeCell="B24" sqref="B24"/>
    </sheetView>
  </sheetViews>
  <sheetFormatPr baseColWidth="10" defaultRowHeight="15" x14ac:dyDescent="0.25"/>
  <cols>
    <col min="1" max="1" width="14.42578125" bestFit="1" customWidth="1"/>
    <col min="2" max="2" width="21.85546875" style="2" bestFit="1" customWidth="1"/>
    <col min="5" max="5" width="11" bestFit="1" customWidth="1"/>
    <col min="6" max="6" width="10.28515625" bestFit="1" customWidth="1"/>
    <col min="8" max="8" width="14.5703125" bestFit="1" customWidth="1"/>
    <col min="9" max="9" width="9.5703125" bestFit="1" customWidth="1"/>
    <col min="10" max="10" width="9.42578125" bestFit="1" customWidth="1"/>
  </cols>
  <sheetData>
    <row r="1" spans="1:19" ht="30.75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4" t="s">
        <v>81</v>
      </c>
      <c r="I1" s="4" t="s">
        <v>82</v>
      </c>
      <c r="J1" s="4" t="s">
        <v>83</v>
      </c>
      <c r="K1" s="5" t="s">
        <v>12</v>
      </c>
      <c r="M1" s="222" t="s">
        <v>30</v>
      </c>
      <c r="N1" s="223"/>
      <c r="P1" s="222" t="s">
        <v>27</v>
      </c>
      <c r="Q1" s="223"/>
      <c r="S1" t="s">
        <v>85</v>
      </c>
    </row>
    <row r="2" spans="1:19" x14ac:dyDescent="0.25">
      <c r="A2" s="6" t="s">
        <v>13</v>
      </c>
      <c r="B2" s="7" t="s">
        <v>14</v>
      </c>
      <c r="C2" s="8" t="s">
        <v>15</v>
      </c>
      <c r="D2" s="9" t="s">
        <v>33</v>
      </c>
      <c r="E2" s="154">
        <v>3399.6881014465098</v>
      </c>
      <c r="F2" s="155">
        <v>0</v>
      </c>
      <c r="G2" s="155">
        <v>0</v>
      </c>
      <c r="H2" s="155">
        <v>1125.0453139506401</v>
      </c>
      <c r="I2" s="155">
        <v>110.8621294768879</v>
      </c>
      <c r="J2" s="11">
        <v>0</v>
      </c>
      <c r="K2" s="16" t="s">
        <v>25</v>
      </c>
      <c r="M2" s="69" t="s">
        <v>47</v>
      </c>
      <c r="N2" s="176">
        <v>476.29655627107383</v>
      </c>
      <c r="P2" t="s">
        <v>28</v>
      </c>
      <c r="Q2" s="177">
        <v>4927.2057545283496</v>
      </c>
    </row>
    <row r="3" spans="1:19" x14ac:dyDescent="0.25">
      <c r="A3" s="13" t="s">
        <v>13</v>
      </c>
      <c r="B3" s="14" t="s">
        <v>14</v>
      </c>
      <c r="C3" s="15" t="s">
        <v>15</v>
      </c>
      <c r="D3" s="16" t="s">
        <v>35</v>
      </c>
      <c r="E3" s="157">
        <v>3671.663149562231</v>
      </c>
      <c r="F3" s="158">
        <v>0</v>
      </c>
      <c r="G3" s="158">
        <v>0</v>
      </c>
      <c r="H3" s="158">
        <v>1125.0453139506401</v>
      </c>
      <c r="I3" s="158">
        <v>110.8621294768879</v>
      </c>
      <c r="J3" s="19">
        <v>0</v>
      </c>
      <c r="K3" s="16" t="s">
        <v>25</v>
      </c>
      <c r="M3" s="69" t="s">
        <v>45</v>
      </c>
      <c r="N3" s="72">
        <v>14</v>
      </c>
      <c r="P3" t="s">
        <v>29</v>
      </c>
      <c r="Q3" s="177">
        <v>511.97807779201122</v>
      </c>
    </row>
    <row r="4" spans="1:19" x14ac:dyDescent="0.25">
      <c r="A4" s="13" t="s">
        <v>13</v>
      </c>
      <c r="B4" s="14" t="s">
        <v>14</v>
      </c>
      <c r="C4" s="15" t="s">
        <v>15</v>
      </c>
      <c r="D4" s="16" t="s">
        <v>36</v>
      </c>
      <c r="E4" s="157">
        <v>3968.363202052109</v>
      </c>
      <c r="F4" s="157">
        <v>185.50028861408231</v>
      </c>
      <c r="G4" s="158">
        <v>0</v>
      </c>
      <c r="H4" s="158">
        <v>1125.0453139506401</v>
      </c>
      <c r="I4" s="158">
        <v>110.8621294768879</v>
      </c>
      <c r="J4" s="19">
        <v>0</v>
      </c>
      <c r="K4" s="16" t="s">
        <v>25</v>
      </c>
      <c r="M4" s="69" t="s">
        <v>50</v>
      </c>
      <c r="N4" s="70">
        <f>N3*N2*30</f>
        <v>200044.553633851</v>
      </c>
    </row>
    <row r="5" spans="1:19" x14ac:dyDescent="0.25">
      <c r="A5" s="13" t="s">
        <v>13</v>
      </c>
      <c r="B5" s="14" t="s">
        <v>14</v>
      </c>
      <c r="C5" s="15" t="s">
        <v>18</v>
      </c>
      <c r="D5" s="16" t="s">
        <v>33</v>
      </c>
      <c r="E5" s="157">
        <v>4450.5007873481572</v>
      </c>
      <c r="F5" s="158">
        <v>0</v>
      </c>
      <c r="G5" s="158">
        <v>0</v>
      </c>
      <c r="H5" s="158">
        <v>1125.0453139506401</v>
      </c>
      <c r="I5" s="158">
        <v>110.8621294768879</v>
      </c>
      <c r="J5" s="19">
        <v>0</v>
      </c>
      <c r="K5" s="16" t="s">
        <v>25</v>
      </c>
      <c r="M5" s="67"/>
      <c r="N5" s="68"/>
    </row>
    <row r="6" spans="1:19" x14ac:dyDescent="0.25">
      <c r="A6" s="13" t="s">
        <v>13</v>
      </c>
      <c r="B6" s="14" t="s">
        <v>14</v>
      </c>
      <c r="C6" s="15" t="s">
        <v>18</v>
      </c>
      <c r="D6" s="16" t="s">
        <v>35</v>
      </c>
      <c r="E6" s="157">
        <v>4809.0133507734272</v>
      </c>
      <c r="F6" s="158">
        <v>0</v>
      </c>
      <c r="G6" s="158">
        <v>0</v>
      </c>
      <c r="H6" s="158">
        <v>1125.0453139506401</v>
      </c>
      <c r="I6" s="158">
        <v>110.8621294768879</v>
      </c>
      <c r="J6" s="19">
        <v>0</v>
      </c>
      <c r="K6" s="16" t="s">
        <v>25</v>
      </c>
      <c r="M6" s="123" t="s">
        <v>86</v>
      </c>
      <c r="N6">
        <v>6</v>
      </c>
    </row>
    <row r="7" spans="1:19" x14ac:dyDescent="0.25">
      <c r="A7" s="13" t="s">
        <v>13</v>
      </c>
      <c r="B7" s="14" t="s">
        <v>14</v>
      </c>
      <c r="C7" s="15" t="s">
        <v>18</v>
      </c>
      <c r="D7" s="16" t="s">
        <v>36</v>
      </c>
      <c r="E7" s="157">
        <v>5192.2509185728522</v>
      </c>
      <c r="F7" s="157">
        <v>225.14920526442049</v>
      </c>
      <c r="G7" s="158">
        <v>0</v>
      </c>
      <c r="H7" s="158">
        <v>1125.0453139506401</v>
      </c>
      <c r="I7" s="158">
        <v>110.8621294768879</v>
      </c>
      <c r="J7" s="19">
        <v>0</v>
      </c>
      <c r="K7" s="16" t="s">
        <v>25</v>
      </c>
      <c r="M7" s="123" t="s">
        <v>87</v>
      </c>
      <c r="N7">
        <v>149</v>
      </c>
      <c r="S7">
        <v>23</v>
      </c>
    </row>
    <row r="8" spans="1:19" x14ac:dyDescent="0.25">
      <c r="A8" s="13" t="s">
        <v>13</v>
      </c>
      <c r="B8" s="14" t="s">
        <v>14</v>
      </c>
      <c r="C8" s="15" t="s">
        <v>19</v>
      </c>
      <c r="D8" s="16" t="s">
        <v>33</v>
      </c>
      <c r="E8" s="157">
        <v>5686.7510060559789</v>
      </c>
      <c r="F8" s="158">
        <v>0</v>
      </c>
      <c r="G8" s="158">
        <v>0</v>
      </c>
      <c r="H8" s="158">
        <v>1125.0453139506401</v>
      </c>
      <c r="I8" s="158">
        <v>110.8621294768879</v>
      </c>
      <c r="J8" s="19">
        <v>0</v>
      </c>
      <c r="K8" s="16" t="s">
        <v>25</v>
      </c>
      <c r="N8" s="2"/>
      <c r="S8" s="71">
        <f>S7*N2*30</f>
        <v>328644.62382704095</v>
      </c>
    </row>
    <row r="9" spans="1:19" x14ac:dyDescent="0.25">
      <c r="A9" s="13" t="s">
        <v>13</v>
      </c>
      <c r="B9" s="14" t="s">
        <v>14</v>
      </c>
      <c r="C9" s="15" t="s">
        <v>19</v>
      </c>
      <c r="D9" s="16" t="s">
        <v>35</v>
      </c>
      <c r="E9" s="157">
        <v>6144.1635869778747</v>
      </c>
      <c r="F9" s="158">
        <v>0</v>
      </c>
      <c r="G9" s="158">
        <v>0</v>
      </c>
      <c r="H9" s="158">
        <v>1125.0453139506401</v>
      </c>
      <c r="I9" s="158">
        <v>110.8621294768879</v>
      </c>
      <c r="J9" s="19">
        <v>0</v>
      </c>
      <c r="K9" s="16" t="s">
        <v>25</v>
      </c>
      <c r="M9" s="71">
        <f>N6*Q2+N7*Q3</f>
        <v>105847.96811817976</v>
      </c>
      <c r="N9" s="2"/>
    </row>
    <row r="10" spans="1:19" x14ac:dyDescent="0.25">
      <c r="A10" s="13" t="s">
        <v>13</v>
      </c>
      <c r="B10" s="14" t="s">
        <v>14</v>
      </c>
      <c r="C10" s="15" t="s">
        <v>19</v>
      </c>
      <c r="D10" s="16" t="s">
        <v>36</v>
      </c>
      <c r="E10" s="157">
        <v>6632.4824233674644</v>
      </c>
      <c r="F10" s="157">
        <v>281.79051476490372</v>
      </c>
      <c r="G10" s="158">
        <v>0</v>
      </c>
      <c r="H10" s="158">
        <v>1125.0453139506401</v>
      </c>
      <c r="I10" s="158">
        <v>110.8621294768879</v>
      </c>
      <c r="J10" s="19">
        <v>0</v>
      </c>
      <c r="K10" s="16" t="s">
        <v>25</v>
      </c>
    </row>
    <row r="11" spans="1:19" x14ac:dyDescent="0.25">
      <c r="A11" s="13" t="s">
        <v>13</v>
      </c>
      <c r="B11" s="14" t="s">
        <v>14</v>
      </c>
      <c r="C11" s="15" t="s">
        <v>20</v>
      </c>
      <c r="D11" s="16" t="s">
        <v>33</v>
      </c>
      <c r="E11" s="199">
        <v>7417.5013122469309</v>
      </c>
      <c r="F11" s="158">
        <v>0</v>
      </c>
      <c r="G11" s="158">
        <v>0</v>
      </c>
      <c r="H11" s="158">
        <v>1125.0453139506401</v>
      </c>
      <c r="I11" s="158">
        <v>110.8621294768879</v>
      </c>
      <c r="J11" s="19">
        <v>0</v>
      </c>
      <c r="K11" s="16" t="s">
        <v>25</v>
      </c>
    </row>
    <row r="12" spans="1:19" x14ac:dyDescent="0.25">
      <c r="A12" s="13" t="s">
        <v>13</v>
      </c>
      <c r="B12" s="14" t="s">
        <v>14</v>
      </c>
      <c r="C12" s="15" t="s">
        <v>20</v>
      </c>
      <c r="D12" s="16" t="s">
        <v>35</v>
      </c>
      <c r="E12" s="157">
        <v>8010.9014172266861</v>
      </c>
      <c r="F12" s="158">
        <v>0</v>
      </c>
      <c r="G12" s="158">
        <v>0</v>
      </c>
      <c r="H12" s="158">
        <v>1125.0453139506401</v>
      </c>
      <c r="I12" s="158">
        <v>110.8621294768879</v>
      </c>
      <c r="J12" s="19">
        <v>0</v>
      </c>
      <c r="K12" s="16" t="s">
        <v>25</v>
      </c>
    </row>
    <row r="13" spans="1:19" ht="15.75" thickBot="1" x14ac:dyDescent="0.3">
      <c r="A13" s="20" t="s">
        <v>13</v>
      </c>
      <c r="B13" s="21" t="s">
        <v>14</v>
      </c>
      <c r="C13" s="22" t="s">
        <v>20</v>
      </c>
      <c r="D13" s="23" t="s">
        <v>36</v>
      </c>
      <c r="E13" s="167">
        <v>8653.7515309547507</v>
      </c>
      <c r="F13" s="167">
        <v>372.4166099656768</v>
      </c>
      <c r="G13" s="168">
        <v>0</v>
      </c>
      <c r="H13" s="168">
        <v>1125.0453139506401</v>
      </c>
      <c r="I13" s="168">
        <v>110.8621294768879</v>
      </c>
      <c r="J13" s="25">
        <v>0</v>
      </c>
      <c r="K13" s="16" t="s">
        <v>25</v>
      </c>
    </row>
    <row r="14" spans="1:19" ht="15.75" thickBot="1" x14ac:dyDescent="0.3">
      <c r="A14" s="26" t="s">
        <v>13</v>
      </c>
      <c r="B14" s="32" t="s">
        <v>23</v>
      </c>
      <c r="C14" s="33" t="s">
        <v>24</v>
      </c>
      <c r="D14" s="29" t="s">
        <v>16</v>
      </c>
      <c r="E14" s="173">
        <v>711.90863823735276</v>
      </c>
      <c r="F14" s="174">
        <v>0</v>
      </c>
      <c r="G14" s="174">
        <v>0</v>
      </c>
      <c r="H14" s="173">
        <v>1408.359644836022</v>
      </c>
      <c r="I14" s="174">
        <v>110.8621294768879</v>
      </c>
      <c r="J14" s="35">
        <v>0</v>
      </c>
      <c r="K14" s="16" t="s">
        <v>25</v>
      </c>
      <c r="N14" s="2"/>
    </row>
    <row r="15" spans="1:19" ht="21" x14ac:dyDescent="0.35">
      <c r="M15" s="216" t="s">
        <v>84</v>
      </c>
      <c r="N15" s="216"/>
    </row>
    <row r="16" spans="1:19" x14ac:dyDescent="0.25">
      <c r="M16" t="s">
        <v>127</v>
      </c>
      <c r="N16" s="1">
        <v>3.2800000000000003E-2</v>
      </c>
      <c r="O16" t="s">
        <v>1</v>
      </c>
    </row>
    <row r="17" spans="1:14" x14ac:dyDescent="0.25">
      <c r="M17" t="s">
        <v>128</v>
      </c>
      <c r="N17" s="1">
        <v>2.5000000000000001E-2</v>
      </c>
    </row>
    <row r="18" spans="1:14" x14ac:dyDescent="0.25">
      <c r="B18"/>
    </row>
    <row r="19" spans="1:14" x14ac:dyDescent="0.25">
      <c r="A19" s="67"/>
      <c r="B19" s="68"/>
    </row>
    <row r="20" spans="1:14" ht="15" customHeight="1" x14ac:dyDescent="0.25"/>
  </sheetData>
  <mergeCells count="3">
    <mergeCell ref="M15:N15"/>
    <mergeCell ref="M1:N1"/>
    <mergeCell ref="P1:Q1"/>
  </mergeCells>
  <conditionalFormatting sqref="K2:K14">
    <cfRule type="cellIs" dxfId="42" priority="1" operator="equal">
      <formula>"Si"</formula>
    </cfRule>
    <cfRule type="notContainsText" dxfId="41" priority="2" operator="notContains" text="SI">
      <formula>ISERROR(SEARCH("SI",K2))</formula>
    </cfRule>
    <cfRule type="cellIs" dxfId="40" priority="3" operator="equal">
      <formula>"SI"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90" zoomScaleNormal="90" workbookViewId="0">
      <selection activeCell="C9" sqref="C9"/>
    </sheetView>
  </sheetViews>
  <sheetFormatPr baseColWidth="10" defaultRowHeight="15" x14ac:dyDescent="0.25"/>
  <cols>
    <col min="2" max="2" width="24.5703125" bestFit="1" customWidth="1"/>
    <col min="3" max="3" width="12" bestFit="1" customWidth="1"/>
    <col min="5" max="5" width="12.7109375" bestFit="1" customWidth="1"/>
  </cols>
  <sheetData>
    <row r="1" spans="1:13" ht="21" x14ac:dyDescent="0.35">
      <c r="A1" s="216" t="s">
        <v>88</v>
      </c>
      <c r="B1" s="216"/>
      <c r="K1" t="s">
        <v>127</v>
      </c>
      <c r="L1" s="1">
        <v>3.2800000000000003E-2</v>
      </c>
      <c r="M1" t="s">
        <v>1</v>
      </c>
    </row>
    <row r="2" spans="1:13" ht="21" x14ac:dyDescent="0.35">
      <c r="A2" s="103"/>
      <c r="B2" s="103"/>
      <c r="K2" t="s">
        <v>128</v>
      </c>
      <c r="L2" s="1">
        <v>2.5000000000000001E-2</v>
      </c>
    </row>
    <row r="4" spans="1:13" ht="30.75" thickBot="1" x14ac:dyDescent="0.3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3" t="s">
        <v>7</v>
      </c>
      <c r="G4" s="3" t="s">
        <v>8</v>
      </c>
      <c r="H4" s="4" t="s">
        <v>81</v>
      </c>
      <c r="I4" s="4" t="s">
        <v>82</v>
      </c>
      <c r="J4" s="4" t="s">
        <v>83</v>
      </c>
      <c r="K4" s="5" t="s">
        <v>12</v>
      </c>
    </row>
    <row r="5" spans="1:13" x14ac:dyDescent="0.25">
      <c r="A5" s="75" t="s">
        <v>13</v>
      </c>
      <c r="B5" s="76" t="s">
        <v>14</v>
      </c>
      <c r="C5" s="77" t="s">
        <v>89</v>
      </c>
      <c r="D5" s="16" t="s">
        <v>16</v>
      </c>
      <c r="E5" s="200">
        <v>1851.7057460497169</v>
      </c>
      <c r="F5" s="180">
        <v>0</v>
      </c>
      <c r="G5" s="180">
        <v>0</v>
      </c>
      <c r="H5" s="201">
        <v>0</v>
      </c>
      <c r="I5" s="202">
        <v>246.87007318880021</v>
      </c>
      <c r="J5" s="121">
        <v>0</v>
      </c>
      <c r="K5" s="16" t="s">
        <v>25</v>
      </c>
    </row>
    <row r="7" spans="1:13" x14ac:dyDescent="0.25">
      <c r="A7" s="67"/>
      <c r="B7" s="68"/>
    </row>
    <row r="8" spans="1:13" x14ac:dyDescent="0.25">
      <c r="B8" s="115" t="s">
        <v>30</v>
      </c>
      <c r="J8" s="96"/>
    </row>
    <row r="9" spans="1:13" x14ac:dyDescent="0.25">
      <c r="B9" s="122">
        <v>40197.822136300987</v>
      </c>
    </row>
  </sheetData>
  <mergeCells count="1">
    <mergeCell ref="A1:B1"/>
  </mergeCells>
  <conditionalFormatting sqref="K5">
    <cfRule type="cellIs" dxfId="39" priority="1" operator="equal">
      <formula>"Si"</formula>
    </cfRule>
    <cfRule type="notContainsText" dxfId="38" priority="2" operator="notContains" text="SI">
      <formula>ISERROR(SEARCH("SI",K5))</formula>
    </cfRule>
    <cfRule type="cellIs" dxfId="37" priority="3" operator="equal">
      <formula>"SI"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90" zoomScaleNormal="90" workbookViewId="0">
      <selection activeCell="E11" sqref="E11"/>
    </sheetView>
  </sheetViews>
  <sheetFormatPr baseColWidth="10" defaultRowHeight="15" x14ac:dyDescent="0.25"/>
  <cols>
    <col min="1" max="1" width="10.7109375" customWidth="1"/>
    <col min="2" max="2" width="26.5703125" customWidth="1"/>
    <col min="3" max="3" width="12" bestFit="1" customWidth="1"/>
    <col min="5" max="5" width="12.7109375" bestFit="1" customWidth="1"/>
    <col min="8" max="8" width="14.140625" bestFit="1" customWidth="1"/>
    <col min="13" max="13" width="15.5703125" customWidth="1"/>
    <col min="15" max="15" width="17.7109375" customWidth="1"/>
    <col min="17" max="17" width="9.140625" customWidth="1"/>
    <col min="18" max="18" width="13.42578125" customWidth="1"/>
    <col min="19" max="19" width="14.28515625" customWidth="1"/>
  </cols>
  <sheetData>
    <row r="1" spans="2:21" ht="30.75" thickBot="1" x14ac:dyDescent="0.3">
      <c r="B1" s="230" t="s">
        <v>3</v>
      </c>
      <c r="C1" s="230" t="s">
        <v>4</v>
      </c>
      <c r="D1" s="230" t="s">
        <v>5</v>
      </c>
      <c r="E1" s="231" t="s">
        <v>6</v>
      </c>
      <c r="F1" s="230" t="s">
        <v>7</v>
      </c>
      <c r="G1" s="230" t="s">
        <v>8</v>
      </c>
      <c r="H1" s="231" t="s">
        <v>91</v>
      </c>
      <c r="I1" s="231" t="s">
        <v>10</v>
      </c>
      <c r="J1" s="231" t="s">
        <v>11</v>
      </c>
      <c r="K1" s="232" t="s">
        <v>12</v>
      </c>
      <c r="N1" s="115" t="s">
        <v>30</v>
      </c>
    </row>
    <row r="2" spans="2:21" x14ac:dyDescent="0.25">
      <c r="B2" s="233" t="s">
        <v>14</v>
      </c>
      <c r="C2" s="234" t="s">
        <v>15</v>
      </c>
      <c r="D2" s="235" t="s">
        <v>16</v>
      </c>
      <c r="E2" s="236">
        <v>2896.017396037606</v>
      </c>
      <c r="F2" s="237">
        <v>0</v>
      </c>
      <c r="G2" s="237">
        <v>553.50538005947658</v>
      </c>
      <c r="H2" s="237">
        <v>402.68870275325747</v>
      </c>
      <c r="I2" s="237">
        <v>98.041058181109022</v>
      </c>
      <c r="J2" s="238">
        <v>0</v>
      </c>
      <c r="K2" s="235" t="s">
        <v>25</v>
      </c>
      <c r="N2" s="69" t="s">
        <v>93</v>
      </c>
      <c r="O2" s="200">
        <v>12092.484538977271</v>
      </c>
      <c r="Q2" s="222" t="s">
        <v>27</v>
      </c>
      <c r="R2" s="223"/>
    </row>
    <row r="3" spans="2:21" x14ac:dyDescent="0.25">
      <c r="B3" s="239" t="s">
        <v>14</v>
      </c>
      <c r="C3" s="240" t="s">
        <v>18</v>
      </c>
      <c r="D3" s="235" t="s">
        <v>16</v>
      </c>
      <c r="E3" s="236">
        <v>3016.6911737467158</v>
      </c>
      <c r="F3" s="241">
        <v>0</v>
      </c>
      <c r="G3" s="241">
        <v>553.50538005947658</v>
      </c>
      <c r="H3" s="241">
        <v>402.68870275325747</v>
      </c>
      <c r="I3" s="241">
        <v>98.041058181109022</v>
      </c>
      <c r="J3" s="242">
        <v>0</v>
      </c>
      <c r="K3" s="235" t="s">
        <v>25</v>
      </c>
      <c r="N3" s="69" t="s">
        <v>94</v>
      </c>
      <c r="O3" s="116">
        <v>45</v>
      </c>
      <c r="Q3" s="69" t="s">
        <v>48</v>
      </c>
      <c r="R3" s="157">
        <v>3224.6625437272751</v>
      </c>
      <c r="T3" s="115" t="s">
        <v>95</v>
      </c>
      <c r="U3" s="157">
        <v>129657.8944788575</v>
      </c>
    </row>
    <row r="4" spans="2:21" x14ac:dyDescent="0.25">
      <c r="B4" s="239" t="s">
        <v>14</v>
      </c>
      <c r="C4" s="240" t="s">
        <v>19</v>
      </c>
      <c r="D4" s="235" t="s">
        <v>16</v>
      </c>
      <c r="E4" s="236">
        <v>4102.6529938080248</v>
      </c>
      <c r="F4" s="241">
        <v>0</v>
      </c>
      <c r="G4" s="241">
        <v>553.50538005947658</v>
      </c>
      <c r="H4" s="241">
        <v>402.68870275325747</v>
      </c>
      <c r="I4" s="241">
        <v>98.041058181109022</v>
      </c>
      <c r="J4" s="242">
        <v>0</v>
      </c>
      <c r="K4" s="235" t="s">
        <v>25</v>
      </c>
      <c r="N4" s="69" t="s">
        <v>39</v>
      </c>
      <c r="O4" s="17">
        <f>O3*O2</f>
        <v>544161.80425397714</v>
      </c>
      <c r="Q4" s="69" t="s">
        <v>49</v>
      </c>
      <c r="R4" s="157">
        <v>241.84969077954551</v>
      </c>
      <c r="S4" s="71"/>
    </row>
    <row r="5" spans="2:21" ht="15.75" thickBot="1" x14ac:dyDescent="0.3">
      <c r="B5" s="239" t="s">
        <v>14</v>
      </c>
      <c r="C5" s="240" t="s">
        <v>20</v>
      </c>
      <c r="D5" s="235" t="s">
        <v>16</v>
      </c>
      <c r="E5" s="243">
        <v>4102.6529938080248</v>
      </c>
      <c r="F5" s="241">
        <v>0</v>
      </c>
      <c r="G5" s="241">
        <v>553.50538005947658</v>
      </c>
      <c r="H5" s="241">
        <v>402.68870275325747</v>
      </c>
      <c r="I5" s="241">
        <v>98.041058181109022</v>
      </c>
      <c r="J5" s="242">
        <v>0</v>
      </c>
      <c r="K5" s="235" t="s">
        <v>25</v>
      </c>
      <c r="Q5" s="117"/>
      <c r="R5" s="118"/>
      <c r="S5" s="119"/>
      <c r="T5" s="120" t="s">
        <v>96</v>
      </c>
      <c r="U5" s="157">
        <v>202.98799610127861</v>
      </c>
    </row>
    <row r="6" spans="2:21" ht="15.75" thickBot="1" x14ac:dyDescent="0.3">
      <c r="B6" s="244" t="s">
        <v>21</v>
      </c>
      <c r="C6" s="245" t="s">
        <v>24</v>
      </c>
      <c r="D6" s="246" t="s">
        <v>52</v>
      </c>
      <c r="E6" s="247">
        <v>1607.6732697501341</v>
      </c>
      <c r="F6" s="248">
        <v>0</v>
      </c>
      <c r="G6" s="248">
        <v>0</v>
      </c>
      <c r="H6" s="247">
        <v>402.68870275325747</v>
      </c>
      <c r="I6" s="248">
        <v>98.041058181109022</v>
      </c>
      <c r="J6" s="249">
        <v>0</v>
      </c>
      <c r="K6" s="235" t="s">
        <v>25</v>
      </c>
      <c r="N6" s="120" t="s">
        <v>97</v>
      </c>
      <c r="O6" s="73"/>
    </row>
    <row r="7" spans="2:21" ht="15.75" thickBot="1" x14ac:dyDescent="0.3">
      <c r="B7" s="250" t="s">
        <v>23</v>
      </c>
      <c r="C7" s="245" t="s">
        <v>24</v>
      </c>
      <c r="D7" s="246" t="s">
        <v>16</v>
      </c>
      <c r="E7" s="247">
        <v>966.46310453988519</v>
      </c>
      <c r="F7" s="248">
        <v>0</v>
      </c>
      <c r="G7" s="248">
        <v>0</v>
      </c>
      <c r="H7" s="247">
        <v>402.68870275325747</v>
      </c>
      <c r="I7" s="248">
        <v>98.041058181109022</v>
      </c>
      <c r="J7" s="249">
        <v>0</v>
      </c>
      <c r="K7" s="235" t="s">
        <v>25</v>
      </c>
      <c r="N7" s="69" t="s">
        <v>98</v>
      </c>
      <c r="O7" s="157">
        <v>483.69938155909102</v>
      </c>
    </row>
    <row r="8" spans="2:21" x14ac:dyDescent="0.25">
      <c r="B8" s="251" t="s">
        <v>92</v>
      </c>
      <c r="C8" s="252" t="s">
        <v>15</v>
      </c>
      <c r="D8" s="253" t="s">
        <v>16</v>
      </c>
      <c r="E8" s="254">
        <v>25544.83016704247</v>
      </c>
      <c r="F8" s="255">
        <v>0</v>
      </c>
      <c r="G8" s="255">
        <v>0</v>
      </c>
      <c r="H8" s="254">
        <v>402.68870275325747</v>
      </c>
      <c r="I8" s="255">
        <v>98.041058181109022</v>
      </c>
      <c r="J8" s="256">
        <v>0</v>
      </c>
      <c r="K8" s="235" t="s">
        <v>34</v>
      </c>
      <c r="N8" s="69" t="s">
        <v>99</v>
      </c>
      <c r="O8" s="157">
        <v>244.68422401741549</v>
      </c>
      <c r="Q8">
        <v>11</v>
      </c>
      <c r="R8" s="71">
        <f>Q8*R3</f>
        <v>35471.287981000023</v>
      </c>
    </row>
    <row r="9" spans="2:21" x14ac:dyDescent="0.25">
      <c r="B9" s="257" t="s">
        <v>92</v>
      </c>
      <c r="C9" s="252" t="s">
        <v>18</v>
      </c>
      <c r="D9" s="258" t="s">
        <v>16</v>
      </c>
      <c r="E9" s="259">
        <v>26592.168203891211</v>
      </c>
      <c r="F9" s="260">
        <v>0</v>
      </c>
      <c r="G9" s="260">
        <v>0</v>
      </c>
      <c r="H9" s="259">
        <v>402.68870275325747</v>
      </c>
      <c r="I9" s="260">
        <v>98.041058181109022</v>
      </c>
      <c r="J9" s="261">
        <v>0</v>
      </c>
      <c r="K9" s="235" t="s">
        <v>34</v>
      </c>
      <c r="N9" s="69" t="s">
        <v>100</v>
      </c>
      <c r="O9" s="157">
        <v>1609.286099415805</v>
      </c>
      <c r="Q9">
        <v>48</v>
      </c>
      <c r="R9" s="71">
        <f>Q9*R4</f>
        <v>11608.785157418184</v>
      </c>
    </row>
    <row r="10" spans="2:21" ht="15.75" thickBot="1" x14ac:dyDescent="0.3">
      <c r="B10" s="262" t="s">
        <v>92</v>
      </c>
      <c r="C10" s="263" t="s">
        <v>19</v>
      </c>
      <c r="D10" s="264" t="s">
        <v>16</v>
      </c>
      <c r="E10" s="265">
        <v>36184.251931615661</v>
      </c>
      <c r="F10" s="265">
        <v>0</v>
      </c>
      <c r="G10" s="266">
        <v>0</v>
      </c>
      <c r="H10" s="265">
        <v>402.68870275325747</v>
      </c>
      <c r="I10" s="266">
        <v>98.041058181109022</v>
      </c>
      <c r="J10" s="267">
        <v>0</v>
      </c>
      <c r="K10" s="235" t="s">
        <v>34</v>
      </c>
      <c r="R10" s="71">
        <f>SUM(R8:R9)</f>
        <v>47080.073138418207</v>
      </c>
    </row>
    <row r="11" spans="2:21" ht="15.75" thickBot="1" x14ac:dyDescent="0.3">
      <c r="B11" s="268" t="s">
        <v>129</v>
      </c>
      <c r="C11" s="269" t="s">
        <v>89</v>
      </c>
      <c r="D11" s="270" t="s">
        <v>16</v>
      </c>
      <c r="E11" s="271">
        <v>2479</v>
      </c>
      <c r="F11" s="271">
        <v>0</v>
      </c>
      <c r="G11" s="272">
        <v>0</v>
      </c>
      <c r="H11" s="271">
        <v>402.68870275325747</v>
      </c>
      <c r="I11" s="272">
        <v>98.041058181109022</v>
      </c>
      <c r="J11" s="273">
        <v>0</v>
      </c>
      <c r="K11" s="235" t="s">
        <v>130</v>
      </c>
    </row>
    <row r="12" spans="2:21" x14ac:dyDescent="0.25">
      <c r="B12" s="274" t="s">
        <v>26</v>
      </c>
      <c r="C12" s="275" t="s">
        <v>15</v>
      </c>
      <c r="D12" s="253" t="s">
        <v>33</v>
      </c>
      <c r="E12" s="253">
        <v>3318.4374999999995</v>
      </c>
      <c r="F12" s="275">
        <v>0</v>
      </c>
      <c r="G12" s="276">
        <v>0</v>
      </c>
      <c r="H12" s="253">
        <v>1208.059273901194</v>
      </c>
      <c r="I12" s="276">
        <v>98.041058181109022</v>
      </c>
      <c r="J12" s="277">
        <v>0</v>
      </c>
      <c r="K12" s="235" t="s">
        <v>34</v>
      </c>
    </row>
    <row r="13" spans="2:21" x14ac:dyDescent="0.25">
      <c r="B13" s="278" t="s">
        <v>26</v>
      </c>
      <c r="C13" s="252" t="s">
        <v>15</v>
      </c>
      <c r="D13" s="258" t="s">
        <v>35</v>
      </c>
      <c r="E13" s="258">
        <v>3856.5624999999995</v>
      </c>
      <c r="F13" s="252">
        <v>0</v>
      </c>
      <c r="G13" s="279">
        <v>0</v>
      </c>
      <c r="H13" s="258">
        <v>1208.059273901194</v>
      </c>
      <c r="I13" s="279">
        <v>98.041058181109022</v>
      </c>
      <c r="J13" s="280">
        <v>0</v>
      </c>
      <c r="K13" s="235" t="s">
        <v>34</v>
      </c>
    </row>
    <row r="14" spans="2:21" ht="21" x14ac:dyDescent="0.35">
      <c r="B14" s="278" t="s">
        <v>26</v>
      </c>
      <c r="C14" s="252" t="s">
        <v>15</v>
      </c>
      <c r="D14" s="258" t="s">
        <v>36</v>
      </c>
      <c r="E14" s="258">
        <v>4394.6875</v>
      </c>
      <c r="F14" s="258">
        <v>107.62499999999999</v>
      </c>
      <c r="G14" s="279">
        <v>0</v>
      </c>
      <c r="H14" s="258">
        <v>1208.059273901194</v>
      </c>
      <c r="I14" s="279">
        <v>98.041058181109022</v>
      </c>
      <c r="J14" s="280">
        <v>0</v>
      </c>
      <c r="K14" s="235" t="s">
        <v>34</v>
      </c>
      <c r="O14" s="216" t="s">
        <v>90</v>
      </c>
      <c r="P14" s="216"/>
    </row>
    <row r="15" spans="2:21" x14ac:dyDescent="0.25">
      <c r="B15" s="278" t="s">
        <v>26</v>
      </c>
      <c r="C15" s="252" t="s">
        <v>18</v>
      </c>
      <c r="D15" s="258" t="s">
        <v>33</v>
      </c>
      <c r="E15" s="258">
        <v>5233.90625</v>
      </c>
      <c r="F15" s="252">
        <v>0</v>
      </c>
      <c r="G15" s="279">
        <v>0</v>
      </c>
      <c r="H15" s="258">
        <v>1208.059273901194</v>
      </c>
      <c r="I15" s="279">
        <v>98.041058181109022</v>
      </c>
      <c r="J15" s="280">
        <v>0</v>
      </c>
      <c r="K15" s="235" t="s">
        <v>34</v>
      </c>
      <c r="O15" t="s">
        <v>127</v>
      </c>
      <c r="P15" s="1">
        <v>3.2800000000000003E-2</v>
      </c>
      <c r="Q15" t="s">
        <v>1</v>
      </c>
    </row>
    <row r="16" spans="2:21" x14ac:dyDescent="0.25">
      <c r="B16" s="278" t="s">
        <v>26</v>
      </c>
      <c r="C16" s="252" t="s">
        <v>18</v>
      </c>
      <c r="D16" s="258" t="s">
        <v>35</v>
      </c>
      <c r="E16" s="258">
        <v>6062.8749999999991</v>
      </c>
      <c r="F16" s="252">
        <v>0</v>
      </c>
      <c r="G16" s="279">
        <v>0</v>
      </c>
      <c r="H16" s="258">
        <v>1208.059273901194</v>
      </c>
      <c r="I16" s="279">
        <v>98.041058181109022</v>
      </c>
      <c r="J16" s="280">
        <v>0</v>
      </c>
      <c r="K16" s="235" t="s">
        <v>34</v>
      </c>
      <c r="O16" t="s">
        <v>128</v>
      </c>
      <c r="P16" s="1">
        <v>2.5000000000000001E-2</v>
      </c>
    </row>
    <row r="17" spans="1:11" x14ac:dyDescent="0.25">
      <c r="B17" s="278" t="s">
        <v>26</v>
      </c>
      <c r="C17" s="252" t="s">
        <v>18</v>
      </c>
      <c r="D17" s="258" t="s">
        <v>36</v>
      </c>
      <c r="E17" s="258">
        <v>6959.7499999999991</v>
      </c>
      <c r="F17" s="258">
        <v>179.37499999999997</v>
      </c>
      <c r="G17" s="279">
        <v>0</v>
      </c>
      <c r="H17" s="258">
        <v>1208.059273901194</v>
      </c>
      <c r="I17" s="279">
        <v>98.041058181109022</v>
      </c>
      <c r="J17" s="280">
        <v>0</v>
      </c>
      <c r="K17" s="235" t="s">
        <v>34</v>
      </c>
    </row>
    <row r="18" spans="1:11" x14ac:dyDescent="0.25">
      <c r="B18" s="278" t="s">
        <v>26</v>
      </c>
      <c r="C18" s="252" t="s">
        <v>19</v>
      </c>
      <c r="D18" s="258" t="s">
        <v>33</v>
      </c>
      <c r="E18" s="258">
        <v>7149.3749999999991</v>
      </c>
      <c r="F18" s="252">
        <v>0</v>
      </c>
      <c r="G18" s="279">
        <v>0</v>
      </c>
      <c r="H18" s="258">
        <v>1208.059273901194</v>
      </c>
      <c r="I18" s="279">
        <v>98.041058181109022</v>
      </c>
      <c r="J18" s="280">
        <v>0</v>
      </c>
      <c r="K18" s="235" t="s">
        <v>34</v>
      </c>
    </row>
    <row r="19" spans="1:11" x14ac:dyDescent="0.25">
      <c r="B19" s="278" t="s">
        <v>26</v>
      </c>
      <c r="C19" s="252" t="s">
        <v>19</v>
      </c>
      <c r="D19" s="258" t="s">
        <v>35</v>
      </c>
      <c r="E19" s="258">
        <v>8251.25</v>
      </c>
      <c r="F19" s="252">
        <v>0</v>
      </c>
      <c r="G19" s="279">
        <v>0</v>
      </c>
      <c r="H19" s="258">
        <v>1208.059273901194</v>
      </c>
      <c r="I19" s="279">
        <v>98.041058181109022</v>
      </c>
      <c r="J19" s="280">
        <v>0</v>
      </c>
      <c r="K19" s="235" t="s">
        <v>34</v>
      </c>
    </row>
    <row r="20" spans="1:11" ht="15.75" thickBot="1" x14ac:dyDescent="0.3">
      <c r="B20" s="281" t="s">
        <v>26</v>
      </c>
      <c r="C20" s="263" t="s">
        <v>19</v>
      </c>
      <c r="D20" s="264" t="s">
        <v>36</v>
      </c>
      <c r="E20" s="264">
        <v>9506.875</v>
      </c>
      <c r="F20" s="264">
        <v>233.18749999999997</v>
      </c>
      <c r="G20" s="282">
        <v>0</v>
      </c>
      <c r="H20" s="264">
        <v>1208.059273901194</v>
      </c>
      <c r="I20" s="282">
        <v>98.041058181109022</v>
      </c>
      <c r="J20" s="283">
        <v>0</v>
      </c>
      <c r="K20" s="235" t="s">
        <v>34</v>
      </c>
    </row>
    <row r="25" spans="1:11" x14ac:dyDescent="0.25">
      <c r="A25" s="67"/>
      <c r="B25" s="68"/>
    </row>
    <row r="26" spans="1:11" x14ac:dyDescent="0.25">
      <c r="A26" s="67"/>
    </row>
    <row r="27" spans="1:11" x14ac:dyDescent="0.25">
      <c r="J27" s="96"/>
    </row>
    <row r="30" spans="1:11" s="73" customFormat="1" x14ac:dyDescent="0.25">
      <c r="A30"/>
    </row>
    <row r="31" spans="1:11" x14ac:dyDescent="0.25">
      <c r="A31" s="73"/>
    </row>
  </sheetData>
  <mergeCells count="2">
    <mergeCell ref="O14:P14"/>
    <mergeCell ref="Q2:R2"/>
  </mergeCells>
  <conditionalFormatting sqref="B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6">
    <cfRule type="cellIs" dxfId="36" priority="11" operator="equal">
      <formula>"Si"</formula>
    </cfRule>
    <cfRule type="notContainsText" dxfId="35" priority="12" operator="notContains" text="SI">
      <formula>ISERROR(SEARCH("SI",K2))</formula>
    </cfRule>
    <cfRule type="cellIs" dxfId="34" priority="13" operator="equal">
      <formula>"SI"</formula>
    </cfRule>
  </conditionalFormatting>
  <conditionalFormatting sqref="B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K10 K12:K20">
    <cfRule type="cellIs" dxfId="33" priority="7" operator="equal">
      <formula>"Si"</formula>
    </cfRule>
    <cfRule type="cellIs" dxfId="32" priority="9" operator="equal">
      <formula>"SI"</formula>
    </cfRule>
  </conditionalFormatting>
  <conditionalFormatting sqref="K7">
    <cfRule type="cellIs" dxfId="31" priority="4" operator="equal">
      <formula>"Si"</formula>
    </cfRule>
    <cfRule type="cellIs" dxfId="30" priority="6" operator="equal">
      <formula>"SI"</formula>
    </cfRule>
  </conditionalFormatting>
  <conditionalFormatting sqref="K11">
    <cfRule type="cellIs" dxfId="29" priority="1" operator="equal">
      <formula>"Si"</formula>
    </cfRule>
    <cfRule type="cellIs" dxfId="28" priority="2" operator="equal">
      <formula>"SI"</formula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8" operator="notContains" text="SI" id="{473BDE4A-D91C-4E3D-BAF2-3A89A151B243}">
            <xm:f>ISERROR(SEARCH("SI",'\Users\gboronat\Desktop\Nono\LIQUIDACIONES\Tarifarios\[Tarifario Gral Julio.xlsx]Fenicio-Luminatec'!#REF!))</xm:f>
            <x14:dxf>
              <fill>
                <patternFill>
                  <bgColor rgb="FFFF7C80"/>
                </patternFill>
              </fill>
            </x14:dxf>
          </x14:cfRule>
          <xm:sqref>K12:K20</xm:sqref>
        </x14:conditionalFormatting>
        <x14:conditionalFormatting xmlns:xm="http://schemas.microsoft.com/office/excel/2006/main">
          <x14:cfRule type="notContainsText" priority="5" operator="notContains" text="SI" id="{C6CA6457-34F4-4089-9762-919D103F690C}">
            <xm:f>ISERROR(SEARCH("SI",'\Users\gboronat\Desktop\Nono\LIQUIDACIONES\Tarifarios\[Tarifario Gral Julio.xlsx]Cascanueces'!#REF!))</xm:f>
            <x14:dxf>
              <fill>
                <patternFill>
                  <bgColor rgb="FFFF7C80"/>
                </patternFill>
              </fill>
            </x14:dxf>
          </x14:cfRule>
          <xm:sqref>K7</xm:sqref>
        </x14:conditionalFormatting>
        <x14:conditionalFormatting xmlns:xm="http://schemas.microsoft.com/office/excel/2006/main">
          <x14:cfRule type="notContainsText" priority="15" operator="notContains" text="SI" id="{5BAFFE42-97D3-46DD-ACC0-F30892CDE171}">
            <xm:f>ISERROR(SEARCH("SI",'\Users\gboronat\Desktop\Nono\LIQUIDACIONES\Tarifarios\[Tarifario Gral Julio.xlsx]Fenicio-Luminatec'!#REF!))</xm:f>
            <x14:dxf>
              <fill>
                <patternFill>
                  <bgColor rgb="FFFF7C80"/>
                </patternFill>
              </fill>
            </x14:dxf>
          </x14:cfRule>
          <xm:sqref>K8:K10</xm:sqref>
        </x14:conditionalFormatting>
        <x14:conditionalFormatting xmlns:xm="http://schemas.microsoft.com/office/excel/2006/main">
          <x14:cfRule type="notContainsText" priority="3" operator="notContains" text="SI" id="{C05AA0AB-778F-4E2F-A23F-36C4E4D4A12F}">
            <xm:f>ISERROR(SEARCH("SI",'\Users\gboronat\Desktop\Nono\LIQUIDACIONES\Tarifarios\[Tarifario Gral Julio.xlsx]Fenicio-Luminatec'!#REF!))</xm:f>
            <x14:dxf>
              <fill>
                <patternFill>
                  <bgColor rgb="FFFF7C80"/>
                </patternFill>
              </fill>
            </x14:dxf>
          </x14:cfRule>
          <xm:sqref>K11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19" zoomScale="90" zoomScaleNormal="90" workbookViewId="0"/>
  </sheetViews>
  <sheetFormatPr baseColWidth="10" defaultRowHeight="15" x14ac:dyDescent="0.25"/>
  <cols>
    <col min="1" max="1" width="14.42578125" bestFit="1" customWidth="1"/>
    <col min="2" max="2" width="21.85546875" style="2" bestFit="1" customWidth="1"/>
    <col min="5" max="5" width="12" bestFit="1" customWidth="1"/>
    <col min="6" max="6" width="10.5703125" bestFit="1" customWidth="1"/>
    <col min="8" max="8" width="14.5703125" bestFit="1" customWidth="1"/>
    <col min="9" max="9" width="11" bestFit="1" customWidth="1"/>
    <col min="10" max="10" width="9.42578125" bestFit="1" customWidth="1"/>
    <col min="13" max="13" width="12.85546875" bestFit="1" customWidth="1"/>
    <col min="14" max="14" width="18.28515625" bestFit="1" customWidth="1"/>
    <col min="17" max="17" width="12" bestFit="1" customWidth="1"/>
  </cols>
  <sheetData>
    <row r="1" spans="1:17" ht="30.75" thickBot="1" x14ac:dyDescent="0.3">
      <c r="A1" s="46" t="s">
        <v>2</v>
      </c>
      <c r="B1" s="46" t="s">
        <v>3</v>
      </c>
      <c r="C1" s="46" t="s">
        <v>4</v>
      </c>
      <c r="D1" s="46" t="s">
        <v>5</v>
      </c>
      <c r="E1" s="47" t="s">
        <v>6</v>
      </c>
      <c r="F1" s="46" t="s">
        <v>7</v>
      </c>
      <c r="G1" s="46" t="s">
        <v>8</v>
      </c>
      <c r="H1" s="47" t="s">
        <v>9</v>
      </c>
      <c r="I1" s="47" t="s">
        <v>10</v>
      </c>
      <c r="J1" s="47" t="s">
        <v>11</v>
      </c>
      <c r="K1" s="5" t="s">
        <v>12</v>
      </c>
    </row>
    <row r="2" spans="1:17" x14ac:dyDescent="0.25">
      <c r="A2" s="75" t="s">
        <v>13</v>
      </c>
      <c r="B2" s="76" t="s">
        <v>14</v>
      </c>
      <c r="C2" s="77" t="s">
        <v>15</v>
      </c>
      <c r="D2" s="9" t="s">
        <v>58</v>
      </c>
      <c r="E2" s="154">
        <v>2892.3178516410139</v>
      </c>
      <c r="F2" s="155">
        <v>0</v>
      </c>
      <c r="G2" s="155">
        <v>0</v>
      </c>
      <c r="H2" s="155">
        <v>1458.1577670081051</v>
      </c>
      <c r="I2" s="155">
        <v>116.5408575065818</v>
      </c>
      <c r="J2" s="156">
        <v>0</v>
      </c>
      <c r="K2" s="16" t="s">
        <v>17</v>
      </c>
    </row>
    <row r="3" spans="1:17" x14ac:dyDescent="0.25">
      <c r="A3" s="78" t="s">
        <v>13</v>
      </c>
      <c r="B3" s="79" t="s">
        <v>14</v>
      </c>
      <c r="C3" s="80" t="s">
        <v>15</v>
      </c>
      <c r="D3" s="16" t="s">
        <v>59</v>
      </c>
      <c r="E3" s="157">
        <v>3326.1576428248841</v>
      </c>
      <c r="F3" s="158">
        <v>0</v>
      </c>
      <c r="G3" s="158">
        <v>0</v>
      </c>
      <c r="H3" s="158">
        <v>1458.1577670081051</v>
      </c>
      <c r="I3" s="158">
        <v>116.5408575065818</v>
      </c>
      <c r="J3" s="159">
        <v>0</v>
      </c>
      <c r="K3" s="16" t="s">
        <v>17</v>
      </c>
    </row>
    <row r="4" spans="1:17" x14ac:dyDescent="0.25">
      <c r="A4" s="78" t="s">
        <v>13</v>
      </c>
      <c r="B4" s="79" t="s">
        <v>14</v>
      </c>
      <c r="C4" s="80" t="s">
        <v>15</v>
      </c>
      <c r="D4" s="16" t="s">
        <v>60</v>
      </c>
      <c r="E4" s="157">
        <v>3825.0841058780029</v>
      </c>
      <c r="F4" s="157">
        <v>0</v>
      </c>
      <c r="G4" s="158">
        <v>0</v>
      </c>
      <c r="H4" s="158">
        <v>1458.1577670081051</v>
      </c>
      <c r="I4" s="158">
        <v>116.5408575065818</v>
      </c>
      <c r="J4" s="159">
        <v>0</v>
      </c>
      <c r="K4" s="16" t="s">
        <v>17</v>
      </c>
    </row>
    <row r="5" spans="1:17" x14ac:dyDescent="0.25">
      <c r="A5" s="78" t="s">
        <v>13</v>
      </c>
      <c r="B5" s="79" t="s">
        <v>14</v>
      </c>
      <c r="C5" s="80" t="s">
        <v>15</v>
      </c>
      <c r="D5" s="16" t="s">
        <v>61</v>
      </c>
      <c r="E5" s="157">
        <v>4398.8540449961074</v>
      </c>
      <c r="F5" s="158">
        <v>0</v>
      </c>
      <c r="G5" s="158">
        <v>0</v>
      </c>
      <c r="H5" s="158">
        <v>1458.1577670081051</v>
      </c>
      <c r="I5" s="158">
        <v>116.5408575065818</v>
      </c>
      <c r="J5" s="159">
        <v>0</v>
      </c>
      <c r="K5" s="16" t="s">
        <v>17</v>
      </c>
    </row>
    <row r="6" spans="1:17" x14ac:dyDescent="0.25">
      <c r="A6" s="78" t="s">
        <v>13</v>
      </c>
      <c r="B6" s="79" t="s">
        <v>14</v>
      </c>
      <c r="C6" s="80" t="s">
        <v>15</v>
      </c>
      <c r="D6" s="16" t="s">
        <v>62</v>
      </c>
      <c r="E6" s="157">
        <v>5278.6226006918196</v>
      </c>
      <c r="F6" s="158">
        <v>0</v>
      </c>
      <c r="G6" s="158">
        <v>0</v>
      </c>
      <c r="H6" s="158">
        <v>1458.1577670081051</v>
      </c>
      <c r="I6" s="158">
        <v>116.5408575065818</v>
      </c>
      <c r="J6" s="159">
        <v>0</v>
      </c>
      <c r="K6" s="16" t="s">
        <v>17</v>
      </c>
    </row>
    <row r="7" spans="1:17" x14ac:dyDescent="0.25">
      <c r="A7" s="78" t="s">
        <v>13</v>
      </c>
      <c r="B7" s="79" t="s">
        <v>14</v>
      </c>
      <c r="C7" s="80" t="s">
        <v>15</v>
      </c>
      <c r="D7" s="16" t="s">
        <v>63</v>
      </c>
      <c r="E7" s="157">
        <v>6334.3403609196585</v>
      </c>
      <c r="F7" s="157">
        <v>157.47211575497809</v>
      </c>
      <c r="G7" s="158">
        <v>0</v>
      </c>
      <c r="H7" s="158">
        <v>1458.1577670081051</v>
      </c>
      <c r="I7" s="158">
        <v>116.5408575065818</v>
      </c>
      <c r="J7" s="159">
        <v>0</v>
      </c>
      <c r="K7" s="16" t="s">
        <v>17</v>
      </c>
    </row>
    <row r="8" spans="1:17" x14ac:dyDescent="0.25">
      <c r="A8" s="78" t="s">
        <v>13</v>
      </c>
      <c r="B8" s="79" t="s">
        <v>14</v>
      </c>
      <c r="C8" s="80" t="s">
        <v>18</v>
      </c>
      <c r="D8" s="16" t="s">
        <v>58</v>
      </c>
      <c r="E8" s="157">
        <v>3447.723367157445</v>
      </c>
      <c r="F8" s="158">
        <v>0</v>
      </c>
      <c r="G8" s="158">
        <v>0</v>
      </c>
      <c r="H8" s="158">
        <v>1458.1577670081051</v>
      </c>
      <c r="I8" s="158">
        <v>116.5408575065818</v>
      </c>
      <c r="J8" s="159">
        <v>0</v>
      </c>
      <c r="K8" s="16" t="s">
        <v>17</v>
      </c>
    </row>
    <row r="9" spans="1:17" x14ac:dyDescent="0.25">
      <c r="A9" s="78" t="s">
        <v>13</v>
      </c>
      <c r="B9" s="79" t="s">
        <v>14</v>
      </c>
      <c r="C9" s="80" t="s">
        <v>18</v>
      </c>
      <c r="D9" s="16" t="s">
        <v>59</v>
      </c>
      <c r="E9" s="157">
        <v>3964.8790556016752</v>
      </c>
      <c r="F9" s="158">
        <v>0</v>
      </c>
      <c r="G9" s="158">
        <v>0</v>
      </c>
      <c r="H9" s="158">
        <v>1458.1577670081051</v>
      </c>
      <c r="I9" s="158">
        <v>116.5408575065818</v>
      </c>
      <c r="J9" s="159">
        <v>0</v>
      </c>
      <c r="K9" s="16" t="s">
        <v>17</v>
      </c>
    </row>
    <row r="10" spans="1:17" x14ac:dyDescent="0.25">
      <c r="A10" s="78" t="s">
        <v>13</v>
      </c>
      <c r="B10" s="79" t="s">
        <v>14</v>
      </c>
      <c r="C10" s="80" t="s">
        <v>18</v>
      </c>
      <c r="D10" s="16" t="s">
        <v>60</v>
      </c>
      <c r="E10" s="157">
        <v>4559.6159838748226</v>
      </c>
      <c r="F10" s="157">
        <v>0</v>
      </c>
      <c r="G10" s="158">
        <v>0</v>
      </c>
      <c r="H10" s="158">
        <v>1458.1577670081051</v>
      </c>
      <c r="I10" s="158">
        <v>116.5408575065818</v>
      </c>
      <c r="J10" s="159">
        <v>0</v>
      </c>
      <c r="K10" s="16" t="s">
        <v>17</v>
      </c>
    </row>
    <row r="11" spans="1:17" x14ac:dyDescent="0.25">
      <c r="A11" s="78" t="s">
        <v>13</v>
      </c>
      <c r="B11" s="79" t="s">
        <v>14</v>
      </c>
      <c r="C11" s="80" t="s">
        <v>18</v>
      </c>
      <c r="D11" s="16" t="s">
        <v>61</v>
      </c>
      <c r="E11" s="157">
        <v>5243.5611980854328</v>
      </c>
      <c r="F11" s="158">
        <v>0</v>
      </c>
      <c r="G11" s="158">
        <v>0</v>
      </c>
      <c r="H11" s="158">
        <v>1458.1577670081051</v>
      </c>
      <c r="I11" s="158">
        <v>116.5408575065818</v>
      </c>
      <c r="J11" s="159">
        <v>0</v>
      </c>
      <c r="K11" s="16" t="s">
        <v>17</v>
      </c>
    </row>
    <row r="12" spans="1:17" x14ac:dyDescent="0.25">
      <c r="A12" s="78" t="s">
        <v>13</v>
      </c>
      <c r="B12" s="79" t="s">
        <v>14</v>
      </c>
      <c r="C12" s="80" t="s">
        <v>18</v>
      </c>
      <c r="D12" s="16" t="s">
        <v>62</v>
      </c>
      <c r="E12" s="157">
        <v>6292.271184399011</v>
      </c>
      <c r="F12" s="158">
        <v>0</v>
      </c>
      <c r="G12" s="158">
        <v>0</v>
      </c>
      <c r="H12" s="158">
        <v>1458.1577670081051</v>
      </c>
      <c r="I12" s="158">
        <v>116.5408575065818</v>
      </c>
      <c r="J12" s="159">
        <v>0</v>
      </c>
      <c r="K12" s="16" t="s">
        <v>17</v>
      </c>
    </row>
    <row r="13" spans="1:17" ht="15.75" x14ac:dyDescent="0.25">
      <c r="A13" s="78" t="s">
        <v>13</v>
      </c>
      <c r="B13" s="79" t="s">
        <v>14</v>
      </c>
      <c r="C13" s="80" t="s">
        <v>18</v>
      </c>
      <c r="D13" s="16" t="s">
        <v>63</v>
      </c>
      <c r="E13" s="157">
        <v>7550.7186613682843</v>
      </c>
      <c r="F13" s="157">
        <v>191.4969987470389</v>
      </c>
      <c r="G13" s="158">
        <v>0</v>
      </c>
      <c r="H13" s="158">
        <v>1458.1577670081051</v>
      </c>
      <c r="I13" s="158">
        <v>116.5408575065818</v>
      </c>
      <c r="J13" s="159">
        <v>0</v>
      </c>
      <c r="K13" s="16" t="s">
        <v>17</v>
      </c>
      <c r="N13" s="225" t="s">
        <v>101</v>
      </c>
      <c r="O13" s="225"/>
      <c r="P13" s="225"/>
      <c r="Q13" s="225"/>
    </row>
    <row r="14" spans="1:17" x14ac:dyDescent="0.25">
      <c r="A14" s="78" t="s">
        <v>13</v>
      </c>
      <c r="B14" s="79" t="s">
        <v>14</v>
      </c>
      <c r="C14" s="80" t="s">
        <v>19</v>
      </c>
      <c r="D14" s="16" t="s">
        <v>58</v>
      </c>
      <c r="E14" s="157">
        <v>4482.046010563452</v>
      </c>
      <c r="F14" s="158">
        <v>0</v>
      </c>
      <c r="G14" s="158">
        <v>0</v>
      </c>
      <c r="H14" s="158">
        <v>1458.1577670081051</v>
      </c>
      <c r="I14" s="158">
        <v>116.5408575065818</v>
      </c>
      <c r="J14" s="159">
        <v>0</v>
      </c>
      <c r="K14" s="16" t="s">
        <v>17</v>
      </c>
      <c r="N14" t="s">
        <v>127</v>
      </c>
      <c r="O14" s="1">
        <v>3.2800000000000003E-2</v>
      </c>
    </row>
    <row r="15" spans="1:17" x14ac:dyDescent="0.25">
      <c r="A15" s="78" t="s">
        <v>13</v>
      </c>
      <c r="B15" s="79" t="s">
        <v>14</v>
      </c>
      <c r="C15" s="80" t="s">
        <v>19</v>
      </c>
      <c r="D15" s="16" t="s">
        <v>59</v>
      </c>
      <c r="E15" s="157">
        <v>5154.3529121479714</v>
      </c>
      <c r="F15" s="158">
        <v>0</v>
      </c>
      <c r="G15" s="158">
        <v>0</v>
      </c>
      <c r="H15" s="158">
        <v>1458.1577670081051</v>
      </c>
      <c r="I15" s="158">
        <v>116.5408575065818</v>
      </c>
      <c r="J15" s="159">
        <v>0</v>
      </c>
      <c r="K15" s="16" t="s">
        <v>17</v>
      </c>
      <c r="N15" t="s">
        <v>128</v>
      </c>
      <c r="O15" s="1">
        <v>2.5000000000000001E-2</v>
      </c>
    </row>
    <row r="16" spans="1:17" x14ac:dyDescent="0.25">
      <c r="A16" s="78" t="s">
        <v>13</v>
      </c>
      <c r="B16" s="79" t="s">
        <v>14</v>
      </c>
      <c r="C16" s="80" t="s">
        <v>19</v>
      </c>
      <c r="D16" s="16" t="s">
        <v>60</v>
      </c>
      <c r="E16" s="157">
        <v>5927.4951457784946</v>
      </c>
      <c r="F16" s="160">
        <v>0</v>
      </c>
      <c r="G16" s="158">
        <v>0</v>
      </c>
      <c r="H16" s="158">
        <v>1458.1577670081051</v>
      </c>
      <c r="I16" s="158">
        <v>116.5408575065818</v>
      </c>
      <c r="J16" s="159">
        <v>0</v>
      </c>
      <c r="K16" s="16" t="s">
        <v>17</v>
      </c>
    </row>
    <row r="17" spans="1:11" x14ac:dyDescent="0.25">
      <c r="A17" s="78" t="s">
        <v>13</v>
      </c>
      <c r="B17" s="79" t="s">
        <v>14</v>
      </c>
      <c r="C17" s="80" t="s">
        <v>19</v>
      </c>
      <c r="D17" s="16" t="s">
        <v>61</v>
      </c>
      <c r="E17" s="157">
        <v>6816.6261775557987</v>
      </c>
      <c r="F17" s="158">
        <v>0</v>
      </c>
      <c r="G17" s="158">
        <v>0</v>
      </c>
      <c r="H17" s="158">
        <v>1458.1577670081051</v>
      </c>
      <c r="I17" s="158">
        <v>116.5408575065818</v>
      </c>
      <c r="J17" s="159">
        <v>0</v>
      </c>
      <c r="K17" s="16" t="s">
        <v>17</v>
      </c>
    </row>
    <row r="18" spans="1:11" x14ac:dyDescent="0.25">
      <c r="A18" s="81" t="s">
        <v>13</v>
      </c>
      <c r="B18" s="82" t="s">
        <v>14</v>
      </c>
      <c r="C18" s="83" t="s">
        <v>19</v>
      </c>
      <c r="D18" s="52" t="s">
        <v>62</v>
      </c>
      <c r="E18" s="161">
        <v>8179.9536663704685</v>
      </c>
      <c r="F18" s="162">
        <v>0</v>
      </c>
      <c r="G18" s="162">
        <v>0</v>
      </c>
      <c r="H18" s="162">
        <v>1458.1577670081051</v>
      </c>
      <c r="I18" s="162">
        <v>116.5408575065818</v>
      </c>
      <c r="J18" s="163">
        <v>0</v>
      </c>
      <c r="K18" s="16" t="s">
        <v>17</v>
      </c>
    </row>
    <row r="19" spans="1:11" x14ac:dyDescent="0.25">
      <c r="A19" s="69" t="s">
        <v>13</v>
      </c>
      <c r="B19" s="79" t="s">
        <v>14</v>
      </c>
      <c r="C19" s="80" t="s">
        <v>19</v>
      </c>
      <c r="D19" s="16" t="s">
        <v>63</v>
      </c>
      <c r="E19" s="157">
        <v>9815.9421463410508</v>
      </c>
      <c r="F19" s="157">
        <v>239.36843180441181</v>
      </c>
      <c r="G19" s="158">
        <v>0</v>
      </c>
      <c r="H19" s="158">
        <v>1458.1577670081051</v>
      </c>
      <c r="I19" s="158">
        <v>116.5408575065818</v>
      </c>
      <c r="J19" s="158">
        <v>0</v>
      </c>
      <c r="K19" s="16" t="s">
        <v>17</v>
      </c>
    </row>
    <row r="20" spans="1:11" x14ac:dyDescent="0.25">
      <c r="A20" s="69" t="s">
        <v>13</v>
      </c>
      <c r="B20" s="79" t="s">
        <v>14</v>
      </c>
      <c r="C20" s="80" t="s">
        <v>20</v>
      </c>
      <c r="D20" s="16" t="s">
        <v>58</v>
      </c>
      <c r="E20" s="157">
        <v>5826.6598137324881</v>
      </c>
      <c r="F20" s="158">
        <v>0</v>
      </c>
      <c r="G20" s="158">
        <v>0</v>
      </c>
      <c r="H20" s="158">
        <v>1458.1577670081051</v>
      </c>
      <c r="I20" s="158">
        <v>116.5408575065818</v>
      </c>
      <c r="J20" s="158">
        <v>0</v>
      </c>
      <c r="K20" s="16" t="s">
        <v>17</v>
      </c>
    </row>
    <row r="21" spans="1:11" x14ac:dyDescent="0.25">
      <c r="A21" s="84" t="s">
        <v>13</v>
      </c>
      <c r="B21" s="85" t="s">
        <v>14</v>
      </c>
      <c r="C21" s="80" t="s">
        <v>20</v>
      </c>
      <c r="D21" s="55" t="s">
        <v>59</v>
      </c>
      <c r="E21" s="164">
        <v>6700.6486459265689</v>
      </c>
      <c r="F21" s="165">
        <v>0</v>
      </c>
      <c r="G21" s="165">
        <v>0</v>
      </c>
      <c r="H21" s="165">
        <v>1458.1577670081051</v>
      </c>
      <c r="I21" s="165">
        <v>116.5408575065818</v>
      </c>
      <c r="J21" s="166">
        <v>0</v>
      </c>
      <c r="K21" s="16" t="s">
        <v>17</v>
      </c>
    </row>
    <row r="22" spans="1:11" x14ac:dyDescent="0.25">
      <c r="A22" s="78" t="s">
        <v>13</v>
      </c>
      <c r="B22" s="79" t="s">
        <v>14</v>
      </c>
      <c r="C22" s="80" t="s">
        <v>20</v>
      </c>
      <c r="D22" s="16" t="s">
        <v>60</v>
      </c>
      <c r="E22" s="157">
        <v>7705.7459428155562</v>
      </c>
      <c r="F22" s="157">
        <v>0</v>
      </c>
      <c r="G22" s="158">
        <v>0</v>
      </c>
      <c r="H22" s="158">
        <v>1458.1577670081051</v>
      </c>
      <c r="I22" s="158">
        <v>116.5408575065818</v>
      </c>
      <c r="J22" s="159">
        <v>0</v>
      </c>
      <c r="K22" s="16" t="s">
        <v>17</v>
      </c>
    </row>
    <row r="23" spans="1:11" x14ac:dyDescent="0.25">
      <c r="A23" s="78" t="s">
        <v>13</v>
      </c>
      <c r="B23" s="79" t="s">
        <v>14</v>
      </c>
      <c r="C23" s="80" t="s">
        <v>20</v>
      </c>
      <c r="D23" s="16" t="s">
        <v>61</v>
      </c>
      <c r="E23" s="157">
        <v>8861.6117775190287</v>
      </c>
      <c r="F23" s="158">
        <v>0</v>
      </c>
      <c r="G23" s="158">
        <v>0</v>
      </c>
      <c r="H23" s="158">
        <v>1458.1577670081051</v>
      </c>
      <c r="I23" s="158">
        <v>116.5408575065818</v>
      </c>
      <c r="J23" s="159">
        <v>0</v>
      </c>
      <c r="K23" s="16" t="s">
        <v>17</v>
      </c>
    </row>
    <row r="24" spans="1:11" x14ac:dyDescent="0.25">
      <c r="A24" s="78" t="s">
        <v>13</v>
      </c>
      <c r="B24" s="79" t="s">
        <v>14</v>
      </c>
      <c r="C24" s="80" t="s">
        <v>20</v>
      </c>
      <c r="D24" s="16" t="s">
        <v>62</v>
      </c>
      <c r="E24" s="157">
        <v>10633.936386326341</v>
      </c>
      <c r="F24" s="158">
        <v>0</v>
      </c>
      <c r="G24" s="158">
        <v>0</v>
      </c>
      <c r="H24" s="158">
        <v>1458.1577670081051</v>
      </c>
      <c r="I24" s="158">
        <v>116.5408575065818</v>
      </c>
      <c r="J24" s="159">
        <v>0</v>
      </c>
      <c r="K24" s="16" t="s">
        <v>17</v>
      </c>
    </row>
    <row r="25" spans="1:11" ht="15.75" thickBot="1" x14ac:dyDescent="0.3">
      <c r="A25" s="86" t="s">
        <v>13</v>
      </c>
      <c r="B25" s="87" t="s">
        <v>14</v>
      </c>
      <c r="C25" s="88" t="s">
        <v>20</v>
      </c>
      <c r="D25" s="23" t="s">
        <v>63</v>
      </c>
      <c r="E25" s="167">
        <v>12760.72817019863</v>
      </c>
      <c r="F25" s="167">
        <v>316.81447342276482</v>
      </c>
      <c r="G25" s="168">
        <v>0</v>
      </c>
      <c r="H25" s="168">
        <v>1458.1577670081051</v>
      </c>
      <c r="I25" s="168">
        <v>116.5408575065818</v>
      </c>
      <c r="J25" s="169">
        <v>0</v>
      </c>
      <c r="K25" s="16" t="s">
        <v>17</v>
      </c>
    </row>
    <row r="26" spans="1:11" ht="15.75" thickBot="1" x14ac:dyDescent="0.3">
      <c r="A26" s="86" t="s">
        <v>13</v>
      </c>
      <c r="B26" s="102" t="s">
        <v>102</v>
      </c>
      <c r="C26" s="88" t="s">
        <v>22</v>
      </c>
      <c r="D26" s="23" t="s">
        <v>103</v>
      </c>
      <c r="E26" s="167">
        <v>952.04326575997391</v>
      </c>
      <c r="F26" s="168">
        <v>0</v>
      </c>
      <c r="G26" s="168">
        <v>0</v>
      </c>
      <c r="H26" s="168">
        <v>1458.1577670081051</v>
      </c>
      <c r="I26" s="168">
        <v>116.5408575065818</v>
      </c>
      <c r="J26" s="169">
        <v>0</v>
      </c>
      <c r="K26" s="16" t="s">
        <v>17</v>
      </c>
    </row>
    <row r="30" spans="1:11" x14ac:dyDescent="0.25">
      <c r="A30" s="67"/>
      <c r="B30" s="68"/>
    </row>
  </sheetData>
  <mergeCells count="1">
    <mergeCell ref="N13:Q13"/>
  </mergeCells>
  <conditionalFormatting sqref="K2:K25">
    <cfRule type="cellIs" dxfId="23" priority="4" operator="equal">
      <formula>"Si"</formula>
    </cfRule>
    <cfRule type="notContainsText" dxfId="22" priority="5" operator="notContains" text="SI">
      <formula>ISERROR(SEARCH("SI",K2))</formula>
    </cfRule>
    <cfRule type="cellIs" dxfId="21" priority="6" operator="equal">
      <formula>"SI"</formula>
    </cfRule>
  </conditionalFormatting>
  <conditionalFormatting sqref="K26">
    <cfRule type="cellIs" dxfId="20" priority="1" operator="equal">
      <formula>"Si"</formula>
    </cfRule>
    <cfRule type="notContainsText" dxfId="19" priority="2" operator="notContains" text="SI">
      <formula>ISERROR(SEARCH("SI",K26))</formula>
    </cfRule>
    <cfRule type="cellIs" dxfId="18" priority="3" operator="equal">
      <formula>"SI"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B3" sqref="B3:E4"/>
    </sheetView>
  </sheetViews>
  <sheetFormatPr baseColWidth="10" defaultRowHeight="15" x14ac:dyDescent="0.25"/>
  <sheetData>
    <row r="1" spans="2:7" x14ac:dyDescent="0.25">
      <c r="B1" s="152" t="s">
        <v>148</v>
      </c>
      <c r="E1" t="s">
        <v>127</v>
      </c>
      <c r="F1" s="1">
        <v>3.2800000000000003E-2</v>
      </c>
      <c r="G1" t="s">
        <v>1</v>
      </c>
    </row>
    <row r="2" spans="2:7" x14ac:dyDescent="0.25">
      <c r="B2" s="151" t="s">
        <v>144</v>
      </c>
      <c r="C2" s="151" t="s">
        <v>145</v>
      </c>
      <c r="D2" s="151" t="s">
        <v>146</v>
      </c>
      <c r="E2" s="151" t="s">
        <v>147</v>
      </c>
    </row>
    <row r="3" spans="2:7" x14ac:dyDescent="0.25">
      <c r="B3" s="212">
        <v>19733.50304</v>
      </c>
      <c r="C3" s="212">
        <v>23680.203647999999</v>
      </c>
      <c r="D3" s="212">
        <v>28416.242311999998</v>
      </c>
      <c r="E3" s="212">
        <v>34099.492839999999</v>
      </c>
    </row>
    <row r="4" spans="2:7" x14ac:dyDescent="0.25">
      <c r="B4" s="212">
        <v>2346.6868479999998</v>
      </c>
      <c r="C4" s="153"/>
      <c r="D4" s="153"/>
      <c r="E4" s="15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7" sqref="D17"/>
    </sheetView>
  </sheetViews>
  <sheetFormatPr baseColWidth="10" defaultRowHeight="15" x14ac:dyDescent="0.25"/>
  <cols>
    <col min="1" max="1" width="10.7109375" bestFit="1" customWidth="1"/>
    <col min="2" max="2" width="10.140625" customWidth="1"/>
    <col min="3" max="6" width="12" bestFit="1" customWidth="1"/>
    <col min="7" max="7" width="8.28515625" style="95" customWidth="1"/>
    <col min="8" max="9" width="11.5703125" customWidth="1"/>
    <col min="10" max="13" width="12" bestFit="1" customWidth="1"/>
  </cols>
  <sheetData>
    <row r="1" spans="1:14" x14ac:dyDescent="0.25">
      <c r="A1" t="s">
        <v>104</v>
      </c>
    </row>
    <row r="2" spans="1:14" x14ac:dyDescent="0.25">
      <c r="A2" s="96" t="s">
        <v>104</v>
      </c>
      <c r="B2" s="96"/>
      <c r="C2" s="96"/>
      <c r="D2" s="96"/>
      <c r="E2" s="96"/>
      <c r="F2" s="96"/>
      <c r="H2" t="s">
        <v>105</v>
      </c>
    </row>
    <row r="3" spans="1:14" x14ac:dyDescent="0.25">
      <c r="A3" s="96" t="s">
        <v>106</v>
      </c>
      <c r="B3" s="96" t="s">
        <v>107</v>
      </c>
      <c r="C3" s="96"/>
      <c r="D3" s="96"/>
      <c r="E3" s="96"/>
      <c r="F3" s="96"/>
      <c r="H3">
        <v>1.1990000000000001</v>
      </c>
    </row>
    <row r="4" spans="1:14" x14ac:dyDescent="0.25">
      <c r="A4" s="97">
        <v>45536</v>
      </c>
      <c r="B4" s="98">
        <v>0.12</v>
      </c>
      <c r="C4" s="96"/>
      <c r="D4" s="96"/>
      <c r="E4" s="96"/>
      <c r="F4" s="96"/>
    </row>
    <row r="5" spans="1:14" x14ac:dyDescent="0.25">
      <c r="A5" s="96" t="s">
        <v>108</v>
      </c>
      <c r="B5" s="99" t="s">
        <v>109</v>
      </c>
      <c r="C5" s="96"/>
      <c r="D5" s="96"/>
      <c r="E5" s="96"/>
      <c r="F5" s="96"/>
      <c r="H5" s="96" t="s">
        <v>108</v>
      </c>
      <c r="I5" s="99" t="s">
        <v>110</v>
      </c>
      <c r="J5" s="96"/>
      <c r="K5" s="96"/>
      <c r="L5" s="96"/>
      <c r="M5" s="96"/>
    </row>
    <row r="6" spans="1:14" x14ac:dyDescent="0.25">
      <c r="A6" s="100" t="s">
        <v>111</v>
      </c>
      <c r="B6" s="100" t="s">
        <v>112</v>
      </c>
      <c r="C6" s="100" t="s">
        <v>113</v>
      </c>
      <c r="D6" s="100" t="s">
        <v>114</v>
      </c>
      <c r="E6" s="100" t="s">
        <v>115</v>
      </c>
      <c r="F6" s="100" t="s">
        <v>116</v>
      </c>
      <c r="H6" s="100" t="s">
        <v>111</v>
      </c>
      <c r="I6" s="100" t="s">
        <v>112</v>
      </c>
      <c r="J6" s="100" t="s">
        <v>113</v>
      </c>
      <c r="K6" s="100" t="s">
        <v>114</v>
      </c>
      <c r="L6" s="100" t="s">
        <v>115</v>
      </c>
      <c r="M6" s="100" t="s">
        <v>116</v>
      </c>
    </row>
    <row r="7" spans="1:14" x14ac:dyDescent="0.25">
      <c r="A7" s="100">
        <v>0</v>
      </c>
      <c r="B7" s="100">
        <v>0.5</v>
      </c>
      <c r="C7" s="101">
        <v>7373.5242802686607</v>
      </c>
      <c r="D7" s="101">
        <v>9190.6482735177142</v>
      </c>
      <c r="E7" s="101">
        <v>9262.8077998038425</v>
      </c>
      <c r="F7" s="101">
        <v>10712.595434321231</v>
      </c>
      <c r="H7" s="100">
        <v>0</v>
      </c>
      <c r="I7" s="100">
        <v>0.5</v>
      </c>
      <c r="J7" s="101">
        <v>8840.8556120421235</v>
      </c>
      <c r="K7" s="101">
        <v>11019.58727994774</v>
      </c>
      <c r="L7" s="101">
        <v>11106.106551964809</v>
      </c>
      <c r="M7" s="101">
        <v>12844.401925751161</v>
      </c>
    </row>
    <row r="8" spans="1:14" x14ac:dyDescent="0.25">
      <c r="A8" s="100">
        <v>0.5</v>
      </c>
      <c r="B8" s="100">
        <v>1</v>
      </c>
      <c r="C8" s="101">
        <v>7444.8664656421643</v>
      </c>
      <c r="D8" s="101">
        <v>9309.3962318235281</v>
      </c>
      <c r="E8" s="101">
        <v>9465.3915831475933</v>
      </c>
      <c r="F8" s="101">
        <v>10790.301202514471</v>
      </c>
      <c r="H8" s="100">
        <v>0.5</v>
      </c>
      <c r="I8" s="100">
        <v>1</v>
      </c>
      <c r="J8" s="101">
        <v>8926.3948923049556</v>
      </c>
      <c r="K8" s="101">
        <v>11161.966081956411</v>
      </c>
      <c r="L8" s="101">
        <v>11349.004508193961</v>
      </c>
      <c r="M8" s="101">
        <v>12937.571141814849</v>
      </c>
    </row>
    <row r="9" spans="1:14" x14ac:dyDescent="0.25">
      <c r="A9" s="100">
        <v>1</v>
      </c>
      <c r="B9" s="100">
        <v>2</v>
      </c>
      <c r="C9" s="101">
        <v>7517.4930438783667</v>
      </c>
      <c r="D9" s="101">
        <v>9749.3591687913977</v>
      </c>
      <c r="E9" s="101">
        <v>9864.0788040278421</v>
      </c>
      <c r="F9" s="101">
        <v>11782.319544467489</v>
      </c>
      <c r="H9" s="100">
        <v>1</v>
      </c>
      <c r="I9" s="100">
        <v>2</v>
      </c>
      <c r="J9" s="101">
        <v>9013.4741596101612</v>
      </c>
      <c r="K9" s="101">
        <v>11689.48164338089</v>
      </c>
      <c r="L9" s="101">
        <v>11827.03048602938</v>
      </c>
      <c r="M9" s="101">
        <v>14127.00113381653</v>
      </c>
    </row>
    <row r="10" spans="1:14" x14ac:dyDescent="0.25">
      <c r="A10" s="100">
        <v>2</v>
      </c>
      <c r="B10" s="100">
        <v>5</v>
      </c>
      <c r="C10" s="101">
        <v>7736.0149750183264</v>
      </c>
      <c r="D10" s="101">
        <v>11069.71503164507</v>
      </c>
      <c r="E10" s="101">
        <v>11171.76588273581</v>
      </c>
      <c r="F10" s="101">
        <v>14758.958385264161</v>
      </c>
      <c r="H10" s="100">
        <v>2</v>
      </c>
      <c r="I10" s="100">
        <v>5</v>
      </c>
      <c r="J10" s="101">
        <v>9275.4819550469729</v>
      </c>
      <c r="K10" s="101">
        <v>13272.588322942431</v>
      </c>
      <c r="L10" s="101">
        <v>13394.94729340023</v>
      </c>
      <c r="M10" s="101">
        <v>17695.99110393173</v>
      </c>
    </row>
    <row r="11" spans="1:14" x14ac:dyDescent="0.25">
      <c r="A11" s="100">
        <v>5</v>
      </c>
      <c r="B11" s="100">
        <v>10</v>
      </c>
      <c r="C11" s="101">
        <v>8101.9501778997746</v>
      </c>
      <c r="D11" s="101">
        <v>13057.021079201621</v>
      </c>
      <c r="E11" s="101">
        <v>13272.215265197319</v>
      </c>
      <c r="F11" s="101">
        <v>19721.969169717231</v>
      </c>
      <c r="H11" s="100">
        <v>5</v>
      </c>
      <c r="I11" s="100">
        <v>10</v>
      </c>
      <c r="J11" s="101">
        <v>9714.2382633018296</v>
      </c>
      <c r="K11" s="101">
        <v>15655.368273962749</v>
      </c>
      <c r="L11" s="101">
        <v>15913.386102971581</v>
      </c>
      <c r="M11" s="101">
        <v>23646.64103449096</v>
      </c>
    </row>
    <row r="12" spans="1:14" x14ac:dyDescent="0.25">
      <c r="A12" s="100">
        <v>10</v>
      </c>
      <c r="B12" s="100">
        <v>15</v>
      </c>
      <c r="C12" s="101">
        <v>9202.0326648007176</v>
      </c>
      <c r="D12" s="101">
        <v>15055.71151804118</v>
      </c>
      <c r="E12" s="101">
        <v>15477.109139993679</v>
      </c>
      <c r="F12" s="101">
        <v>23658.691675380742</v>
      </c>
      <c r="H12" s="100">
        <v>10</v>
      </c>
      <c r="I12" s="100">
        <v>15</v>
      </c>
      <c r="J12" s="101">
        <v>11033.237165096059</v>
      </c>
      <c r="K12" s="101">
        <v>18051.798110131382</v>
      </c>
      <c r="L12" s="101">
        <v>18557.053858852429</v>
      </c>
      <c r="M12" s="101">
        <v>28366.77131878151</v>
      </c>
    </row>
    <row r="13" spans="1:14" x14ac:dyDescent="0.25">
      <c r="A13" s="100">
        <v>15</v>
      </c>
      <c r="B13" s="100">
        <v>20</v>
      </c>
      <c r="C13" s="101">
        <v>11316.49360576439</v>
      </c>
      <c r="D13" s="101">
        <v>17056.97074260614</v>
      </c>
      <c r="E13" s="101">
        <v>20452.78870859247</v>
      </c>
      <c r="F13" s="101">
        <v>28419.702491427659</v>
      </c>
      <c r="H13" s="100">
        <v>15</v>
      </c>
      <c r="I13" s="100">
        <v>20</v>
      </c>
      <c r="J13" s="101">
        <v>13568.475833311501</v>
      </c>
      <c r="K13" s="101">
        <v>20451.307920384759</v>
      </c>
      <c r="L13" s="101">
        <v>24522.893661602371</v>
      </c>
      <c r="M13" s="101">
        <v>34075.223287221757</v>
      </c>
    </row>
    <row r="14" spans="1:14" x14ac:dyDescent="0.25">
      <c r="A14" s="100">
        <v>20</v>
      </c>
      <c r="B14" s="100">
        <v>25</v>
      </c>
      <c r="C14" s="101">
        <v>12563.463930962989</v>
      </c>
      <c r="D14" s="101">
        <v>19061.14904185904</v>
      </c>
      <c r="E14" s="101">
        <v>24286.584640758851</v>
      </c>
      <c r="F14" s="101">
        <v>33183.457237681243</v>
      </c>
      <c r="H14" s="100">
        <v>20</v>
      </c>
      <c r="I14" s="100">
        <v>35</v>
      </c>
      <c r="J14" s="101">
        <v>15063.593253224621</v>
      </c>
      <c r="K14" s="101">
        <v>22854.317701188989</v>
      </c>
      <c r="L14" s="101">
        <v>29119.614984269861</v>
      </c>
      <c r="M14" s="101">
        <v>39786.965227979803</v>
      </c>
    </row>
    <row r="15" spans="1:14" x14ac:dyDescent="0.25">
      <c r="A15" s="229" t="s">
        <v>117</v>
      </c>
      <c r="B15" s="229"/>
      <c r="C15" s="101">
        <v>255.53579818316791</v>
      </c>
      <c r="D15" s="101">
        <v>477.73576342994352</v>
      </c>
      <c r="E15" s="101">
        <v>553.2814163540969</v>
      </c>
      <c r="F15" s="101">
        <v>958.56574602911451</v>
      </c>
      <c r="H15" s="100">
        <v>35</v>
      </c>
      <c r="I15" s="100">
        <v>50</v>
      </c>
      <c r="J15" s="101">
        <v>16723.458440447001</v>
      </c>
      <c r="K15" s="101">
        <v>25372.646873533249</v>
      </c>
      <c r="L15" s="101">
        <v>32328.320527840071</v>
      </c>
      <c r="M15" s="101">
        <v>44171.11165154403</v>
      </c>
      <c r="N15" t="s">
        <v>118</v>
      </c>
    </row>
    <row r="16" spans="1:14" x14ac:dyDescent="0.25">
      <c r="H16" s="229" t="s">
        <v>117</v>
      </c>
      <c r="I16" s="229"/>
      <c r="J16" s="101">
        <v>306.38742202161831</v>
      </c>
      <c r="K16" s="101">
        <v>572.80518035250225</v>
      </c>
      <c r="L16" s="101">
        <v>663.38441820856224</v>
      </c>
      <c r="M16" s="101">
        <v>1149.3203294889081</v>
      </c>
    </row>
  </sheetData>
  <mergeCells count="2">
    <mergeCell ref="A15:B15"/>
    <mergeCell ref="H16:I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J16" sqref="J16"/>
    </sheetView>
  </sheetViews>
  <sheetFormatPr baseColWidth="10" defaultRowHeight="15" x14ac:dyDescent="0.25"/>
  <cols>
    <col min="3" max="6" width="12" bestFit="1" customWidth="1"/>
    <col min="7" max="7" width="8.28515625" style="95" customWidth="1"/>
    <col min="10" max="13" width="12" bestFit="1" customWidth="1"/>
  </cols>
  <sheetData>
    <row r="2" spans="1:13" x14ac:dyDescent="0.25">
      <c r="A2" s="96" t="s">
        <v>104</v>
      </c>
      <c r="B2" s="96"/>
      <c r="C2" s="96"/>
      <c r="D2" s="96"/>
      <c r="E2" s="96"/>
      <c r="F2" s="96"/>
      <c r="H2" t="s">
        <v>105</v>
      </c>
    </row>
    <row r="3" spans="1:13" x14ac:dyDescent="0.25">
      <c r="A3" s="96" t="s">
        <v>106</v>
      </c>
      <c r="B3" s="96" t="s">
        <v>107</v>
      </c>
      <c r="C3" s="96"/>
      <c r="D3" s="96"/>
      <c r="E3" s="96"/>
      <c r="F3" s="96"/>
      <c r="H3" s="96" t="s">
        <v>119</v>
      </c>
      <c r="I3" s="96"/>
      <c r="J3" s="96"/>
      <c r="K3" s="96"/>
      <c r="L3" s="96"/>
      <c r="M3" s="96"/>
    </row>
    <row r="4" spans="1:13" x14ac:dyDescent="0.25">
      <c r="A4" s="97">
        <v>45536</v>
      </c>
      <c r="B4" s="98">
        <v>0.12</v>
      </c>
      <c r="C4" s="96"/>
      <c r="D4" s="96"/>
      <c r="E4" s="96"/>
      <c r="F4" s="96"/>
      <c r="H4" s="98">
        <v>0.12</v>
      </c>
      <c r="I4" s="96"/>
      <c r="J4" s="143"/>
      <c r="K4" s="96"/>
      <c r="L4" s="96"/>
      <c r="M4" s="96"/>
    </row>
    <row r="5" spans="1:13" x14ac:dyDescent="0.25">
      <c r="A5" s="96" t="s">
        <v>108</v>
      </c>
      <c r="B5" s="99" t="s">
        <v>120</v>
      </c>
      <c r="C5" s="96"/>
      <c r="D5" s="96"/>
      <c r="E5" s="96"/>
      <c r="F5" s="96"/>
      <c r="H5" s="96" t="s">
        <v>108</v>
      </c>
      <c r="I5" s="99" t="s">
        <v>121</v>
      </c>
      <c r="J5" s="96"/>
      <c r="K5" s="96"/>
      <c r="L5" s="96"/>
      <c r="M5" s="96"/>
    </row>
    <row r="6" spans="1:13" x14ac:dyDescent="0.25">
      <c r="A6" s="100" t="s">
        <v>111</v>
      </c>
      <c r="B6" s="100" t="s">
        <v>112</v>
      </c>
      <c r="C6" s="100" t="s">
        <v>113</v>
      </c>
      <c r="D6" s="100" t="s">
        <v>114</v>
      </c>
      <c r="E6" s="100" t="s">
        <v>115</v>
      </c>
      <c r="F6" s="100" t="s">
        <v>116</v>
      </c>
      <c r="H6" s="100" t="s">
        <v>111</v>
      </c>
      <c r="I6" s="100" t="s">
        <v>112</v>
      </c>
      <c r="J6" s="100" t="s">
        <v>113</v>
      </c>
      <c r="K6" s="100" t="s">
        <v>114</v>
      </c>
      <c r="L6" s="100" t="s">
        <v>115</v>
      </c>
      <c r="M6" s="100" t="s">
        <v>116</v>
      </c>
    </row>
    <row r="7" spans="1:13" x14ac:dyDescent="0.25">
      <c r="A7" s="100">
        <v>0</v>
      </c>
      <c r="B7" s="100">
        <v>0.5</v>
      </c>
      <c r="C7" s="101">
        <v>4879.8064000000004</v>
      </c>
      <c r="D7" s="101">
        <v>5242.0479999999998</v>
      </c>
      <c r="E7" s="101">
        <v>4615.8783999999996</v>
      </c>
      <c r="F7" s="101">
        <v>6970.0735999999997</v>
      </c>
      <c r="H7" s="100">
        <v>0</v>
      </c>
      <c r="I7" s="100">
        <v>0.5</v>
      </c>
      <c r="J7" s="144">
        <v>5850.8878736000006</v>
      </c>
      <c r="K7" s="101">
        <v>6285.2155519999997</v>
      </c>
      <c r="L7" s="101">
        <v>5534.4382016</v>
      </c>
      <c r="M7" s="101">
        <v>8357.1182463999994</v>
      </c>
    </row>
    <row r="8" spans="1:13" x14ac:dyDescent="0.25">
      <c r="A8" s="100">
        <v>0.5</v>
      </c>
      <c r="B8" s="100">
        <v>1</v>
      </c>
      <c r="C8" s="101">
        <v>4933.1632</v>
      </c>
      <c r="D8" s="101">
        <v>5267.7856000000002</v>
      </c>
      <c r="E8" s="101">
        <v>5402.2975999999999</v>
      </c>
      <c r="F8" s="101">
        <v>7305.2783999999992</v>
      </c>
      <c r="H8" s="100">
        <v>0.5</v>
      </c>
      <c r="I8" s="100">
        <v>1</v>
      </c>
      <c r="J8" s="144">
        <v>5914.8626768000004</v>
      </c>
      <c r="K8" s="101">
        <v>6316.0749344000014</v>
      </c>
      <c r="L8" s="101">
        <v>6477.3548223999996</v>
      </c>
      <c r="M8" s="101">
        <v>8759.0288015999995</v>
      </c>
    </row>
    <row r="9" spans="1:13" x14ac:dyDescent="0.25">
      <c r="A9" s="100">
        <v>1</v>
      </c>
      <c r="B9" s="100">
        <v>2</v>
      </c>
      <c r="C9" s="101">
        <v>4960.5024000000003</v>
      </c>
      <c r="D9" s="101">
        <v>5685.12</v>
      </c>
      <c r="E9" s="101">
        <v>5776.7695999999996</v>
      </c>
      <c r="F9" s="101">
        <v>7885.1808000000001</v>
      </c>
      <c r="H9" s="100">
        <v>1</v>
      </c>
      <c r="I9" s="100">
        <v>2</v>
      </c>
      <c r="J9" s="144">
        <v>5947.6423776000001</v>
      </c>
      <c r="K9" s="101">
        <v>6816.4588800000001</v>
      </c>
      <c r="L9" s="101">
        <v>6926.3467504</v>
      </c>
      <c r="M9" s="101">
        <v>9454.3317791999998</v>
      </c>
    </row>
    <row r="10" spans="1:13" x14ac:dyDescent="0.25">
      <c r="A10" s="100">
        <v>2</v>
      </c>
      <c r="B10" s="100">
        <v>5</v>
      </c>
      <c r="C10" s="101">
        <v>5203.24</v>
      </c>
      <c r="D10" s="101">
        <v>7014.7279999999992</v>
      </c>
      <c r="E10" s="101">
        <v>7243.8127999999997</v>
      </c>
      <c r="F10" s="101">
        <v>10311.0448</v>
      </c>
      <c r="H10" s="100">
        <v>2</v>
      </c>
      <c r="I10" s="100">
        <v>5</v>
      </c>
      <c r="J10" s="144">
        <v>6238.6847600000001</v>
      </c>
      <c r="K10" s="101">
        <v>8410.658872</v>
      </c>
      <c r="L10" s="101">
        <v>8685.3315471999995</v>
      </c>
      <c r="M10" s="101">
        <v>12362.942715200001</v>
      </c>
    </row>
    <row r="11" spans="1:13" x14ac:dyDescent="0.25">
      <c r="A11" s="100">
        <v>5</v>
      </c>
      <c r="B11" s="100">
        <v>10</v>
      </c>
      <c r="C11" s="101">
        <v>5670.616</v>
      </c>
      <c r="D11" s="101">
        <v>9232.7312000000002</v>
      </c>
      <c r="E11" s="101">
        <v>9691.0128000000004</v>
      </c>
      <c r="F11" s="101">
        <v>15825.4768</v>
      </c>
      <c r="H11" s="100">
        <v>5</v>
      </c>
      <c r="I11" s="100">
        <v>10</v>
      </c>
      <c r="J11" s="144">
        <v>6799.0685840000006</v>
      </c>
      <c r="K11" s="101">
        <v>11070.0447088</v>
      </c>
      <c r="L11" s="101">
        <v>11619.5243472</v>
      </c>
      <c r="M11" s="101">
        <v>18974.746683199999</v>
      </c>
    </row>
    <row r="12" spans="1:13" x14ac:dyDescent="0.25">
      <c r="A12" s="100">
        <v>10</v>
      </c>
      <c r="B12" s="100">
        <v>15</v>
      </c>
      <c r="C12" s="101">
        <v>7355.0175999999992</v>
      </c>
      <c r="D12" s="101">
        <v>11453.5232</v>
      </c>
      <c r="E12" s="101">
        <v>13196.5344</v>
      </c>
      <c r="F12" s="101">
        <v>20453.283200000002</v>
      </c>
      <c r="H12" s="100">
        <v>10</v>
      </c>
      <c r="I12" s="100">
        <v>15</v>
      </c>
      <c r="J12" s="144">
        <v>8818.6661023999986</v>
      </c>
      <c r="K12" s="101">
        <v>13732.7743168</v>
      </c>
      <c r="L12" s="101">
        <v>15822.644745600001</v>
      </c>
      <c r="M12" s="101">
        <v>24523.486556799999</v>
      </c>
    </row>
    <row r="13" spans="1:13" x14ac:dyDescent="0.25">
      <c r="A13" s="100">
        <v>15</v>
      </c>
      <c r="B13" s="100">
        <v>20</v>
      </c>
      <c r="C13" s="101">
        <v>9236.0576000000001</v>
      </c>
      <c r="D13" s="101">
        <v>13688.3488</v>
      </c>
      <c r="E13" s="101">
        <v>18045.171200000001</v>
      </c>
      <c r="F13" s="101">
        <v>25743.345600000001</v>
      </c>
      <c r="H13" s="100">
        <v>15</v>
      </c>
      <c r="I13" s="100">
        <v>20</v>
      </c>
      <c r="J13" s="144">
        <v>11074.0330624</v>
      </c>
      <c r="K13" s="101">
        <v>16412.330211199998</v>
      </c>
      <c r="L13" s="101">
        <v>21636.160268799998</v>
      </c>
      <c r="M13" s="101">
        <v>30866.271374399999</v>
      </c>
    </row>
    <row r="14" spans="1:13" x14ac:dyDescent="0.25">
      <c r="A14" s="100">
        <v>20</v>
      </c>
      <c r="B14" s="100">
        <v>25</v>
      </c>
      <c r="C14" s="101">
        <v>10427.8496</v>
      </c>
      <c r="D14" s="101">
        <v>15904.0448</v>
      </c>
      <c r="E14" s="101">
        <v>21817.712</v>
      </c>
      <c r="F14" s="101">
        <v>31036.353599999999</v>
      </c>
      <c r="H14" s="100">
        <v>20</v>
      </c>
      <c r="I14" s="100">
        <v>35</v>
      </c>
      <c r="J14" s="144">
        <v>12502.991670400001</v>
      </c>
      <c r="K14" s="101">
        <v>19068.9497152</v>
      </c>
      <c r="L14" s="101">
        <v>26159.436688000002</v>
      </c>
      <c r="M14" s="101">
        <v>37212.587966399988</v>
      </c>
    </row>
    <row r="15" spans="1:13" x14ac:dyDescent="0.25">
      <c r="A15" s="229" t="s">
        <v>117</v>
      </c>
      <c r="B15" s="229"/>
      <c r="C15" s="101">
        <v>255.49440000000001</v>
      </c>
      <c r="D15" s="101">
        <v>477.75839999999999</v>
      </c>
      <c r="E15" s="101">
        <v>553.24639999999999</v>
      </c>
      <c r="F15" s="101">
        <v>958.57439999999997</v>
      </c>
      <c r="H15" s="100">
        <v>35</v>
      </c>
      <c r="I15" s="100">
        <v>50</v>
      </c>
      <c r="J15" s="144">
        <v>13880.70283538952</v>
      </c>
      <c r="K15" s="101">
        <v>21170.16721736396</v>
      </c>
      <c r="L15" s="101">
        <v>29041.95864314268</v>
      </c>
      <c r="M15" s="101">
        <v>41313.062418513553</v>
      </c>
    </row>
    <row r="16" spans="1:13" x14ac:dyDescent="0.25">
      <c r="H16" s="229" t="s">
        <v>117</v>
      </c>
      <c r="I16" s="229"/>
      <c r="J16" s="144">
        <v>306.33778560000002</v>
      </c>
      <c r="K16" s="101">
        <v>572.8323216</v>
      </c>
      <c r="L16" s="101">
        <v>663.34243360000005</v>
      </c>
      <c r="M16" s="101">
        <v>1149.3307056000001</v>
      </c>
    </row>
  </sheetData>
  <mergeCells count="2">
    <mergeCell ref="A15:B15"/>
    <mergeCell ref="H16:I1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19" zoomScale="90" zoomScaleNormal="90" workbookViewId="0">
      <selection activeCell="E41" sqref="E41"/>
    </sheetView>
  </sheetViews>
  <sheetFormatPr baseColWidth="10" defaultRowHeight="15" x14ac:dyDescent="0.25"/>
  <cols>
    <col min="1" max="1" width="14.42578125" bestFit="1" customWidth="1"/>
    <col min="2" max="2" width="21.85546875" style="2" bestFit="1" customWidth="1"/>
    <col min="5" max="5" width="12" bestFit="1" customWidth="1"/>
    <col min="6" max="6" width="10.28515625" bestFit="1" customWidth="1"/>
    <col min="8" max="8" width="16.7109375" customWidth="1"/>
    <col min="9" max="9" width="9.5703125" bestFit="1" customWidth="1"/>
    <col min="10" max="10" width="9.42578125" bestFit="1" customWidth="1"/>
    <col min="12" max="12" width="16.28515625" bestFit="1" customWidth="1"/>
    <col min="14" max="14" width="16.7109375" customWidth="1"/>
  </cols>
  <sheetData>
    <row r="1" spans="1:21" ht="30.75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3" t="s">
        <v>8</v>
      </c>
      <c r="H1" s="4" t="s">
        <v>81</v>
      </c>
      <c r="I1" s="4" t="s">
        <v>82</v>
      </c>
      <c r="J1" s="4" t="s">
        <v>83</v>
      </c>
      <c r="K1" s="5" t="s">
        <v>12</v>
      </c>
      <c r="M1" s="224" t="s">
        <v>30</v>
      </c>
      <c r="N1" s="224"/>
      <c r="P1" s="222" t="s">
        <v>27</v>
      </c>
      <c r="Q1" s="223"/>
      <c r="T1" t="s">
        <v>85</v>
      </c>
    </row>
    <row r="2" spans="1:21" x14ac:dyDescent="0.25">
      <c r="A2" s="80" t="s">
        <v>134</v>
      </c>
      <c r="B2" s="76" t="s">
        <v>14</v>
      </c>
      <c r="C2" s="77" t="s">
        <v>15</v>
      </c>
      <c r="D2" s="9" t="s">
        <v>58</v>
      </c>
      <c r="E2" s="154">
        <v>3318.3876051210441</v>
      </c>
      <c r="F2" s="155">
        <v>0</v>
      </c>
      <c r="G2" s="155">
        <v>0</v>
      </c>
      <c r="H2" s="155">
        <v>1166.5262894858861</v>
      </c>
      <c r="I2" s="155">
        <v>119.49010584</v>
      </c>
      <c r="J2" s="156">
        <v>0</v>
      </c>
      <c r="K2" s="16" t="s">
        <v>25</v>
      </c>
      <c r="L2" s="71"/>
      <c r="M2" s="69" t="s">
        <v>39</v>
      </c>
      <c r="N2" s="200">
        <v>1106566.838206311</v>
      </c>
      <c r="O2" s="71"/>
      <c r="P2" t="s">
        <v>28</v>
      </c>
      <c r="Q2" s="177">
        <v>7170.4828378399998</v>
      </c>
      <c r="R2" s="71"/>
      <c r="T2" s="69" t="s">
        <v>137</v>
      </c>
      <c r="U2" s="214">
        <v>465</v>
      </c>
    </row>
    <row r="3" spans="1:21" x14ac:dyDescent="0.25">
      <c r="A3" s="80" t="s">
        <v>134</v>
      </c>
      <c r="B3" s="79" t="s">
        <v>14</v>
      </c>
      <c r="C3" s="80" t="s">
        <v>15</v>
      </c>
      <c r="D3" s="16" t="s">
        <v>59</v>
      </c>
      <c r="E3" s="157">
        <v>3816.1457458892</v>
      </c>
      <c r="F3" s="158">
        <v>0</v>
      </c>
      <c r="G3" s="158">
        <v>0</v>
      </c>
      <c r="H3" s="158">
        <v>1166.5262894858861</v>
      </c>
      <c r="I3" s="158">
        <v>119.49010584</v>
      </c>
      <c r="J3" s="159">
        <v>0</v>
      </c>
      <c r="K3" s="16" t="s">
        <v>25</v>
      </c>
      <c r="P3" t="s">
        <v>29</v>
      </c>
      <c r="Q3" s="177">
        <v>896.71403751999992</v>
      </c>
      <c r="R3" s="71"/>
    </row>
    <row r="4" spans="1:21" x14ac:dyDescent="0.25">
      <c r="A4" s="80" t="s">
        <v>134</v>
      </c>
      <c r="B4" s="79" t="s">
        <v>14</v>
      </c>
      <c r="C4" s="80" t="s">
        <v>15</v>
      </c>
      <c r="D4" s="16" t="s">
        <v>60</v>
      </c>
      <c r="E4" s="157">
        <v>4388.5676077725793</v>
      </c>
      <c r="F4" s="157">
        <v>0</v>
      </c>
      <c r="G4" s="158">
        <v>0</v>
      </c>
      <c r="H4" s="158">
        <v>1166.5262894858861</v>
      </c>
      <c r="I4" s="158">
        <v>119.49010584</v>
      </c>
      <c r="J4" s="159">
        <v>0</v>
      </c>
      <c r="K4" s="16" t="s">
        <v>25</v>
      </c>
      <c r="M4" s="222" t="s">
        <v>64</v>
      </c>
      <c r="N4" s="223"/>
    </row>
    <row r="5" spans="1:21" x14ac:dyDescent="0.25">
      <c r="A5" s="80" t="s">
        <v>134</v>
      </c>
      <c r="B5" s="79" t="s">
        <v>14</v>
      </c>
      <c r="C5" s="80" t="s">
        <v>15</v>
      </c>
      <c r="D5" s="16" t="s">
        <v>61</v>
      </c>
      <c r="E5" s="157">
        <v>5046.852748938466</v>
      </c>
      <c r="F5" s="158">
        <v>0</v>
      </c>
      <c r="G5" s="158">
        <v>0</v>
      </c>
      <c r="H5" s="158">
        <v>1166.5262894858861</v>
      </c>
      <c r="I5" s="158">
        <v>119.49010584</v>
      </c>
      <c r="J5" s="159">
        <v>0</v>
      </c>
      <c r="K5" s="16" t="s">
        <v>25</v>
      </c>
      <c r="M5" s="69" t="s">
        <v>65</v>
      </c>
      <c r="N5" s="176">
        <v>5434.1709802761352</v>
      </c>
      <c r="O5" s="71"/>
    </row>
    <row r="6" spans="1:21" x14ac:dyDescent="0.25">
      <c r="A6" s="80" t="s">
        <v>134</v>
      </c>
      <c r="B6" s="79" t="s">
        <v>14</v>
      </c>
      <c r="C6" s="80" t="s">
        <v>15</v>
      </c>
      <c r="D6" s="16" t="s">
        <v>62</v>
      </c>
      <c r="E6" s="157">
        <v>6056.2232987261586</v>
      </c>
      <c r="F6" s="158">
        <v>0</v>
      </c>
      <c r="G6" s="158">
        <v>0</v>
      </c>
      <c r="H6" s="158">
        <v>1166.5262894858861</v>
      </c>
      <c r="I6" s="158">
        <v>119.49010584</v>
      </c>
      <c r="J6" s="159">
        <v>0</v>
      </c>
      <c r="K6" s="16" t="s">
        <v>25</v>
      </c>
      <c r="M6" s="69" t="s">
        <v>67</v>
      </c>
      <c r="N6" s="176">
        <v>42.763406917748789</v>
      </c>
      <c r="O6" s="71"/>
      <c r="P6" t="s">
        <v>98</v>
      </c>
      <c r="Q6" s="213">
        <v>567.30888087999995</v>
      </c>
    </row>
    <row r="7" spans="1:21" x14ac:dyDescent="0.25">
      <c r="A7" s="80" t="s">
        <v>134</v>
      </c>
      <c r="B7" s="79" t="s">
        <v>14</v>
      </c>
      <c r="C7" s="80" t="s">
        <v>15</v>
      </c>
      <c r="D7" s="16" t="s">
        <v>63</v>
      </c>
      <c r="E7" s="157">
        <v>7267.4679584713922</v>
      </c>
      <c r="F7" s="157">
        <v>180.67539422748871</v>
      </c>
      <c r="G7" s="158">
        <v>0</v>
      </c>
      <c r="H7" s="158">
        <v>1166.5262894858861</v>
      </c>
      <c r="I7" s="158">
        <v>119.49010584</v>
      </c>
      <c r="J7" s="159">
        <v>0</v>
      </c>
      <c r="K7" s="16" t="s">
        <v>25</v>
      </c>
      <c r="N7" s="2"/>
    </row>
    <row r="8" spans="1:21" x14ac:dyDescent="0.25">
      <c r="A8" s="80" t="s">
        <v>134</v>
      </c>
      <c r="B8" s="79" t="s">
        <v>14</v>
      </c>
      <c r="C8" s="80" t="s">
        <v>18</v>
      </c>
      <c r="D8" s="16" t="s">
        <v>58</v>
      </c>
      <c r="E8" s="157">
        <v>3955.6151398917618</v>
      </c>
      <c r="F8" s="158">
        <v>0</v>
      </c>
      <c r="G8" s="158">
        <v>0</v>
      </c>
      <c r="H8" s="158">
        <v>1166.5262894858861</v>
      </c>
      <c r="I8" s="158">
        <v>119.49010584</v>
      </c>
      <c r="J8" s="159">
        <v>0</v>
      </c>
      <c r="K8" s="16" t="s">
        <v>25</v>
      </c>
      <c r="M8" t="s">
        <v>124</v>
      </c>
      <c r="N8" s="2"/>
    </row>
    <row r="9" spans="1:21" x14ac:dyDescent="0.25">
      <c r="A9" s="80" t="s">
        <v>134</v>
      </c>
      <c r="B9" s="79" t="s">
        <v>14</v>
      </c>
      <c r="C9" s="80" t="s">
        <v>18</v>
      </c>
      <c r="D9" s="16" t="s">
        <v>59</v>
      </c>
      <c r="E9" s="157">
        <v>4548.9574108755278</v>
      </c>
      <c r="F9" s="158">
        <v>0</v>
      </c>
      <c r="G9" s="158">
        <v>0</v>
      </c>
      <c r="H9" s="158">
        <v>1166.5262894858861</v>
      </c>
      <c r="I9" s="158">
        <v>119.49010584</v>
      </c>
      <c r="J9" s="159">
        <v>0</v>
      </c>
      <c r="K9" s="16" t="s">
        <v>25</v>
      </c>
      <c r="M9" t="s">
        <v>125</v>
      </c>
      <c r="N9" s="213">
        <v>656.65733839999996</v>
      </c>
    </row>
    <row r="10" spans="1:21" x14ac:dyDescent="0.25">
      <c r="A10" s="80" t="s">
        <v>134</v>
      </c>
      <c r="B10" s="79" t="s">
        <v>14</v>
      </c>
      <c r="C10" s="80" t="s">
        <v>18</v>
      </c>
      <c r="D10" s="16" t="s">
        <v>60</v>
      </c>
      <c r="E10" s="157">
        <v>5231.3010225068574</v>
      </c>
      <c r="F10" s="157">
        <v>0</v>
      </c>
      <c r="G10" s="158">
        <v>0</v>
      </c>
      <c r="H10" s="158">
        <v>1166.5262894858861</v>
      </c>
      <c r="I10" s="158">
        <v>119.49010584</v>
      </c>
      <c r="J10" s="159">
        <v>0</v>
      </c>
      <c r="K10" s="16" t="s">
        <v>25</v>
      </c>
    </row>
    <row r="11" spans="1:21" x14ac:dyDescent="0.25">
      <c r="A11" s="80" t="s">
        <v>134</v>
      </c>
      <c r="B11" s="79" t="s">
        <v>14</v>
      </c>
      <c r="C11" s="80" t="s">
        <v>18</v>
      </c>
      <c r="D11" s="16" t="s">
        <v>61</v>
      </c>
      <c r="E11" s="157">
        <v>6015.996175882884</v>
      </c>
      <c r="F11" s="158">
        <v>0</v>
      </c>
      <c r="G11" s="158">
        <v>0</v>
      </c>
      <c r="H11" s="158">
        <v>1166.5262894858861</v>
      </c>
      <c r="I11" s="158">
        <v>119.49010584</v>
      </c>
      <c r="J11" s="159">
        <v>0</v>
      </c>
      <c r="K11" s="16" t="s">
        <v>25</v>
      </c>
    </row>
    <row r="12" spans="1:21" x14ac:dyDescent="0.25">
      <c r="A12" s="80" t="s">
        <v>134</v>
      </c>
      <c r="B12" s="79" t="s">
        <v>14</v>
      </c>
      <c r="C12" s="80" t="s">
        <v>18</v>
      </c>
      <c r="D12" s="16" t="s">
        <v>62</v>
      </c>
      <c r="E12" s="157">
        <v>7219.1954110594588</v>
      </c>
      <c r="F12" s="158">
        <v>0</v>
      </c>
      <c r="G12" s="158">
        <v>0</v>
      </c>
      <c r="H12" s="158">
        <v>1166.5262894858861</v>
      </c>
      <c r="I12" s="158">
        <v>119.49010584</v>
      </c>
      <c r="J12" s="159">
        <v>0</v>
      </c>
      <c r="K12" s="16" t="s">
        <v>25</v>
      </c>
    </row>
    <row r="13" spans="1:21" x14ac:dyDescent="0.25">
      <c r="A13" s="80" t="s">
        <v>134</v>
      </c>
      <c r="B13" s="79" t="s">
        <v>14</v>
      </c>
      <c r="C13" s="80" t="s">
        <v>18</v>
      </c>
      <c r="D13" s="16" t="s">
        <v>63</v>
      </c>
      <c r="E13" s="157">
        <v>8663.0344932713524</v>
      </c>
      <c r="F13" s="157">
        <v>219.70534478596039</v>
      </c>
      <c r="G13" s="158">
        <v>0</v>
      </c>
      <c r="H13" s="158">
        <v>1166.5262894858861</v>
      </c>
      <c r="I13" s="158">
        <v>119.49010584</v>
      </c>
      <c r="J13" s="159">
        <v>0</v>
      </c>
      <c r="K13" s="16" t="s">
        <v>25</v>
      </c>
    </row>
    <row r="14" spans="1:21" ht="21" x14ac:dyDescent="0.35">
      <c r="A14" s="80" t="s">
        <v>134</v>
      </c>
      <c r="B14" s="79" t="s">
        <v>14</v>
      </c>
      <c r="C14" s="80" t="s">
        <v>19</v>
      </c>
      <c r="D14" s="16" t="s">
        <v>58</v>
      </c>
      <c r="E14" s="157">
        <v>5142.2996818592919</v>
      </c>
      <c r="F14" s="158">
        <v>0</v>
      </c>
      <c r="G14" s="158">
        <v>0</v>
      </c>
      <c r="H14" s="158">
        <v>1166.5262894858861</v>
      </c>
      <c r="I14" s="158">
        <v>119.49010584</v>
      </c>
      <c r="J14" s="159">
        <v>0</v>
      </c>
      <c r="K14" s="16" t="s">
        <v>25</v>
      </c>
      <c r="M14" s="216" t="s">
        <v>122</v>
      </c>
      <c r="N14" s="216"/>
      <c r="R14" t="s">
        <v>127</v>
      </c>
      <c r="S14" s="1">
        <v>3.2800000000000003E-2</v>
      </c>
      <c r="T14" t="s">
        <v>1</v>
      </c>
    </row>
    <row r="15" spans="1:21" x14ac:dyDescent="0.25">
      <c r="A15" s="80" t="s">
        <v>134</v>
      </c>
      <c r="B15" s="79" t="s">
        <v>14</v>
      </c>
      <c r="C15" s="80" t="s">
        <v>19</v>
      </c>
      <c r="D15" s="16" t="s">
        <v>59</v>
      </c>
      <c r="E15" s="157">
        <v>5913.6446341381852</v>
      </c>
      <c r="F15" s="158">
        <v>0</v>
      </c>
      <c r="G15" s="158">
        <v>0</v>
      </c>
      <c r="H15" s="158">
        <v>1166.5262894858861</v>
      </c>
      <c r="I15" s="158">
        <v>119.49010584</v>
      </c>
      <c r="J15" s="159">
        <v>0</v>
      </c>
      <c r="K15" s="16" t="s">
        <v>25</v>
      </c>
      <c r="L15" s="71"/>
      <c r="N15" s="2"/>
      <c r="R15" t="s">
        <v>128</v>
      </c>
      <c r="S15" s="1">
        <v>2.5000000000000001E-2</v>
      </c>
      <c r="T15" t="s">
        <v>1</v>
      </c>
    </row>
    <row r="16" spans="1:21" x14ac:dyDescent="0.25">
      <c r="A16" s="80" t="s">
        <v>134</v>
      </c>
      <c r="B16" s="79" t="s">
        <v>14</v>
      </c>
      <c r="C16" s="80" t="s">
        <v>19</v>
      </c>
      <c r="D16" s="16" t="s">
        <v>60</v>
      </c>
      <c r="E16" s="157">
        <v>6800.6913292589124</v>
      </c>
      <c r="F16" s="160">
        <v>0</v>
      </c>
      <c r="G16" s="158">
        <v>0</v>
      </c>
      <c r="H16" s="158">
        <v>1166.5262894858861</v>
      </c>
      <c r="I16" s="158">
        <v>119.49010584</v>
      </c>
      <c r="J16" s="159">
        <v>0</v>
      </c>
      <c r="K16" s="16" t="s">
        <v>25</v>
      </c>
      <c r="L16" s="71"/>
    </row>
    <row r="17" spans="1:12" x14ac:dyDescent="0.25">
      <c r="A17" s="80" t="s">
        <v>134</v>
      </c>
      <c r="B17" s="79" t="s">
        <v>14</v>
      </c>
      <c r="C17" s="80" t="s">
        <v>19</v>
      </c>
      <c r="D17" s="16" t="s">
        <v>61</v>
      </c>
      <c r="E17" s="157">
        <v>7820.7950286477471</v>
      </c>
      <c r="F17" s="158">
        <v>0</v>
      </c>
      <c r="G17" s="158">
        <v>0</v>
      </c>
      <c r="H17" s="158">
        <v>1166.5262894858861</v>
      </c>
      <c r="I17" s="158">
        <v>119.49010584</v>
      </c>
      <c r="J17" s="159">
        <v>0</v>
      </c>
      <c r="K17" s="16" t="s">
        <v>25</v>
      </c>
    </row>
    <row r="18" spans="1:12" x14ac:dyDescent="0.25">
      <c r="A18" s="80" t="s">
        <v>134</v>
      </c>
      <c r="B18" s="82" t="s">
        <v>14</v>
      </c>
      <c r="C18" s="83" t="s">
        <v>19</v>
      </c>
      <c r="D18" s="52" t="s">
        <v>62</v>
      </c>
      <c r="E18" s="161">
        <v>9384.9540343772969</v>
      </c>
      <c r="F18" s="162">
        <v>0</v>
      </c>
      <c r="G18" s="162">
        <v>0</v>
      </c>
      <c r="H18" s="162">
        <v>1166.5262894858861</v>
      </c>
      <c r="I18" s="162">
        <v>119.49010584</v>
      </c>
      <c r="J18" s="163">
        <v>0</v>
      </c>
      <c r="K18" s="16" t="s">
        <v>25</v>
      </c>
    </row>
    <row r="19" spans="1:12" x14ac:dyDescent="0.25">
      <c r="A19" s="80" t="s">
        <v>134</v>
      </c>
      <c r="B19" s="79" t="s">
        <v>14</v>
      </c>
      <c r="C19" s="80" t="s">
        <v>19</v>
      </c>
      <c r="D19" s="16" t="s">
        <v>63</v>
      </c>
      <c r="E19" s="157">
        <v>11261.94484125276</v>
      </c>
      <c r="F19" s="157">
        <v>274.63168098245058</v>
      </c>
      <c r="G19" s="158">
        <v>0</v>
      </c>
      <c r="H19" s="158">
        <v>1166.5262894858861</v>
      </c>
      <c r="I19" s="158">
        <v>119.49010584</v>
      </c>
      <c r="J19" s="158">
        <v>0</v>
      </c>
      <c r="K19" s="16" t="s">
        <v>25</v>
      </c>
    </row>
    <row r="20" spans="1:12" x14ac:dyDescent="0.25">
      <c r="A20" s="80" t="s">
        <v>134</v>
      </c>
      <c r="B20" s="79" t="s">
        <v>14</v>
      </c>
      <c r="C20" s="80" t="s">
        <v>20</v>
      </c>
      <c r="D20" s="16" t="s">
        <v>58</v>
      </c>
      <c r="E20" s="157">
        <v>6684.9895864170794</v>
      </c>
      <c r="F20" s="158">
        <v>0</v>
      </c>
      <c r="G20" s="158">
        <v>0</v>
      </c>
      <c r="H20" s="158">
        <v>1166.5262894858861</v>
      </c>
      <c r="I20" s="158">
        <v>119.49010584</v>
      </c>
      <c r="J20" s="158">
        <v>0</v>
      </c>
      <c r="K20" s="16" t="s">
        <v>25</v>
      </c>
    </row>
    <row r="21" spans="1:12" x14ac:dyDescent="0.25">
      <c r="A21" s="80" t="s">
        <v>134</v>
      </c>
      <c r="B21" s="85" t="s">
        <v>14</v>
      </c>
      <c r="C21" s="80" t="s">
        <v>20</v>
      </c>
      <c r="D21" s="55" t="s">
        <v>59</v>
      </c>
      <c r="E21" s="164">
        <v>7687.7380243796397</v>
      </c>
      <c r="F21" s="165">
        <v>0</v>
      </c>
      <c r="G21" s="165">
        <v>0</v>
      </c>
      <c r="H21" s="165">
        <v>1166.5262894858861</v>
      </c>
      <c r="I21" s="165">
        <v>119.49010584</v>
      </c>
      <c r="J21" s="166">
        <v>0</v>
      </c>
      <c r="K21" s="16" t="s">
        <v>25</v>
      </c>
    </row>
    <row r="22" spans="1:12" x14ac:dyDescent="0.25">
      <c r="A22" s="80" t="s">
        <v>134</v>
      </c>
      <c r="B22" s="79" t="s">
        <v>14</v>
      </c>
      <c r="C22" s="80" t="s">
        <v>20</v>
      </c>
      <c r="D22" s="16" t="s">
        <v>60</v>
      </c>
      <c r="E22" s="157">
        <v>8840.8987280365855</v>
      </c>
      <c r="F22" s="157">
        <v>0</v>
      </c>
      <c r="G22" s="158">
        <v>0</v>
      </c>
      <c r="H22" s="158">
        <v>1166.5262894858861</v>
      </c>
      <c r="I22" s="158">
        <v>119.49010584</v>
      </c>
      <c r="J22" s="159">
        <v>0</v>
      </c>
      <c r="K22" s="16" t="s">
        <v>25</v>
      </c>
    </row>
    <row r="23" spans="1:12" x14ac:dyDescent="0.25">
      <c r="A23" s="80" t="s">
        <v>134</v>
      </c>
      <c r="B23" s="79" t="s">
        <v>14</v>
      </c>
      <c r="C23" s="80" t="s">
        <v>20</v>
      </c>
      <c r="D23" s="16" t="s">
        <v>61</v>
      </c>
      <c r="E23" s="157">
        <v>10167.03353724207</v>
      </c>
      <c r="F23" s="158">
        <v>0</v>
      </c>
      <c r="G23" s="158">
        <v>0</v>
      </c>
      <c r="H23" s="158">
        <v>1166.5262894858861</v>
      </c>
      <c r="I23" s="158">
        <v>119.49010584</v>
      </c>
      <c r="J23" s="159">
        <v>0</v>
      </c>
      <c r="K23" s="16" t="s">
        <v>25</v>
      </c>
    </row>
    <row r="24" spans="1:12" x14ac:dyDescent="0.25">
      <c r="A24" s="80" t="s">
        <v>134</v>
      </c>
      <c r="B24" s="79" t="s">
        <v>14</v>
      </c>
      <c r="C24" s="80" t="s">
        <v>20</v>
      </c>
      <c r="D24" s="16" t="s">
        <v>62</v>
      </c>
      <c r="E24" s="157">
        <v>12200.44024469049</v>
      </c>
      <c r="F24" s="158">
        <v>0</v>
      </c>
      <c r="G24" s="158">
        <v>0</v>
      </c>
      <c r="H24" s="158">
        <v>1166.5262894858861</v>
      </c>
      <c r="I24" s="158">
        <v>119.49010584</v>
      </c>
      <c r="J24" s="159">
        <v>0</v>
      </c>
      <c r="K24" s="16" t="s">
        <v>25</v>
      </c>
    </row>
    <row r="25" spans="1:12" ht="15.75" thickBot="1" x14ac:dyDescent="0.3">
      <c r="A25" s="80" t="s">
        <v>134</v>
      </c>
      <c r="B25" s="87" t="s">
        <v>14</v>
      </c>
      <c r="C25" s="88" t="s">
        <v>20</v>
      </c>
      <c r="D25" s="23" t="s">
        <v>63</v>
      </c>
      <c r="E25" s="167">
        <v>14640.528293628589</v>
      </c>
      <c r="F25" s="167">
        <v>363.48895880086479</v>
      </c>
      <c r="G25" s="168">
        <v>0</v>
      </c>
      <c r="H25" s="168">
        <v>1166.5262894858861</v>
      </c>
      <c r="I25" s="168">
        <v>119.49010584</v>
      </c>
      <c r="J25" s="169">
        <v>0</v>
      </c>
      <c r="K25" s="16" t="s">
        <v>25</v>
      </c>
    </row>
    <row r="26" spans="1:12" ht="15.75" thickBot="1" x14ac:dyDescent="0.3">
      <c r="A26" s="80" t="s">
        <v>134</v>
      </c>
      <c r="B26" s="57" t="s">
        <v>21</v>
      </c>
      <c r="C26" s="90" t="s">
        <v>24</v>
      </c>
      <c r="D26" s="59" t="s">
        <v>16</v>
      </c>
      <c r="E26" s="60">
        <v>952.04478370651236</v>
      </c>
      <c r="F26" s="61">
        <v>0</v>
      </c>
      <c r="G26" s="62">
        <v>0</v>
      </c>
      <c r="H26" s="60">
        <v>1492.396</v>
      </c>
      <c r="I26" s="62">
        <v>119.49010584</v>
      </c>
      <c r="J26" s="63">
        <v>0</v>
      </c>
      <c r="K26" s="16" t="s">
        <v>25</v>
      </c>
      <c r="L26" s="71"/>
    </row>
    <row r="27" spans="1:12" x14ac:dyDescent="0.25">
      <c r="A27" s="80" t="s">
        <v>134</v>
      </c>
      <c r="B27" s="91" t="s">
        <v>26</v>
      </c>
      <c r="C27" s="77" t="s">
        <v>15</v>
      </c>
      <c r="D27" s="9" t="s">
        <v>58</v>
      </c>
      <c r="E27" s="299">
        <v>3177.4999999999995</v>
      </c>
      <c r="F27" s="300">
        <v>0</v>
      </c>
      <c r="G27" s="300">
        <v>0</v>
      </c>
      <c r="H27" s="299">
        <v>1492.396</v>
      </c>
      <c r="I27" s="300">
        <v>119.49010584</v>
      </c>
      <c r="J27" s="301">
        <v>0</v>
      </c>
      <c r="K27" s="16" t="s">
        <v>25</v>
      </c>
    </row>
    <row r="28" spans="1:12" x14ac:dyDescent="0.25">
      <c r="A28" s="80" t="s">
        <v>134</v>
      </c>
      <c r="B28" s="92" t="s">
        <v>26</v>
      </c>
      <c r="C28" s="80" t="s">
        <v>15</v>
      </c>
      <c r="D28" s="16" t="s">
        <v>59</v>
      </c>
      <c r="E28" s="302">
        <v>3654.1249999999995</v>
      </c>
      <c r="F28" s="303">
        <v>0</v>
      </c>
      <c r="G28" s="303">
        <v>0</v>
      </c>
      <c r="H28" s="302">
        <v>1492.396</v>
      </c>
      <c r="I28" s="303">
        <v>119.49010584</v>
      </c>
      <c r="J28" s="304">
        <v>0</v>
      </c>
      <c r="K28" s="16" t="s">
        <v>25</v>
      </c>
    </row>
    <row r="29" spans="1:12" x14ac:dyDescent="0.25">
      <c r="A29" s="80" t="s">
        <v>134</v>
      </c>
      <c r="B29" s="92" t="s">
        <v>26</v>
      </c>
      <c r="C29" s="80" t="s">
        <v>15</v>
      </c>
      <c r="D29" s="16" t="s">
        <v>60</v>
      </c>
      <c r="E29" s="302">
        <v>4202.5</v>
      </c>
      <c r="F29" s="302">
        <v>0</v>
      </c>
      <c r="G29" s="303">
        <v>0</v>
      </c>
      <c r="H29" s="302">
        <v>1492.396</v>
      </c>
      <c r="I29" s="303">
        <v>119.49010584</v>
      </c>
      <c r="J29" s="304">
        <v>0</v>
      </c>
      <c r="K29" s="16" t="s">
        <v>25</v>
      </c>
    </row>
    <row r="30" spans="1:12" x14ac:dyDescent="0.25">
      <c r="A30" s="80" t="s">
        <v>134</v>
      </c>
      <c r="B30" s="92" t="s">
        <v>26</v>
      </c>
      <c r="C30" s="80" t="s">
        <v>15</v>
      </c>
      <c r="D30" s="16" t="s">
        <v>61</v>
      </c>
      <c r="E30" s="302">
        <v>4832.875</v>
      </c>
      <c r="F30" s="302">
        <v>174.24999999999997</v>
      </c>
      <c r="G30" s="303">
        <v>0</v>
      </c>
      <c r="H30" s="302">
        <v>1492.396</v>
      </c>
      <c r="I30" s="303">
        <v>119.49010584</v>
      </c>
      <c r="J30" s="304">
        <v>0</v>
      </c>
      <c r="K30" s="16" t="s">
        <v>25</v>
      </c>
    </row>
    <row r="31" spans="1:12" x14ac:dyDescent="0.25">
      <c r="A31" s="80" t="s">
        <v>134</v>
      </c>
      <c r="B31" s="92" t="s">
        <v>26</v>
      </c>
      <c r="C31" s="80" t="s">
        <v>18</v>
      </c>
      <c r="D31" s="16" t="s">
        <v>58</v>
      </c>
      <c r="E31" s="302">
        <v>4991.75</v>
      </c>
      <c r="F31" s="303">
        <v>0</v>
      </c>
      <c r="G31" s="303">
        <v>0</v>
      </c>
      <c r="H31" s="302">
        <v>1492.396</v>
      </c>
      <c r="I31" s="303">
        <v>119.49010584</v>
      </c>
      <c r="J31" s="304">
        <v>0</v>
      </c>
      <c r="K31" s="16" t="s">
        <v>25</v>
      </c>
    </row>
    <row r="32" spans="1:12" x14ac:dyDescent="0.25">
      <c r="A32" s="80" t="s">
        <v>134</v>
      </c>
      <c r="B32" s="92" t="s">
        <v>26</v>
      </c>
      <c r="C32" s="80" t="s">
        <v>18</v>
      </c>
      <c r="D32" s="16" t="s">
        <v>59</v>
      </c>
      <c r="E32" s="302">
        <v>5741.0249999999996</v>
      </c>
      <c r="F32" s="303">
        <v>0</v>
      </c>
      <c r="G32" s="303">
        <v>0</v>
      </c>
      <c r="H32" s="302">
        <v>1492.396</v>
      </c>
      <c r="I32" s="303">
        <v>119.49010584</v>
      </c>
      <c r="J32" s="304">
        <v>0</v>
      </c>
      <c r="K32" s="16" t="s">
        <v>25</v>
      </c>
    </row>
    <row r="33" spans="1:12" x14ac:dyDescent="0.25">
      <c r="A33" s="80" t="s">
        <v>134</v>
      </c>
      <c r="B33" s="92" t="s">
        <v>26</v>
      </c>
      <c r="C33" s="80" t="s">
        <v>18</v>
      </c>
      <c r="D33" s="16" t="s">
        <v>60</v>
      </c>
      <c r="E33" s="302">
        <v>6602.0249999999996</v>
      </c>
      <c r="F33" s="302">
        <v>0</v>
      </c>
      <c r="G33" s="303">
        <v>0</v>
      </c>
      <c r="H33" s="302">
        <v>1492.396</v>
      </c>
      <c r="I33" s="303">
        <v>119.49010584</v>
      </c>
      <c r="J33" s="304">
        <v>0</v>
      </c>
      <c r="K33" s="16" t="s">
        <v>25</v>
      </c>
    </row>
    <row r="34" spans="1:12" x14ac:dyDescent="0.25">
      <c r="A34" s="80" t="s">
        <v>134</v>
      </c>
      <c r="B34" s="92" t="s">
        <v>26</v>
      </c>
      <c r="C34" s="80" t="s">
        <v>18</v>
      </c>
      <c r="D34" s="16" t="s">
        <v>61</v>
      </c>
      <c r="E34" s="302">
        <v>7592.1749999999993</v>
      </c>
      <c r="F34" s="302">
        <v>215.24999999999997</v>
      </c>
      <c r="G34" s="303">
        <v>0</v>
      </c>
      <c r="H34" s="302">
        <v>1492.396</v>
      </c>
      <c r="I34" s="303">
        <v>119.49010584</v>
      </c>
      <c r="J34" s="304">
        <v>0</v>
      </c>
      <c r="K34" s="16" t="s">
        <v>25</v>
      </c>
    </row>
    <row r="35" spans="1:12" x14ac:dyDescent="0.25">
      <c r="A35" s="17" t="s">
        <v>134</v>
      </c>
      <c r="B35" s="92" t="s">
        <v>26</v>
      </c>
      <c r="C35" s="80" t="s">
        <v>19</v>
      </c>
      <c r="D35" s="55" t="s">
        <v>58</v>
      </c>
      <c r="E35" s="302">
        <v>6816.2499999999991</v>
      </c>
      <c r="F35" s="303">
        <v>0</v>
      </c>
      <c r="G35" s="303">
        <v>0</v>
      </c>
      <c r="H35" s="302">
        <v>1492.396</v>
      </c>
      <c r="I35" s="303">
        <v>119.49010584</v>
      </c>
      <c r="J35" s="304">
        <v>0</v>
      </c>
      <c r="K35" s="16" t="s">
        <v>25</v>
      </c>
    </row>
    <row r="36" spans="1:12" x14ac:dyDescent="0.25">
      <c r="A36" s="80" t="s">
        <v>134</v>
      </c>
      <c r="B36" s="92" t="s">
        <v>26</v>
      </c>
      <c r="C36" s="80" t="s">
        <v>19</v>
      </c>
      <c r="D36" s="16" t="s">
        <v>59</v>
      </c>
      <c r="E36" s="302">
        <v>7839.1999999999989</v>
      </c>
      <c r="F36" s="303">
        <v>0</v>
      </c>
      <c r="G36" s="303">
        <v>0</v>
      </c>
      <c r="H36" s="302">
        <v>1492.396</v>
      </c>
      <c r="I36" s="303">
        <v>119.49010584</v>
      </c>
      <c r="J36" s="304">
        <v>0</v>
      </c>
      <c r="K36" s="16" t="s">
        <v>25</v>
      </c>
    </row>
    <row r="37" spans="1:12" x14ac:dyDescent="0.25">
      <c r="A37" s="17" t="s">
        <v>134</v>
      </c>
      <c r="B37" s="92" t="s">
        <v>26</v>
      </c>
      <c r="C37" s="80" t="s">
        <v>19</v>
      </c>
      <c r="D37" s="16" t="s">
        <v>60</v>
      </c>
      <c r="E37" s="302">
        <v>9014.875</v>
      </c>
      <c r="F37" s="302">
        <v>0</v>
      </c>
      <c r="G37" s="303">
        <v>0</v>
      </c>
      <c r="H37" s="302">
        <v>1492.396</v>
      </c>
      <c r="I37" s="303">
        <v>119.49010584</v>
      </c>
      <c r="J37" s="304">
        <v>0</v>
      </c>
      <c r="K37" s="16" t="s">
        <v>25</v>
      </c>
    </row>
    <row r="38" spans="1:12" x14ac:dyDescent="0.25">
      <c r="A38" s="17" t="s">
        <v>134</v>
      </c>
      <c r="B38" s="92" t="s">
        <v>26</v>
      </c>
      <c r="C38" s="80" t="s">
        <v>19</v>
      </c>
      <c r="D38" s="16" t="s">
        <v>61</v>
      </c>
      <c r="E38" s="302">
        <v>10366.849999999999</v>
      </c>
      <c r="F38" s="303">
        <v>276.75</v>
      </c>
      <c r="G38" s="303">
        <v>0</v>
      </c>
      <c r="H38" s="302">
        <v>1492.396</v>
      </c>
      <c r="I38" s="303">
        <v>119.49010584</v>
      </c>
      <c r="J38" s="304">
        <v>0</v>
      </c>
      <c r="K38" s="16" t="s">
        <v>25</v>
      </c>
    </row>
    <row r="39" spans="1:12" ht="15.75" thickBot="1" x14ac:dyDescent="0.3">
      <c r="A39" s="60" t="s">
        <v>134</v>
      </c>
      <c r="B39" s="92" t="s">
        <v>26</v>
      </c>
      <c r="C39" s="149" t="s">
        <v>20</v>
      </c>
      <c r="D39" s="60" t="s">
        <v>58</v>
      </c>
      <c r="E39" s="305">
        <v>8050</v>
      </c>
      <c r="F39" s="305"/>
      <c r="G39" s="306"/>
      <c r="H39" s="305"/>
      <c r="I39" s="306"/>
      <c r="J39" s="307"/>
      <c r="K39" s="150" t="s">
        <v>25</v>
      </c>
      <c r="L39" s="69" t="s">
        <v>138</v>
      </c>
    </row>
    <row r="43" spans="1:12" x14ac:dyDescent="0.25">
      <c r="B43" s="148"/>
    </row>
    <row r="44" spans="1:12" x14ac:dyDescent="0.25">
      <c r="A44" s="67"/>
      <c r="B44" s="68"/>
    </row>
    <row r="45" spans="1:12" ht="15" customHeight="1" x14ac:dyDescent="0.25"/>
  </sheetData>
  <mergeCells count="4">
    <mergeCell ref="M14:N14"/>
    <mergeCell ref="M1:N1"/>
    <mergeCell ref="P1:Q1"/>
    <mergeCell ref="M4:N4"/>
  </mergeCells>
  <conditionalFormatting sqref="B2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 K26:K36">
    <cfRule type="cellIs" dxfId="17" priority="16" operator="equal">
      <formula>"Si"</formula>
    </cfRule>
    <cfRule type="notContainsText" dxfId="16" priority="17" operator="notContains" text="SI">
      <formula>ISERROR(SEARCH("SI",K26))</formula>
    </cfRule>
    <cfRule type="cellIs" dxfId="15" priority="18" operator="equal">
      <formula>"SI"</formula>
    </cfRule>
  </conditionalFormatting>
  <conditionalFormatting sqref="K2:K25">
    <cfRule type="cellIs" dxfId="14" priority="13" operator="equal">
      <formula>"Si"</formula>
    </cfRule>
    <cfRule type="notContainsText" dxfId="13" priority="14" operator="notContains" text="SI">
      <formula>ISERROR(SEARCH("SI",K2))</formula>
    </cfRule>
    <cfRule type="cellIs" dxfId="12" priority="15" operator="equal">
      <formula>"SI"</formula>
    </cfRule>
  </conditionalFormatting>
  <conditionalFormatting sqref="K38">
    <cfRule type="cellIs" dxfId="11" priority="4" operator="equal">
      <formula>"Si"</formula>
    </cfRule>
    <cfRule type="notContainsText" dxfId="10" priority="5" operator="notContains" text="SI">
      <formula>ISERROR(SEARCH("SI",K38))</formula>
    </cfRule>
    <cfRule type="cellIs" dxfId="9" priority="6" operator="equal">
      <formula>"SI"</formula>
    </cfRule>
  </conditionalFormatting>
  <conditionalFormatting sqref="K37">
    <cfRule type="cellIs" dxfId="8" priority="1" operator="equal">
      <formula>"Si"</formula>
    </cfRule>
    <cfRule type="notContainsText" dxfId="7" priority="2" operator="notContains" text="SI">
      <formula>ISERROR(SEARCH("SI",K37))</formula>
    </cfRule>
    <cfRule type="cellIs" dxfId="6" priority="3" operator="equal">
      <formula>"SI"</formula>
    </cfRule>
  </conditionalFormatting>
  <pageMargins left="0.75" right="0.75" top="1" bottom="1" header="0.5" footer="0.5"/>
  <pageSetup paperSize="0" orientation="portrait" horizontalDpi="203" verticalDpi="20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16" zoomScale="90" zoomScaleNormal="90" workbookViewId="0">
      <selection activeCell="N31" sqref="N31"/>
    </sheetView>
  </sheetViews>
  <sheetFormatPr baseColWidth="10" defaultRowHeight="15" x14ac:dyDescent="0.25"/>
  <cols>
    <col min="2" max="2" width="23.42578125" bestFit="1" customWidth="1"/>
    <col min="8" max="8" width="14.5703125" bestFit="1" customWidth="1"/>
    <col min="9" max="10" width="13.5703125" bestFit="1" customWidth="1"/>
    <col min="14" max="14" width="13.85546875" customWidth="1"/>
  </cols>
  <sheetData>
    <row r="1" spans="1:21" ht="30.75" thickBot="1" x14ac:dyDescent="0.3">
      <c r="A1" s="46" t="s">
        <v>2</v>
      </c>
      <c r="B1" s="46" t="s">
        <v>3</v>
      </c>
      <c r="C1" s="46" t="s">
        <v>4</v>
      </c>
      <c r="D1" s="46" t="s">
        <v>5</v>
      </c>
      <c r="E1" s="47" t="s">
        <v>6</v>
      </c>
      <c r="F1" s="46" t="s">
        <v>7</v>
      </c>
      <c r="G1" s="46" t="s">
        <v>8</v>
      </c>
      <c r="H1" s="47" t="s">
        <v>9</v>
      </c>
      <c r="I1" s="47" t="s">
        <v>10</v>
      </c>
      <c r="J1" s="47" t="s">
        <v>11</v>
      </c>
      <c r="K1" s="5" t="s">
        <v>12</v>
      </c>
      <c r="M1" s="222" t="s">
        <v>30</v>
      </c>
      <c r="N1" s="223"/>
      <c r="P1" s="222" t="s">
        <v>27</v>
      </c>
      <c r="Q1" s="223"/>
      <c r="T1" s="222" t="s">
        <v>64</v>
      </c>
      <c r="U1" s="223"/>
    </row>
    <row r="2" spans="1:21" x14ac:dyDescent="0.25">
      <c r="A2" s="6" t="s">
        <v>123</v>
      </c>
      <c r="B2" s="7" t="s">
        <v>14</v>
      </c>
      <c r="C2" s="8" t="s">
        <v>15</v>
      </c>
      <c r="D2" s="9" t="s">
        <v>58</v>
      </c>
      <c r="E2" s="154">
        <v>3318.3876051210441</v>
      </c>
      <c r="F2" s="155">
        <v>0</v>
      </c>
      <c r="G2" s="155">
        <v>0</v>
      </c>
      <c r="H2" s="155">
        <v>1166.5262894858861</v>
      </c>
      <c r="I2" s="155">
        <v>119.3998230653602</v>
      </c>
      <c r="J2" s="156">
        <v>462.78538398112221</v>
      </c>
      <c r="K2" s="16" t="s">
        <v>17</v>
      </c>
      <c r="M2" s="69" t="s">
        <v>47</v>
      </c>
      <c r="N2" s="176">
        <v>657.1666558085044</v>
      </c>
      <c r="P2" t="s">
        <v>28</v>
      </c>
      <c r="Q2" s="177">
        <v>7170.6371014697388</v>
      </c>
      <c r="T2" s="69" t="s">
        <v>65</v>
      </c>
      <c r="U2" s="176">
        <v>5567.3081692929009</v>
      </c>
    </row>
    <row r="3" spans="1:21" x14ac:dyDescent="0.25">
      <c r="A3" s="13" t="s">
        <v>123</v>
      </c>
      <c r="B3" s="14" t="s">
        <v>14</v>
      </c>
      <c r="C3" s="15" t="s">
        <v>15</v>
      </c>
      <c r="D3" s="16" t="s">
        <v>59</v>
      </c>
      <c r="E3" s="157">
        <v>3816.1457458892</v>
      </c>
      <c r="F3" s="158">
        <v>0</v>
      </c>
      <c r="G3" s="158">
        <v>0</v>
      </c>
      <c r="H3" s="158">
        <v>1166.5262894858861</v>
      </c>
      <c r="I3" s="158">
        <v>119.3998230653602</v>
      </c>
      <c r="J3" s="159">
        <v>462.78538398112221</v>
      </c>
      <c r="K3" s="16" t="s">
        <v>17</v>
      </c>
      <c r="M3" s="69" t="s">
        <v>66</v>
      </c>
      <c r="N3" s="176">
        <v>1314.333311617009</v>
      </c>
      <c r="P3" t="s">
        <v>29</v>
      </c>
      <c r="Q3" s="177">
        <v>896.32963768371735</v>
      </c>
      <c r="T3" s="69" t="s">
        <v>67</v>
      </c>
      <c r="U3" s="176">
        <v>43.811110387233633</v>
      </c>
    </row>
    <row r="4" spans="1:21" x14ac:dyDescent="0.25">
      <c r="A4" s="13" t="s">
        <v>123</v>
      </c>
      <c r="B4" s="14" t="s">
        <v>14</v>
      </c>
      <c r="C4" s="15" t="s">
        <v>15</v>
      </c>
      <c r="D4" s="16" t="s">
        <v>60</v>
      </c>
      <c r="E4" s="157">
        <v>4388.5676077725793</v>
      </c>
      <c r="F4" s="157">
        <v>0</v>
      </c>
      <c r="G4" s="158">
        <v>0</v>
      </c>
      <c r="H4" s="158">
        <v>1166.5262894858861</v>
      </c>
      <c r="I4" s="158">
        <v>119.3998230653602</v>
      </c>
      <c r="J4" s="159">
        <v>462.78538398112221</v>
      </c>
      <c r="K4" s="16" t="s">
        <v>17</v>
      </c>
      <c r="M4" s="69" t="s">
        <v>45</v>
      </c>
      <c r="N4" s="72">
        <v>4</v>
      </c>
    </row>
    <row r="5" spans="1:21" x14ac:dyDescent="0.25">
      <c r="A5" s="13" t="s">
        <v>123</v>
      </c>
      <c r="B5" s="14" t="s">
        <v>14</v>
      </c>
      <c r="C5" s="15" t="s">
        <v>15</v>
      </c>
      <c r="D5" s="16" t="s">
        <v>61</v>
      </c>
      <c r="E5" s="157">
        <v>5046.852748938466</v>
      </c>
      <c r="F5" s="158">
        <v>0</v>
      </c>
      <c r="G5" s="158">
        <v>0</v>
      </c>
      <c r="H5" s="158">
        <v>1166.5262894858861</v>
      </c>
      <c r="I5" s="158">
        <v>119.3998230653602</v>
      </c>
      <c r="J5" s="159">
        <v>462.78538398112221</v>
      </c>
      <c r="K5" s="16" t="s">
        <v>17</v>
      </c>
      <c r="M5" s="69" t="s">
        <v>50</v>
      </c>
      <c r="N5" s="176">
        <f>N2*N4*30</f>
        <v>78859.998697020521</v>
      </c>
      <c r="T5" s="73" t="s">
        <v>68</v>
      </c>
    </row>
    <row r="6" spans="1:21" x14ac:dyDescent="0.25">
      <c r="A6" s="13" t="s">
        <v>123</v>
      </c>
      <c r="B6" s="14" t="s">
        <v>14</v>
      </c>
      <c r="C6" s="15" t="s">
        <v>15</v>
      </c>
      <c r="D6" s="16" t="s">
        <v>62</v>
      </c>
      <c r="E6" s="157">
        <v>6056.2232987261586</v>
      </c>
      <c r="F6" s="158">
        <v>0</v>
      </c>
      <c r="G6" s="158">
        <v>0</v>
      </c>
      <c r="H6" s="158">
        <v>1166.5262894858861</v>
      </c>
      <c r="I6" s="158">
        <v>119.3998230653602</v>
      </c>
      <c r="J6" s="159">
        <v>462.78538398112221</v>
      </c>
      <c r="K6" s="16" t="s">
        <v>17</v>
      </c>
      <c r="M6" s="69" t="s">
        <v>69</v>
      </c>
      <c r="N6" s="176">
        <f>N4*N3*31</f>
        <v>162977.33064050911</v>
      </c>
      <c r="T6" s="178">
        <v>3399.6881014465139</v>
      </c>
    </row>
    <row r="7" spans="1:21" x14ac:dyDescent="0.25">
      <c r="A7" s="13" t="s">
        <v>123</v>
      </c>
      <c r="B7" s="14" t="s">
        <v>14</v>
      </c>
      <c r="C7" s="15" t="s">
        <v>15</v>
      </c>
      <c r="D7" s="16" t="s">
        <v>63</v>
      </c>
      <c r="E7" s="157">
        <v>7267.4679584713922</v>
      </c>
      <c r="F7" s="157">
        <v>185.10194138606209</v>
      </c>
      <c r="G7" s="158">
        <v>0</v>
      </c>
      <c r="H7" s="158">
        <v>1166.5262894858861</v>
      </c>
      <c r="I7" s="158">
        <v>119.3998230653602</v>
      </c>
      <c r="J7" s="159">
        <v>462.78538398112221</v>
      </c>
      <c r="K7" s="16" t="s">
        <v>17</v>
      </c>
    </row>
    <row r="8" spans="1:21" x14ac:dyDescent="0.25">
      <c r="A8" s="13" t="s">
        <v>123</v>
      </c>
      <c r="B8" s="14" t="s">
        <v>14</v>
      </c>
      <c r="C8" s="15" t="s">
        <v>18</v>
      </c>
      <c r="D8" s="16" t="s">
        <v>58</v>
      </c>
      <c r="E8" s="157">
        <v>3955.6151398917618</v>
      </c>
      <c r="F8" s="158">
        <v>0</v>
      </c>
      <c r="G8" s="158">
        <v>0</v>
      </c>
      <c r="H8" s="158">
        <v>1166.5262894858861</v>
      </c>
      <c r="I8" s="158">
        <v>119.3998230653602</v>
      </c>
      <c r="J8" s="159">
        <v>462.78538398112221</v>
      </c>
      <c r="K8" s="16" t="s">
        <v>17</v>
      </c>
    </row>
    <row r="9" spans="1:21" x14ac:dyDescent="0.25">
      <c r="A9" s="13" t="s">
        <v>123</v>
      </c>
      <c r="B9" s="14" t="s">
        <v>14</v>
      </c>
      <c r="C9" s="15" t="s">
        <v>18</v>
      </c>
      <c r="D9" s="16" t="s">
        <v>59</v>
      </c>
      <c r="E9" s="157">
        <v>4548.9574108755278</v>
      </c>
      <c r="F9" s="158">
        <v>0</v>
      </c>
      <c r="G9" s="158">
        <v>0</v>
      </c>
      <c r="H9" s="158">
        <v>1166.5262894858861</v>
      </c>
      <c r="I9" s="158">
        <v>119.3998230653602</v>
      </c>
      <c r="J9" s="159">
        <v>462.78538398112221</v>
      </c>
      <c r="K9" s="16" t="s">
        <v>17</v>
      </c>
    </row>
    <row r="10" spans="1:21" x14ac:dyDescent="0.25">
      <c r="A10" s="13" t="s">
        <v>123</v>
      </c>
      <c r="B10" s="14" t="s">
        <v>14</v>
      </c>
      <c r="C10" s="15" t="s">
        <v>18</v>
      </c>
      <c r="D10" s="16" t="s">
        <v>60</v>
      </c>
      <c r="E10" s="157">
        <v>5231.3010225068574</v>
      </c>
      <c r="F10" s="157">
        <v>0</v>
      </c>
      <c r="G10" s="158">
        <v>0</v>
      </c>
      <c r="H10" s="158">
        <v>1166.5262894858861</v>
      </c>
      <c r="I10" s="158">
        <v>119.3998230653602</v>
      </c>
      <c r="J10" s="159">
        <v>462.78538398112221</v>
      </c>
      <c r="K10" s="16" t="s">
        <v>17</v>
      </c>
    </row>
    <row r="11" spans="1:21" x14ac:dyDescent="0.25">
      <c r="A11" s="13" t="s">
        <v>123</v>
      </c>
      <c r="B11" s="14" t="s">
        <v>14</v>
      </c>
      <c r="C11" s="15" t="s">
        <v>18</v>
      </c>
      <c r="D11" s="16" t="s">
        <v>61</v>
      </c>
      <c r="E11" s="157">
        <v>6015.996175882884</v>
      </c>
      <c r="F11" s="158">
        <v>0</v>
      </c>
      <c r="G11" s="158">
        <v>0</v>
      </c>
      <c r="H11" s="158">
        <v>1166.5262894858861</v>
      </c>
      <c r="I11" s="158">
        <v>119.3998230653602</v>
      </c>
      <c r="J11" s="159">
        <v>462.78538398112221</v>
      </c>
      <c r="K11" s="16" t="s">
        <v>17</v>
      </c>
    </row>
    <row r="12" spans="1:21" x14ac:dyDescent="0.25">
      <c r="A12" s="13" t="s">
        <v>123</v>
      </c>
      <c r="B12" s="14" t="s">
        <v>14</v>
      </c>
      <c r="C12" s="15" t="s">
        <v>18</v>
      </c>
      <c r="D12" s="16" t="s">
        <v>62</v>
      </c>
      <c r="E12" s="157">
        <v>7219.1954110594588</v>
      </c>
      <c r="F12" s="158">
        <v>0</v>
      </c>
      <c r="G12" s="158">
        <v>0</v>
      </c>
      <c r="H12" s="158">
        <v>1166.5262894858861</v>
      </c>
      <c r="I12" s="158">
        <v>119.3998230653602</v>
      </c>
      <c r="J12" s="159">
        <v>462.78538398112221</v>
      </c>
      <c r="K12" s="16" t="s">
        <v>17</v>
      </c>
    </row>
    <row r="13" spans="1:21" x14ac:dyDescent="0.25">
      <c r="A13" s="13" t="s">
        <v>123</v>
      </c>
      <c r="B13" s="14" t="s">
        <v>14</v>
      </c>
      <c r="C13" s="15" t="s">
        <v>18</v>
      </c>
      <c r="D13" s="16" t="s">
        <v>63</v>
      </c>
      <c r="E13" s="157">
        <v>8663.0344932713524</v>
      </c>
      <c r="F13" s="157">
        <v>225.08812573321649</v>
      </c>
      <c r="G13" s="158">
        <v>0</v>
      </c>
      <c r="H13" s="158">
        <v>1166.5262894858861</v>
      </c>
      <c r="I13" s="158">
        <v>119.3998230653602</v>
      </c>
      <c r="J13" s="159">
        <v>462.78538398112221</v>
      </c>
      <c r="K13" s="16" t="s">
        <v>17</v>
      </c>
    </row>
    <row r="14" spans="1:21" x14ac:dyDescent="0.25">
      <c r="A14" s="13" t="s">
        <v>123</v>
      </c>
      <c r="B14" s="14" t="s">
        <v>14</v>
      </c>
      <c r="C14" s="15" t="s">
        <v>19</v>
      </c>
      <c r="D14" s="16" t="s">
        <v>58</v>
      </c>
      <c r="E14" s="157">
        <v>5142.2996818592919</v>
      </c>
      <c r="F14" s="158">
        <v>0</v>
      </c>
      <c r="G14" s="158">
        <v>0</v>
      </c>
      <c r="H14" s="158">
        <v>1166.5262894858861</v>
      </c>
      <c r="I14" s="158">
        <v>119.3998230653602</v>
      </c>
      <c r="J14" s="159">
        <v>462.78538398112221</v>
      </c>
      <c r="K14" s="16" t="s">
        <v>17</v>
      </c>
      <c r="M14" s="48"/>
    </row>
    <row r="15" spans="1:21" x14ac:dyDescent="0.25">
      <c r="A15" s="13" t="s">
        <v>123</v>
      </c>
      <c r="B15" s="14" t="s">
        <v>14</v>
      </c>
      <c r="C15" s="15" t="s">
        <v>19</v>
      </c>
      <c r="D15" s="16" t="s">
        <v>59</v>
      </c>
      <c r="E15" s="157">
        <v>5913.6446341381852</v>
      </c>
      <c r="F15" s="158">
        <v>0</v>
      </c>
      <c r="G15" s="158">
        <v>0</v>
      </c>
      <c r="H15" s="158">
        <v>1166.5262894858861</v>
      </c>
      <c r="I15" s="158">
        <v>119.3998230653602</v>
      </c>
      <c r="J15" s="159">
        <v>462.78538398112221</v>
      </c>
      <c r="K15" s="16" t="s">
        <v>17</v>
      </c>
    </row>
    <row r="16" spans="1:21" x14ac:dyDescent="0.25">
      <c r="A16" s="13" t="s">
        <v>123</v>
      </c>
      <c r="B16" s="14" t="s">
        <v>14</v>
      </c>
      <c r="C16" s="15" t="s">
        <v>19</v>
      </c>
      <c r="D16" s="16" t="s">
        <v>60</v>
      </c>
      <c r="E16" s="157">
        <v>6800.6913292589124</v>
      </c>
      <c r="F16" s="160">
        <v>0</v>
      </c>
      <c r="G16" s="158">
        <v>0</v>
      </c>
      <c r="H16" s="158">
        <v>1166.5262894858861</v>
      </c>
      <c r="I16" s="158">
        <v>119.3998230653602</v>
      </c>
      <c r="J16" s="159">
        <v>462.78538398112221</v>
      </c>
      <c r="K16" s="16" t="s">
        <v>17</v>
      </c>
    </row>
    <row r="17" spans="1:18" x14ac:dyDescent="0.25">
      <c r="A17" s="13" t="s">
        <v>123</v>
      </c>
      <c r="B17" s="14" t="s">
        <v>14</v>
      </c>
      <c r="C17" s="15" t="s">
        <v>19</v>
      </c>
      <c r="D17" s="16" t="s">
        <v>61</v>
      </c>
      <c r="E17" s="157">
        <v>7820.7950286477471</v>
      </c>
      <c r="F17" s="158">
        <v>0</v>
      </c>
      <c r="G17" s="158">
        <v>0</v>
      </c>
      <c r="H17" s="158">
        <v>1166.5262894858861</v>
      </c>
      <c r="I17" s="158">
        <v>119.3998230653602</v>
      </c>
      <c r="J17" s="159">
        <v>462.78538398112221</v>
      </c>
      <c r="K17" s="16" t="s">
        <v>17</v>
      </c>
      <c r="L17" s="71"/>
    </row>
    <row r="18" spans="1:18" x14ac:dyDescent="0.25">
      <c r="A18" s="49" t="s">
        <v>123</v>
      </c>
      <c r="B18" s="50" t="s">
        <v>14</v>
      </c>
      <c r="C18" s="51" t="s">
        <v>19</v>
      </c>
      <c r="D18" s="52" t="s">
        <v>62</v>
      </c>
      <c r="E18" s="161">
        <v>9384.9540343772969</v>
      </c>
      <c r="F18" s="162">
        <v>0</v>
      </c>
      <c r="G18" s="162">
        <v>0</v>
      </c>
      <c r="H18" s="162">
        <v>1166.5262894858861</v>
      </c>
      <c r="I18" s="162">
        <v>119.3998230653602</v>
      </c>
      <c r="J18" s="163">
        <v>462.78538398112221</v>
      </c>
      <c r="K18" s="16" t="s">
        <v>17</v>
      </c>
    </row>
    <row r="19" spans="1:18" x14ac:dyDescent="0.25">
      <c r="A19" s="16" t="s">
        <v>123</v>
      </c>
      <c r="B19" s="14" t="s">
        <v>14</v>
      </c>
      <c r="C19" s="15" t="s">
        <v>19</v>
      </c>
      <c r="D19" s="16" t="s">
        <v>63</v>
      </c>
      <c r="E19" s="157">
        <v>11261.94484125276</v>
      </c>
      <c r="F19" s="157">
        <v>281.36015716652059</v>
      </c>
      <c r="G19" s="158">
        <v>0</v>
      </c>
      <c r="H19" s="158">
        <v>1166.5262894858861</v>
      </c>
      <c r="I19" s="158">
        <v>119.3998230653602</v>
      </c>
      <c r="J19" s="158">
        <v>462.78538398112221</v>
      </c>
      <c r="K19" s="16" t="s">
        <v>17</v>
      </c>
    </row>
    <row r="20" spans="1:18" x14ac:dyDescent="0.25">
      <c r="A20" s="16" t="s">
        <v>123</v>
      </c>
      <c r="B20" s="14" t="s">
        <v>14</v>
      </c>
      <c r="C20" s="15" t="s">
        <v>20</v>
      </c>
      <c r="D20" s="16" t="s">
        <v>58</v>
      </c>
      <c r="E20" s="157">
        <v>6684.9895864170794</v>
      </c>
      <c r="F20" s="158">
        <v>0</v>
      </c>
      <c r="G20" s="158">
        <v>0</v>
      </c>
      <c r="H20" s="158">
        <v>1166.5262894858861</v>
      </c>
      <c r="I20" s="158">
        <v>119.3998230653602</v>
      </c>
      <c r="J20" s="158">
        <v>462.78538398112221</v>
      </c>
      <c r="K20" s="16" t="s">
        <v>17</v>
      </c>
    </row>
    <row r="21" spans="1:18" x14ac:dyDescent="0.25">
      <c r="A21" s="53" t="s">
        <v>123</v>
      </c>
      <c r="B21" s="54" t="s">
        <v>14</v>
      </c>
      <c r="C21" s="15" t="s">
        <v>20</v>
      </c>
      <c r="D21" s="55" t="s">
        <v>59</v>
      </c>
      <c r="E21" s="164">
        <v>7687.7380243796397</v>
      </c>
      <c r="F21" s="165">
        <v>0</v>
      </c>
      <c r="G21" s="165">
        <v>0</v>
      </c>
      <c r="H21" s="165">
        <v>1166.5262894858861</v>
      </c>
      <c r="I21" s="165">
        <v>119.3998230653602</v>
      </c>
      <c r="J21" s="166">
        <v>462.78538398112221</v>
      </c>
      <c r="K21" s="16" t="s">
        <v>17</v>
      </c>
    </row>
    <row r="22" spans="1:18" ht="15.75" x14ac:dyDescent="0.25">
      <c r="A22" s="13" t="s">
        <v>123</v>
      </c>
      <c r="B22" s="14" t="s">
        <v>14</v>
      </c>
      <c r="C22" s="15" t="s">
        <v>20</v>
      </c>
      <c r="D22" s="16" t="s">
        <v>60</v>
      </c>
      <c r="E22" s="157">
        <v>8840.8987280365855</v>
      </c>
      <c r="F22" s="157">
        <v>0</v>
      </c>
      <c r="G22" s="158">
        <v>0</v>
      </c>
      <c r="H22" s="158">
        <v>1166.5262894858861</v>
      </c>
      <c r="I22" s="158">
        <v>119.3998230653602</v>
      </c>
      <c r="J22" s="159">
        <v>462.78538398112221</v>
      </c>
      <c r="K22" s="16" t="s">
        <v>17</v>
      </c>
      <c r="O22" s="225" t="s">
        <v>126</v>
      </c>
      <c r="P22" s="225"/>
      <c r="Q22" s="225"/>
      <c r="R22" s="225"/>
    </row>
    <row r="23" spans="1:18" x14ac:dyDescent="0.25">
      <c r="A23" s="13" t="s">
        <v>123</v>
      </c>
      <c r="B23" s="14" t="s">
        <v>14</v>
      </c>
      <c r="C23" s="15" t="s">
        <v>20</v>
      </c>
      <c r="D23" s="16" t="s">
        <v>61</v>
      </c>
      <c r="E23" s="157">
        <v>10167.03353724207</v>
      </c>
      <c r="F23" s="158">
        <v>0</v>
      </c>
      <c r="G23" s="158">
        <v>0</v>
      </c>
      <c r="H23" s="158">
        <v>1166.5262894858861</v>
      </c>
      <c r="I23" s="158">
        <v>119.3998230653602</v>
      </c>
      <c r="J23" s="159">
        <v>462.78538398112221</v>
      </c>
      <c r="K23" s="16" t="s">
        <v>17</v>
      </c>
      <c r="O23" t="s">
        <v>127</v>
      </c>
      <c r="P23" s="1">
        <v>3.2800000000000003E-2</v>
      </c>
      <c r="Q23" t="s">
        <v>1</v>
      </c>
    </row>
    <row r="24" spans="1:18" x14ac:dyDescent="0.25">
      <c r="A24" s="13" t="s">
        <v>123</v>
      </c>
      <c r="B24" s="14" t="s">
        <v>14</v>
      </c>
      <c r="C24" s="15" t="s">
        <v>20</v>
      </c>
      <c r="D24" s="16" t="s">
        <v>62</v>
      </c>
      <c r="E24" s="157">
        <v>12200.44024469049</v>
      </c>
      <c r="F24" s="158">
        <v>0</v>
      </c>
      <c r="G24" s="158">
        <v>0</v>
      </c>
      <c r="H24" s="158">
        <v>1166.5262894858861</v>
      </c>
      <c r="I24" s="158">
        <v>119.3998230653602</v>
      </c>
      <c r="J24" s="159">
        <v>462.78538398112221</v>
      </c>
      <c r="K24" s="16" t="s">
        <v>17</v>
      </c>
      <c r="O24" t="s">
        <v>128</v>
      </c>
      <c r="P24" s="1">
        <v>2.5000000000000001E-2</v>
      </c>
    </row>
    <row r="25" spans="1:18" ht="15.75" thickBot="1" x14ac:dyDescent="0.3">
      <c r="A25" s="20" t="s">
        <v>123</v>
      </c>
      <c r="B25" s="21" t="s">
        <v>14</v>
      </c>
      <c r="C25" s="22" t="s">
        <v>20</v>
      </c>
      <c r="D25" s="23" t="s">
        <v>63</v>
      </c>
      <c r="E25" s="167">
        <v>14640.528293628589</v>
      </c>
      <c r="F25" s="167">
        <v>372.39443829148593</v>
      </c>
      <c r="G25" s="168">
        <v>0</v>
      </c>
      <c r="H25" s="168">
        <v>1166.5262894858861</v>
      </c>
      <c r="I25" s="168">
        <v>119.3998230653602</v>
      </c>
      <c r="J25" s="169">
        <v>462.78538398112221</v>
      </c>
      <c r="K25" s="16" t="s">
        <v>17</v>
      </c>
    </row>
    <row r="26" spans="1:18" ht="15.75" thickBot="1" x14ac:dyDescent="0.3">
      <c r="A26" s="56" t="s">
        <v>123</v>
      </c>
      <c r="B26" s="57" t="s">
        <v>21</v>
      </c>
      <c r="C26" s="58" t="s">
        <v>24</v>
      </c>
      <c r="D26" s="59" t="s">
        <v>16</v>
      </c>
      <c r="E26" s="170">
        <v>952.04478370651236</v>
      </c>
      <c r="F26" s="171">
        <v>0</v>
      </c>
      <c r="G26" s="171">
        <v>0</v>
      </c>
      <c r="H26" s="170">
        <v>1492.396</v>
      </c>
      <c r="I26" s="171">
        <v>119.3998230653602</v>
      </c>
      <c r="J26" s="172">
        <v>925.5707679622443</v>
      </c>
      <c r="K26" s="16" t="s">
        <v>25</v>
      </c>
    </row>
    <row r="27" spans="1:18" ht="15.75" thickBot="1" x14ac:dyDescent="0.3">
      <c r="A27" s="26" t="s">
        <v>123</v>
      </c>
      <c r="B27" s="32" t="s">
        <v>23</v>
      </c>
      <c r="C27" s="33" t="s">
        <v>24</v>
      </c>
      <c r="D27" s="29" t="s">
        <v>16</v>
      </c>
      <c r="E27" s="173">
        <v>975.36988090732189</v>
      </c>
      <c r="F27" s="174">
        <v>0</v>
      </c>
      <c r="G27" s="174">
        <v>0</v>
      </c>
      <c r="H27" s="173">
        <v>1492.396</v>
      </c>
      <c r="I27" s="174">
        <v>119.3998230653602</v>
      </c>
      <c r="J27" s="175">
        <v>462.78538398112221</v>
      </c>
      <c r="K27" s="16" t="s">
        <v>25</v>
      </c>
    </row>
    <row r="28" spans="1:18" x14ac:dyDescent="0.25">
      <c r="A28" s="6" t="s">
        <v>123</v>
      </c>
      <c r="B28" s="64" t="s">
        <v>26</v>
      </c>
      <c r="C28" s="8" t="s">
        <v>15</v>
      </c>
      <c r="D28" s="9" t="s">
        <v>58</v>
      </c>
      <c r="E28" s="299">
        <v>3177.4999999999995</v>
      </c>
      <c r="F28" s="300">
        <v>0</v>
      </c>
      <c r="G28" s="300">
        <v>0</v>
      </c>
      <c r="H28" s="299">
        <v>1492.396</v>
      </c>
      <c r="I28" s="300">
        <v>119.3998230653602</v>
      </c>
      <c r="J28" s="301">
        <v>462.78538398112221</v>
      </c>
      <c r="K28" s="16" t="s">
        <v>25</v>
      </c>
    </row>
    <row r="29" spans="1:18" x14ac:dyDescent="0.25">
      <c r="A29" s="13" t="s">
        <v>123</v>
      </c>
      <c r="B29" s="65" t="s">
        <v>26</v>
      </c>
      <c r="C29" s="15" t="s">
        <v>15</v>
      </c>
      <c r="D29" s="16" t="s">
        <v>59</v>
      </c>
      <c r="E29" s="302">
        <v>3654.1249999999995</v>
      </c>
      <c r="F29" s="303">
        <v>0</v>
      </c>
      <c r="G29" s="303">
        <v>0</v>
      </c>
      <c r="H29" s="302">
        <v>1492.396</v>
      </c>
      <c r="I29" s="303">
        <v>119.3998230653602</v>
      </c>
      <c r="J29" s="304">
        <v>462.78538398112221</v>
      </c>
      <c r="K29" s="16" t="s">
        <v>25</v>
      </c>
      <c r="L29" s="71"/>
    </row>
    <row r="30" spans="1:18" x14ac:dyDescent="0.25">
      <c r="A30" s="13" t="s">
        <v>123</v>
      </c>
      <c r="B30" s="65" t="s">
        <v>26</v>
      </c>
      <c r="C30" s="15" t="s">
        <v>15</v>
      </c>
      <c r="D30" s="16" t="s">
        <v>60</v>
      </c>
      <c r="E30" s="302">
        <v>4202.5</v>
      </c>
      <c r="F30" s="302">
        <v>0</v>
      </c>
      <c r="G30" s="303">
        <v>0</v>
      </c>
      <c r="H30" s="302">
        <v>1492.396</v>
      </c>
      <c r="I30" s="303">
        <v>119.3998230653602</v>
      </c>
      <c r="J30" s="304">
        <v>462.78538398112221</v>
      </c>
      <c r="K30" s="16" t="s">
        <v>25</v>
      </c>
    </row>
    <row r="31" spans="1:18" x14ac:dyDescent="0.25">
      <c r="A31" s="13" t="s">
        <v>123</v>
      </c>
      <c r="B31" s="65" t="s">
        <v>26</v>
      </c>
      <c r="C31" s="15" t="s">
        <v>15</v>
      </c>
      <c r="D31" s="16" t="s">
        <v>61</v>
      </c>
      <c r="E31" s="302">
        <v>4832.875</v>
      </c>
      <c r="F31" s="302">
        <v>174.24999999999997</v>
      </c>
      <c r="G31" s="303">
        <v>0</v>
      </c>
      <c r="H31" s="302">
        <v>1492.396</v>
      </c>
      <c r="I31" s="303">
        <v>119.3998230653602</v>
      </c>
      <c r="J31" s="304">
        <v>462.78538398112221</v>
      </c>
      <c r="K31" s="16" t="s">
        <v>25</v>
      </c>
    </row>
    <row r="32" spans="1:18" x14ac:dyDescent="0.25">
      <c r="A32" s="13" t="s">
        <v>123</v>
      </c>
      <c r="B32" s="65" t="s">
        <v>26</v>
      </c>
      <c r="C32" s="15" t="s">
        <v>18</v>
      </c>
      <c r="D32" s="16" t="s">
        <v>58</v>
      </c>
      <c r="E32" s="302">
        <v>4991.75</v>
      </c>
      <c r="F32" s="303">
        <v>0</v>
      </c>
      <c r="G32" s="303">
        <v>0</v>
      </c>
      <c r="H32" s="302">
        <v>1492.396</v>
      </c>
      <c r="I32" s="303">
        <v>119.3998230653602</v>
      </c>
      <c r="J32" s="304">
        <v>462.78538398112221</v>
      </c>
      <c r="K32" s="16" t="s">
        <v>25</v>
      </c>
    </row>
    <row r="33" spans="1:11" x14ac:dyDescent="0.25">
      <c r="A33" s="13" t="s">
        <v>123</v>
      </c>
      <c r="B33" s="65" t="s">
        <v>26</v>
      </c>
      <c r="C33" s="15" t="s">
        <v>18</v>
      </c>
      <c r="D33" s="16" t="s">
        <v>59</v>
      </c>
      <c r="E33" s="302">
        <v>5741.0249999999996</v>
      </c>
      <c r="F33" s="303">
        <v>0</v>
      </c>
      <c r="G33" s="303">
        <v>0</v>
      </c>
      <c r="H33" s="302">
        <v>1492.396</v>
      </c>
      <c r="I33" s="303">
        <v>119.3998230653602</v>
      </c>
      <c r="J33" s="304">
        <v>462.78538398112221</v>
      </c>
      <c r="K33" s="16" t="s">
        <v>25</v>
      </c>
    </row>
    <row r="34" spans="1:11" x14ac:dyDescent="0.25">
      <c r="A34" s="13" t="s">
        <v>123</v>
      </c>
      <c r="B34" s="65" t="s">
        <v>26</v>
      </c>
      <c r="C34" s="15" t="s">
        <v>18</v>
      </c>
      <c r="D34" s="16" t="s">
        <v>60</v>
      </c>
      <c r="E34" s="302">
        <v>6602.0249999999996</v>
      </c>
      <c r="F34" s="302">
        <v>0</v>
      </c>
      <c r="G34" s="303">
        <v>0</v>
      </c>
      <c r="H34" s="302">
        <v>1492.396</v>
      </c>
      <c r="I34" s="303">
        <v>119.3998230653602</v>
      </c>
      <c r="J34" s="304">
        <v>462.78538398112221</v>
      </c>
      <c r="K34" s="16" t="s">
        <v>25</v>
      </c>
    </row>
    <row r="35" spans="1:11" x14ac:dyDescent="0.25">
      <c r="A35" s="13" t="s">
        <v>123</v>
      </c>
      <c r="B35" s="65" t="s">
        <v>26</v>
      </c>
      <c r="C35" s="15" t="s">
        <v>18</v>
      </c>
      <c r="D35" s="16" t="s">
        <v>61</v>
      </c>
      <c r="E35" s="302">
        <v>7592.1749999999993</v>
      </c>
      <c r="F35" s="302">
        <v>215.24999999999997</v>
      </c>
      <c r="G35" s="303">
        <v>0</v>
      </c>
      <c r="H35" s="302">
        <v>1492.396</v>
      </c>
      <c r="I35" s="303">
        <v>119.3998230653602</v>
      </c>
      <c r="J35" s="304">
        <v>462.78538398112221</v>
      </c>
      <c r="K35" s="16" t="s">
        <v>25</v>
      </c>
    </row>
    <row r="36" spans="1:11" x14ac:dyDescent="0.25">
      <c r="A36" s="13" t="s">
        <v>123</v>
      </c>
      <c r="B36" s="65" t="s">
        <v>26</v>
      </c>
      <c r="C36" s="15" t="s">
        <v>19</v>
      </c>
      <c r="D36" s="55" t="s">
        <v>58</v>
      </c>
      <c r="E36" s="302">
        <v>6816.2499999999991</v>
      </c>
      <c r="F36" s="303">
        <v>0</v>
      </c>
      <c r="G36" s="303">
        <v>0</v>
      </c>
      <c r="H36" s="302">
        <v>1492.396</v>
      </c>
      <c r="I36" s="303">
        <v>119.3998230653602</v>
      </c>
      <c r="J36" s="304">
        <v>462.78538398112221</v>
      </c>
      <c r="K36" s="16" t="s">
        <v>25</v>
      </c>
    </row>
    <row r="37" spans="1:11" x14ac:dyDescent="0.25">
      <c r="A37" s="13" t="s">
        <v>123</v>
      </c>
      <c r="B37" s="65" t="s">
        <v>26</v>
      </c>
      <c r="C37" s="15" t="s">
        <v>19</v>
      </c>
      <c r="D37" s="16" t="s">
        <v>59</v>
      </c>
      <c r="E37" s="302">
        <v>7839.1999999999989</v>
      </c>
      <c r="F37" s="303">
        <v>0</v>
      </c>
      <c r="G37" s="303">
        <v>0</v>
      </c>
      <c r="H37" s="302">
        <v>1492.396</v>
      </c>
      <c r="I37" s="303">
        <v>119.3998230653602</v>
      </c>
      <c r="J37" s="304">
        <v>462.78538398112221</v>
      </c>
      <c r="K37" s="16" t="s">
        <v>25</v>
      </c>
    </row>
    <row r="38" spans="1:11" x14ac:dyDescent="0.25">
      <c r="A38" s="16" t="s">
        <v>123</v>
      </c>
      <c r="B38" s="65" t="s">
        <v>26</v>
      </c>
      <c r="C38" s="15" t="s">
        <v>19</v>
      </c>
      <c r="D38" s="16" t="s">
        <v>60</v>
      </c>
      <c r="E38" s="302">
        <v>9014.875</v>
      </c>
      <c r="F38" s="302">
        <v>0</v>
      </c>
      <c r="G38" s="303">
        <v>0</v>
      </c>
      <c r="H38" s="302">
        <v>1492.396</v>
      </c>
      <c r="I38" s="303">
        <v>119.3998230653602</v>
      </c>
      <c r="J38" s="303">
        <v>462.78538398112221</v>
      </c>
      <c r="K38" s="16" t="s">
        <v>25</v>
      </c>
    </row>
    <row r="39" spans="1:11" ht="15.75" thickBot="1" x14ac:dyDescent="0.3">
      <c r="A39" s="56" t="s">
        <v>123</v>
      </c>
      <c r="B39" s="66" t="s">
        <v>26</v>
      </c>
      <c r="C39" s="58" t="s">
        <v>19</v>
      </c>
      <c r="D39" s="55" t="s">
        <v>61</v>
      </c>
      <c r="E39" s="305">
        <v>10366.849999999999</v>
      </c>
      <c r="F39" s="305">
        <v>276.75</v>
      </c>
      <c r="G39" s="306">
        <v>0</v>
      </c>
      <c r="H39" s="305">
        <v>1492.396</v>
      </c>
      <c r="I39" s="306">
        <v>119.3998230653602</v>
      </c>
      <c r="J39" s="307">
        <v>462.78538398112221</v>
      </c>
      <c r="K39" s="16" t="s">
        <v>25</v>
      </c>
    </row>
    <row r="44" spans="1:11" x14ac:dyDescent="0.25">
      <c r="A44" s="67"/>
      <c r="B44" s="68"/>
    </row>
  </sheetData>
  <mergeCells count="4">
    <mergeCell ref="O22:R22"/>
    <mergeCell ref="M1:N1"/>
    <mergeCell ref="P1:Q1"/>
    <mergeCell ref="T1:U1"/>
  </mergeCells>
  <conditionalFormatting sqref="K2:K25 K27">
    <cfRule type="cellIs" dxfId="5" priority="6" operator="equal">
      <formula>"Si"</formula>
    </cfRule>
    <cfRule type="notContainsText" dxfId="4" priority="7" operator="notContains" text="SI">
      <formula>ISERROR(SEARCH("SI",K2))</formula>
    </cfRule>
    <cfRule type="cellIs" dxfId="3" priority="8" operator="equal">
      <formula>"SI"</formula>
    </cfRule>
  </conditionalFormatting>
  <conditionalFormatting sqref="B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 K28:K39">
    <cfRule type="cellIs" dxfId="2" priority="1" operator="equal">
      <formula>"Si"</formula>
    </cfRule>
    <cfRule type="notContainsText" dxfId="1" priority="2" operator="notContains" text="SI">
      <formula>ISERROR(SEARCH("SI",K26))</formula>
    </cfRule>
    <cfRule type="cellIs" dxfId="0" priority="3" operator="equal">
      <formula>"SI"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Edding</vt:lpstr>
      <vt:lpstr>Fenicio-Luminatec</vt:lpstr>
      <vt:lpstr>LOBO ESTA</vt:lpstr>
      <vt:lpstr>Mak Nutrition</vt:lpstr>
      <vt:lpstr>VacaValiente</vt:lpstr>
      <vt:lpstr>Gral-Muchas marcas</vt:lpstr>
      <vt:lpstr>Gral-Muchas marcas 2</vt:lpstr>
      <vt:lpstr>Juice market</vt:lpstr>
      <vt:lpstr>Cascanueces</vt:lpstr>
      <vt:lpstr>TUENTI</vt:lpstr>
      <vt:lpstr>Craft Moments</vt:lpstr>
      <vt:lpstr>Tarifario Rabieta MKT</vt:lpstr>
      <vt:lpstr>Laboratorio</vt:lpstr>
      <vt:lpstr>OCA SaP</vt:lpstr>
      <vt:lpstr>OCA SaS</vt:lpstr>
      <vt:lpstr>Frida-Strike-Nova</vt:lpstr>
      <vt:lpstr>Zulki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Guido Boronat</cp:lastModifiedBy>
  <dcterms:created xsi:type="dcterms:W3CDTF">2024-09-06T12:54:16Z</dcterms:created>
  <dcterms:modified xsi:type="dcterms:W3CDTF">2024-10-25T20:57:06Z</dcterms:modified>
</cp:coreProperties>
</file>