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ffrey Kazmierski\Documents\Classic Traveller\"/>
    </mc:Choice>
  </mc:AlternateContent>
  <bookViews>
    <workbookView xWindow="0" yWindow="0" windowWidth="15345" windowHeight="4455"/>
  </bookViews>
  <sheets>
    <sheet name="Sheet1" sheetId="1" r:id="rId1"/>
    <sheet name="Sheet2" sheetId="2" r:id="rId2"/>
  </sheets>
  <definedNames>
    <definedName name="_xlnm.Print_Area" localSheetId="0">Sheet1!$A$1:$M$54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4" i="1" l="1"/>
  <c r="B43" i="1"/>
  <c r="B39" i="1"/>
  <c r="B38" i="1"/>
  <c r="D22" i="1"/>
  <c r="D7" i="1"/>
  <c r="C13" i="1"/>
  <c r="D13" i="1" s="1"/>
  <c r="G44" i="1"/>
  <c r="B47" i="1" s="1"/>
  <c r="D27" i="1"/>
  <c r="D54" i="1"/>
  <c r="D35" i="1"/>
  <c r="B41" i="1"/>
  <c r="F25" i="1"/>
  <c r="C12" i="1"/>
  <c r="D12" i="1" s="1"/>
  <c r="I3" i="1"/>
  <c r="I4" i="1" s="1"/>
  <c r="I5" i="1" s="1"/>
  <c r="D20" i="1"/>
  <c r="C20" i="1"/>
  <c r="C17" i="1"/>
  <c r="C14" i="1"/>
  <c r="D14" i="1" s="1"/>
  <c r="D47" i="1" l="1"/>
  <c r="C47" i="1"/>
  <c r="F47" i="1"/>
  <c r="F12" i="1"/>
  <c r="F13" i="1"/>
  <c r="F14" i="1"/>
  <c r="C18" i="1"/>
  <c r="B40" i="1" l="1"/>
  <c r="B48" i="1" s="1"/>
  <c r="D48" i="1" s="1"/>
  <c r="F48" i="1" l="1"/>
  <c r="B49" i="1"/>
  <c r="F49" i="1" s="1"/>
  <c r="C48" i="1"/>
  <c r="D49" i="1" l="1"/>
  <c r="L2" i="1" s="1"/>
  <c r="C49" i="1"/>
  <c r="I2" i="1" s="1"/>
</calcChain>
</file>

<file path=xl/sharedStrings.xml><?xml version="1.0" encoding="utf-8"?>
<sst xmlns="http://schemas.openxmlformats.org/spreadsheetml/2006/main" count="70" uniqueCount="66">
  <si>
    <t>High Guard Ship Design Sheet</t>
  </si>
  <si>
    <t>Experimental Fast Frigate (XFF)</t>
  </si>
  <si>
    <t>Hull Data</t>
  </si>
  <si>
    <t>Tonnage</t>
  </si>
  <si>
    <t>Volume</t>
  </si>
  <si>
    <t>Price</t>
  </si>
  <si>
    <t>Power</t>
  </si>
  <si>
    <t>SL Wedge</t>
  </si>
  <si>
    <t>Armor</t>
  </si>
  <si>
    <t>Class</t>
  </si>
  <si>
    <t>Drives</t>
  </si>
  <si>
    <t>Jump</t>
  </si>
  <si>
    <t>Maneuver</t>
  </si>
  <si>
    <t>Fuel</t>
  </si>
  <si>
    <t>Volume remaining:</t>
  </si>
  <si>
    <t>K</t>
  </si>
  <si>
    <t>Config</t>
  </si>
  <si>
    <t>Bridge</t>
  </si>
  <si>
    <t xml:space="preserve">Energy Points: </t>
  </si>
  <si>
    <t>SSV Normandy SR1</t>
  </si>
  <si>
    <t>Weapons</t>
  </si>
  <si>
    <t>EP Remaining:</t>
  </si>
  <si>
    <t>Screens</t>
  </si>
  <si>
    <t>Nuclear Damper</t>
  </si>
  <si>
    <t>Ship's Vehicles</t>
  </si>
  <si>
    <t>ATV</t>
  </si>
  <si>
    <t>Computer</t>
  </si>
  <si>
    <t>2fib (B)</t>
  </si>
  <si>
    <t>Crew</t>
  </si>
  <si>
    <t>Command Staff</t>
  </si>
  <si>
    <t>Engineering</t>
  </si>
  <si>
    <t>Gunnery</t>
  </si>
  <si>
    <t>Ship's Troops</t>
  </si>
  <si>
    <t>Crew Quarters</t>
  </si>
  <si>
    <t>Total</t>
  </si>
  <si>
    <t>Spinal mount PA</t>
  </si>
  <si>
    <t>H</t>
  </si>
  <si>
    <t>Cargo</t>
  </si>
  <si>
    <t>Agility:</t>
  </si>
  <si>
    <t>Service Personnel</t>
  </si>
  <si>
    <t>Command Support</t>
  </si>
  <si>
    <t>Officers:</t>
  </si>
  <si>
    <t>(CO, XO, Comp, 2xNav, Comms, Med, Pilot)</t>
  </si>
  <si>
    <t>(Chief + Second Engineer)</t>
  </si>
  <si>
    <t>(Chief Gunnery Officer)</t>
  </si>
  <si>
    <t xml:space="preserve">Chief Steward </t>
  </si>
  <si>
    <t>Stealth Systems</t>
  </si>
  <si>
    <t>X</t>
  </si>
  <si>
    <t>Heat sinks designed to mask drive signatures</t>
  </si>
  <si>
    <t>Evac Shuttles</t>
  </si>
  <si>
    <t>No Traveller equivalent; basically a box with seats and an engine</t>
  </si>
  <si>
    <t>Other</t>
  </si>
  <si>
    <t>Deck Plans:</t>
  </si>
  <si>
    <t>Officers (1/SR)</t>
  </si>
  <si>
    <t>Enlisted (2/SR)</t>
  </si>
  <si>
    <t>Emergency Berths</t>
  </si>
  <si>
    <t>Price:</t>
  </si>
  <si>
    <t>Missile Turrets x3</t>
  </si>
  <si>
    <t>1x Company Commander, 1x XO</t>
  </si>
  <si>
    <t>Jump/FTL</t>
  </si>
  <si>
    <t>Ship Name</t>
  </si>
  <si>
    <t>Tech Level</t>
  </si>
  <si>
    <t>SR-1 SSV Normandy</t>
  </si>
  <si>
    <t>Medical</t>
  </si>
  <si>
    <t>Fusion Turrets x4</t>
  </si>
  <si>
    <t>Passenger Shuttle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</si>
</sst>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20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color theme="1"/>
      <name val="Courier New"/>
      <family val="3"/>
    </font>
    <font>
      <i/>
      <sz val="11"/>
      <color theme="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0" borderId="0" xfId="0" applyFont="1"/>
    <xf numFmtId="0" fontId="7" fillId="0" borderId="0" xfId="0" applyFont="1"/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4"/>
  <sheetViews>
    <sheetView tabSelected="1" zoomScaleNormal="100" workbookViewId="0">
      <pane ySplit="5" topLeftCell="A6" activePane="bottomLeft" state="frozen"/>
      <selection pane="bottomLeft" activeCell="L10" sqref="L10"/>
    </sheetView>
  </sheetViews>
  <sheetFormatPr defaultRowHeight="15" x14ac:dyDescent="0.25"/>
  <cols>
    <col min="1" max="1" width="17.140625" customWidth="1"/>
    <col min="2" max="2" width="14.28515625" customWidth="1"/>
    <col min="9" max="9" width="10" bestFit="1" customWidth="1"/>
  </cols>
  <sheetData>
    <row r="1" spans="1:12" ht="26.25" x14ac:dyDescent="0.4">
      <c r="A1" s="1" t="s">
        <v>0</v>
      </c>
      <c r="B1" s="1"/>
    </row>
    <row r="2" spans="1:12" x14ac:dyDescent="0.25">
      <c r="A2" s="2" t="s">
        <v>60</v>
      </c>
      <c r="B2" t="s">
        <v>19</v>
      </c>
      <c r="G2" s="2" t="s">
        <v>14</v>
      </c>
      <c r="I2" s="6">
        <f>C7-SUM(C8:C59)</f>
        <v>13</v>
      </c>
      <c r="K2" s="2" t="s">
        <v>56</v>
      </c>
      <c r="L2">
        <f>SUM(D7:D54)</f>
        <v>10782.050000000001</v>
      </c>
    </row>
    <row r="3" spans="1:12" x14ac:dyDescent="0.25">
      <c r="A3" s="2" t="s">
        <v>61</v>
      </c>
      <c r="B3">
        <v>15</v>
      </c>
      <c r="G3" s="2" t="s">
        <v>18</v>
      </c>
      <c r="I3" s="6">
        <f>0.01*C7*B14</f>
        <v>1560</v>
      </c>
    </row>
    <row r="4" spans="1:12" x14ac:dyDescent="0.25">
      <c r="A4" s="2" t="s">
        <v>9</v>
      </c>
      <c r="B4" t="s">
        <v>1</v>
      </c>
      <c r="G4" s="2" t="s">
        <v>21</v>
      </c>
      <c r="I4" s="6">
        <f>I3-SUM(E7:E52)</f>
        <v>782</v>
      </c>
    </row>
    <row r="5" spans="1:12" x14ac:dyDescent="0.25">
      <c r="B5" s="2" t="s">
        <v>9</v>
      </c>
      <c r="C5" s="2" t="s">
        <v>4</v>
      </c>
      <c r="D5" s="2" t="s">
        <v>5</v>
      </c>
      <c r="E5" s="2" t="s">
        <v>6</v>
      </c>
      <c r="F5" s="2" t="s">
        <v>28</v>
      </c>
      <c r="G5" s="2" t="s">
        <v>38</v>
      </c>
      <c r="I5" s="6">
        <f>CEILING(I4/(0.01*C7),1)</f>
        <v>7</v>
      </c>
    </row>
    <row r="6" spans="1:12" ht="15.75" x14ac:dyDescent="0.25">
      <c r="A6" s="4" t="s">
        <v>2</v>
      </c>
      <c r="B6" s="4"/>
      <c r="G6" s="2" t="s">
        <v>62</v>
      </c>
    </row>
    <row r="7" spans="1:12" x14ac:dyDescent="0.25">
      <c r="A7" t="s">
        <v>3</v>
      </c>
      <c r="B7" t="s">
        <v>15</v>
      </c>
      <c r="C7">
        <v>13000</v>
      </c>
      <c r="D7">
        <f>0.1*C7*D8</f>
        <v>1430.0000000000002</v>
      </c>
      <c r="E7">
        <v>0</v>
      </c>
      <c r="G7" s="8"/>
    </row>
    <row r="8" spans="1:12" x14ac:dyDescent="0.25">
      <c r="A8" t="s">
        <v>16</v>
      </c>
      <c r="B8" t="s">
        <v>7</v>
      </c>
      <c r="D8">
        <v>1.1000000000000001</v>
      </c>
      <c r="E8">
        <v>0</v>
      </c>
      <c r="G8" s="8"/>
      <c r="L8" s="8"/>
    </row>
    <row r="9" spans="1:12" x14ac:dyDescent="0.25">
      <c r="A9" t="s">
        <v>8</v>
      </c>
      <c r="B9">
        <v>0</v>
      </c>
      <c r="C9">
        <v>0</v>
      </c>
      <c r="D9">
        <v>0</v>
      </c>
      <c r="E9">
        <v>0</v>
      </c>
      <c r="G9" s="8"/>
      <c r="L9" s="8"/>
    </row>
    <row r="10" spans="1:12" x14ac:dyDescent="0.25">
      <c r="G10" s="8"/>
    </row>
    <row r="11" spans="1:12" ht="15.75" x14ac:dyDescent="0.25">
      <c r="A11" s="4" t="s">
        <v>10</v>
      </c>
      <c r="G11" s="8"/>
    </row>
    <row r="12" spans="1:12" x14ac:dyDescent="0.25">
      <c r="A12" t="s">
        <v>11</v>
      </c>
      <c r="B12">
        <v>2</v>
      </c>
      <c r="C12">
        <f>(B12+1)*(0.01*C7)</f>
        <v>390</v>
      </c>
      <c r="D12">
        <f>4*C12</f>
        <v>1560</v>
      </c>
      <c r="E12">
        <v>0</v>
      </c>
      <c r="F12" s="6">
        <f>FLOOR(C12/100,1)</f>
        <v>3</v>
      </c>
    </row>
    <row r="13" spans="1:12" x14ac:dyDescent="0.25">
      <c r="A13" t="s">
        <v>12</v>
      </c>
      <c r="B13">
        <v>6</v>
      </c>
      <c r="C13">
        <f>0.17*C7</f>
        <v>2210</v>
      </c>
      <c r="D13">
        <f>0.5*C13</f>
        <v>1105</v>
      </c>
      <c r="E13">
        <v>0</v>
      </c>
      <c r="F13" s="6">
        <f>FLOOR(C13/100,1)</f>
        <v>22</v>
      </c>
    </row>
    <row r="14" spans="1:12" x14ac:dyDescent="0.25">
      <c r="A14" t="s">
        <v>6</v>
      </c>
      <c r="B14">
        <v>12</v>
      </c>
      <c r="C14">
        <f>0.01*B14*C7</f>
        <v>1560</v>
      </c>
      <c r="D14">
        <f>3*C14</f>
        <v>4680</v>
      </c>
      <c r="E14">
        <v>0</v>
      </c>
      <c r="F14" s="6">
        <f>FLOOR(C14/100,1)</f>
        <v>15</v>
      </c>
    </row>
    <row r="16" spans="1:12" ht="15.75" x14ac:dyDescent="0.25">
      <c r="A16" s="4" t="s">
        <v>13</v>
      </c>
    </row>
    <row r="17" spans="1:6" x14ac:dyDescent="0.25">
      <c r="A17" t="s">
        <v>59</v>
      </c>
      <c r="C17">
        <f>0.1*B12*C7</f>
        <v>2600</v>
      </c>
    </row>
    <row r="18" spans="1:6" x14ac:dyDescent="0.25">
      <c r="A18" t="s">
        <v>6</v>
      </c>
      <c r="C18">
        <f>I3</f>
        <v>1560</v>
      </c>
    </row>
    <row r="20" spans="1:6" ht="15.75" x14ac:dyDescent="0.25">
      <c r="A20" s="4" t="s">
        <v>17</v>
      </c>
      <c r="C20">
        <f>0.02*C7</f>
        <v>260</v>
      </c>
      <c r="D20">
        <f>0.005*C7</f>
        <v>65</v>
      </c>
      <c r="E20">
        <v>0</v>
      </c>
      <c r="F20" s="6">
        <v>6</v>
      </c>
    </row>
    <row r="21" spans="1:6" ht="15.75" x14ac:dyDescent="0.25">
      <c r="A21" s="4" t="s">
        <v>26</v>
      </c>
      <c r="B21" t="s">
        <v>27</v>
      </c>
      <c r="C21">
        <v>4</v>
      </c>
      <c r="D21">
        <v>14</v>
      </c>
      <c r="E21">
        <v>0</v>
      </c>
      <c r="F21" s="6">
        <v>1</v>
      </c>
    </row>
    <row r="22" spans="1:6" ht="15.75" x14ac:dyDescent="0.25">
      <c r="A22" s="4" t="s">
        <v>63</v>
      </c>
      <c r="C22">
        <v>10</v>
      </c>
      <c r="D22">
        <f>C22*0.5</f>
        <v>5</v>
      </c>
      <c r="E22">
        <v>0</v>
      </c>
      <c r="F22" s="6">
        <v>1</v>
      </c>
    </row>
    <row r="23" spans="1:6" ht="15.75" x14ac:dyDescent="0.25">
      <c r="A23" s="4"/>
      <c r="F23" s="6"/>
    </row>
    <row r="24" spans="1:6" ht="15.75" x14ac:dyDescent="0.25">
      <c r="A24" s="4" t="s">
        <v>20</v>
      </c>
    </row>
    <row r="25" spans="1:6" x14ac:dyDescent="0.25">
      <c r="A25" s="7" t="s">
        <v>35</v>
      </c>
      <c r="B25" t="s">
        <v>36</v>
      </c>
      <c r="C25">
        <v>2500</v>
      </c>
      <c r="D25">
        <v>500</v>
      </c>
      <c r="E25">
        <v>700</v>
      </c>
      <c r="F25" s="6">
        <f>C25/100</f>
        <v>25</v>
      </c>
    </row>
    <row r="26" spans="1:6" x14ac:dyDescent="0.25">
      <c r="A26" t="s">
        <v>64</v>
      </c>
      <c r="B26">
        <v>5</v>
      </c>
      <c r="C26">
        <v>8</v>
      </c>
      <c r="D26">
        <v>8</v>
      </c>
      <c r="E26">
        <v>8</v>
      </c>
      <c r="F26" s="6">
        <v>4</v>
      </c>
    </row>
    <row r="27" spans="1:6" x14ac:dyDescent="0.25">
      <c r="A27" s="7" t="s">
        <v>57</v>
      </c>
      <c r="B27">
        <v>2</v>
      </c>
      <c r="C27">
        <v>3</v>
      </c>
      <c r="D27">
        <f>3*0.75</f>
        <v>2.25</v>
      </c>
      <c r="E27">
        <v>0</v>
      </c>
      <c r="F27" s="6">
        <v>3</v>
      </c>
    </row>
    <row r="28" spans="1:6" x14ac:dyDescent="0.25">
      <c r="A28" s="7"/>
    </row>
    <row r="29" spans="1:6" ht="15.75" x14ac:dyDescent="0.25">
      <c r="A29" s="4" t="s">
        <v>22</v>
      </c>
    </row>
    <row r="30" spans="1:6" x14ac:dyDescent="0.25">
      <c r="A30" t="s">
        <v>23</v>
      </c>
      <c r="B30">
        <v>7</v>
      </c>
      <c r="C30">
        <v>10</v>
      </c>
      <c r="D30">
        <v>30</v>
      </c>
      <c r="E30">
        <v>70</v>
      </c>
      <c r="F30" s="6">
        <v>2</v>
      </c>
    </row>
    <row r="32" spans="1:6" ht="15.75" x14ac:dyDescent="0.25">
      <c r="A32" s="4" t="s">
        <v>24</v>
      </c>
    </row>
    <row r="33" spans="1:8" x14ac:dyDescent="0.25">
      <c r="A33" t="s">
        <v>25</v>
      </c>
      <c r="B33">
        <v>1</v>
      </c>
      <c r="C33">
        <v>4</v>
      </c>
      <c r="D33">
        <v>0</v>
      </c>
      <c r="E33">
        <v>0</v>
      </c>
    </row>
    <row r="34" spans="1:8" x14ac:dyDescent="0.25">
      <c r="A34" t="s">
        <v>65</v>
      </c>
      <c r="B34">
        <v>1</v>
      </c>
      <c r="C34">
        <v>50</v>
      </c>
      <c r="D34">
        <v>28</v>
      </c>
      <c r="E34">
        <v>0</v>
      </c>
    </row>
    <row r="35" spans="1:8" x14ac:dyDescent="0.25">
      <c r="A35" t="s">
        <v>49</v>
      </c>
      <c r="B35">
        <v>16</v>
      </c>
      <c r="C35">
        <v>160</v>
      </c>
      <c r="D35">
        <f>B35</f>
        <v>16</v>
      </c>
      <c r="E35">
        <v>0</v>
      </c>
      <c r="G35" s="5" t="s">
        <v>50</v>
      </c>
    </row>
    <row r="37" spans="1:8" ht="15.75" x14ac:dyDescent="0.25">
      <c r="A37" s="4" t="s">
        <v>28</v>
      </c>
      <c r="G37" s="3" t="s">
        <v>41</v>
      </c>
    </row>
    <row r="38" spans="1:8" x14ac:dyDescent="0.25">
      <c r="A38" t="s">
        <v>29</v>
      </c>
      <c r="B38">
        <f>SUM(F20:F22)</f>
        <v>8</v>
      </c>
      <c r="G38">
        <v>8</v>
      </c>
      <c r="H38" t="s">
        <v>42</v>
      </c>
    </row>
    <row r="39" spans="1:8" x14ac:dyDescent="0.25">
      <c r="A39" t="s">
        <v>40</v>
      </c>
      <c r="B39">
        <f>ROUND(B38/2,0)</f>
        <v>4</v>
      </c>
    </row>
    <row r="40" spans="1:8" x14ac:dyDescent="0.25">
      <c r="A40" t="s">
        <v>30</v>
      </c>
      <c r="B40">
        <f>SUM(F12:F14)</f>
        <v>40</v>
      </c>
      <c r="G40">
        <v>2</v>
      </c>
      <c r="H40" t="s">
        <v>43</v>
      </c>
    </row>
    <row r="41" spans="1:8" x14ac:dyDescent="0.25">
      <c r="A41" t="s">
        <v>31</v>
      </c>
      <c r="B41">
        <f>SUM(F25:F30)</f>
        <v>34</v>
      </c>
      <c r="G41">
        <v>1</v>
      </c>
      <c r="H41" t="s">
        <v>44</v>
      </c>
    </row>
    <row r="42" spans="1:8" x14ac:dyDescent="0.25">
      <c r="A42" t="s">
        <v>32</v>
      </c>
      <c r="B42">
        <v>0</v>
      </c>
      <c r="G42">
        <v>0</v>
      </c>
      <c r="H42" t="s">
        <v>58</v>
      </c>
    </row>
    <row r="43" spans="1:8" x14ac:dyDescent="0.25">
      <c r="A43" t="s">
        <v>39</v>
      </c>
      <c r="B43">
        <f>C7/1000*3</f>
        <v>39</v>
      </c>
      <c r="G43">
        <v>1</v>
      </c>
      <c r="H43" t="s">
        <v>45</v>
      </c>
    </row>
    <row r="44" spans="1:8" x14ac:dyDescent="0.25">
      <c r="A44" s="5" t="s">
        <v>34</v>
      </c>
      <c r="B44" s="6">
        <f>SUM(B38:B43)</f>
        <v>125</v>
      </c>
      <c r="G44" s="6">
        <f>SUM(G38:G43)</f>
        <v>12</v>
      </c>
    </row>
    <row r="45" spans="1:8" x14ac:dyDescent="0.25">
      <c r="A45" s="5"/>
      <c r="B45" s="5"/>
    </row>
    <row r="46" spans="1:8" ht="15.75" x14ac:dyDescent="0.25">
      <c r="A46" s="4" t="s">
        <v>33</v>
      </c>
    </row>
    <row r="47" spans="1:8" x14ac:dyDescent="0.25">
      <c r="A47" t="s">
        <v>53</v>
      </c>
      <c r="B47">
        <f>G44</f>
        <v>12</v>
      </c>
      <c r="C47">
        <f>B47*4</f>
        <v>48</v>
      </c>
      <c r="D47">
        <f>B47*0.5</f>
        <v>6</v>
      </c>
      <c r="E47">
        <v>0</v>
      </c>
      <c r="F47" s="6">
        <f>G44</f>
        <v>12</v>
      </c>
    </row>
    <row r="48" spans="1:8" x14ac:dyDescent="0.25">
      <c r="A48" t="s">
        <v>54</v>
      </c>
      <c r="B48">
        <f>CEILING((B44-G44)/2,1)</f>
        <v>57</v>
      </c>
      <c r="C48">
        <f>B48*4</f>
        <v>228</v>
      </c>
      <c r="D48">
        <f>B48*0.5</f>
        <v>28.5</v>
      </c>
      <c r="E48">
        <v>0</v>
      </c>
      <c r="F48" s="6">
        <f>B44-G44</f>
        <v>113</v>
      </c>
    </row>
    <row r="49" spans="1:7" x14ac:dyDescent="0.25">
      <c r="A49" t="s">
        <v>55</v>
      </c>
      <c r="B49">
        <f>CEILING(B44/4,1)</f>
        <v>32</v>
      </c>
      <c r="C49">
        <f>B49</f>
        <v>32</v>
      </c>
      <c r="D49">
        <f>0.1*B49</f>
        <v>3.2</v>
      </c>
      <c r="E49">
        <v>0</v>
      </c>
      <c r="F49" s="9">
        <f>B49*4</f>
        <v>128</v>
      </c>
    </row>
    <row r="51" spans="1:7" ht="15.75" x14ac:dyDescent="0.25">
      <c r="A51" s="4" t="s">
        <v>37</v>
      </c>
      <c r="C51">
        <v>50</v>
      </c>
      <c r="D51">
        <v>0</v>
      </c>
      <c r="E51">
        <v>0</v>
      </c>
    </row>
    <row r="53" spans="1:7" ht="15.75" x14ac:dyDescent="0.25">
      <c r="A53" s="4" t="s">
        <v>51</v>
      </c>
    </row>
    <row r="54" spans="1:7" x14ac:dyDescent="0.25">
      <c r="A54" t="s">
        <v>46</v>
      </c>
      <c r="B54" t="s">
        <v>47</v>
      </c>
      <c r="C54">
        <v>1300</v>
      </c>
      <c r="D54">
        <f>1*C54</f>
        <v>1300</v>
      </c>
      <c r="E54">
        <v>0</v>
      </c>
      <c r="G54" s="5" t="s">
        <v>48</v>
      </c>
    </row>
  </sheetData>
  <pageMargins left="0.7" right="0.7" top="0.75" bottom="0.75" header="0.3" footer="0.3"/>
  <pageSetup scale="6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Kazmierski</dc:creator>
  <cp:lastModifiedBy>Jeffrey Kazmierski</cp:lastModifiedBy>
  <cp:lastPrinted>2017-01-15T21:49:18Z</cp:lastPrinted>
  <dcterms:created xsi:type="dcterms:W3CDTF">2017-01-14T13:49:18Z</dcterms:created>
  <dcterms:modified xsi:type="dcterms:W3CDTF">2017-01-22T06:42:32Z</dcterms:modified>
</cp:coreProperties>
</file>