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arab\eWave Repo\eWave\Datasets\"/>
    </mc:Choice>
  </mc:AlternateContent>
  <xr:revisionPtr revIDLastSave="0" documentId="13_ncr:1_{BD75D032-A0D2-4053-B509-AB8EFF05CCD8}" xr6:coauthVersionLast="47" xr6:coauthVersionMax="47" xr10:uidLastSave="{00000000-0000-0000-0000-000000000000}"/>
  <bookViews>
    <workbookView xWindow="-120" yWindow="-120" windowWidth="21840" windowHeight="13140" firstSheet="1" activeTab="3" xr2:uid="{00000000-000D-0000-FFFF-FFFF00000000}"/>
    <workbookView xWindow="10800" yWindow="6450" windowWidth="10800" windowHeight="6450" firstSheet="1" activeTab="2" xr2:uid="{0077D099-9C1C-4BB1-8310-1136954D768E}"/>
  </bookViews>
  <sheets>
    <sheet name="Prelims" sheetId="18" r:id="rId1"/>
    <sheet name="Offset" sheetId="21" r:id="rId2"/>
    <sheet name="Real results" sheetId="20" r:id="rId3"/>
    <sheet name="Code results" sheetId="22" r:id="rId4"/>
  </sheets>
  <definedNames>
    <definedName name="DatosExternos_1" localSheetId="3" hidden="1">'Code results'!$B$2:$M$65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5" i="20" l="1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Q33" i="20"/>
  <c r="Q13" i="20"/>
  <c r="Q12" i="20"/>
  <c r="Q11" i="20"/>
  <c r="Q10" i="20"/>
  <c r="Q9" i="20"/>
  <c r="Q8" i="20"/>
  <c r="Q7" i="20"/>
  <c r="Q6" i="20"/>
  <c r="Q5" i="20"/>
  <c r="Q4" i="20"/>
  <c r="Q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F53" i="20"/>
  <c r="F54" i="20"/>
  <c r="F55" i="20"/>
  <c r="F51" i="20"/>
  <c r="F52" i="20"/>
  <c r="F47" i="20"/>
  <c r="F48" i="20"/>
  <c r="F49" i="20"/>
  <c r="F50" i="20"/>
  <c r="F45" i="20"/>
  <c r="F46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0" i="20"/>
  <c r="F19" i="20"/>
  <c r="F17" i="20"/>
  <c r="F18" i="20"/>
  <c r="F16" i="20"/>
  <c r="F15" i="20"/>
  <c r="F21" i="20"/>
  <c r="F14" i="20"/>
  <c r="F13" i="20"/>
  <c r="F12" i="20"/>
  <c r="F11" i="20"/>
  <c r="F10" i="20"/>
  <c r="F9" i="20"/>
  <c r="F8" i="20"/>
  <c r="F6" i="20"/>
  <c r="F7" i="20"/>
  <c r="F5" i="20"/>
  <c r="F4" i="20"/>
  <c r="F3" i="20"/>
  <c r="D5" i="21"/>
  <c r="C5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FDCD2-078C-40F5-A49D-C0F04ADB578F}" keepAlive="1" name="Consulta - B15" description="Conexión a la consulta 'B15' en el libro." type="5" refreshedVersion="8" background="1" saveData="1">
    <dbPr connection="Provider=Microsoft.Mashup.OleDb.1;Data Source=$Workbook$;Location=B15;Extended Properties=&quot;&quot;" command="SELECT * FROM [B15]"/>
  </connection>
  <connection id="2" xr16:uid="{BCC93EAB-B130-42B3-B1FC-BDCD70A97D89}" keepAlive="1" name="Consulta - C25" description="Conexión a la consulta 'C25' en el libro." type="5" refreshedVersion="8" background="1" saveData="1">
    <dbPr connection="Provider=Microsoft.Mashup.OleDb.1;Data Source=$Workbook$;Location=C25;Extended Properties=&quot;&quot;" command="SELECT * FROM [C25]"/>
  </connection>
  <connection id="3" xr16:uid="{36E13E8C-A8DF-4F6F-8E6F-5F4C5FF650CE}" keepAlive="1" name="Consulta - D25" description="Conexión a la consulta 'D25' en el libro." type="5" refreshedVersion="8" background="1" saveData="1">
    <dbPr connection="Provider=Microsoft.Mashup.OleDb.1;Data Source=$Workbook$;Location=D25;Extended Properties=&quot;&quot;" command="SELECT * FROM [D25]"/>
  </connection>
  <connection id="4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5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6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7" xr16:uid="{12CB0716-9B03-480C-ADB1-3328ECF62666}" keepAlive="1" name="Consulta - results" description="Conexión a la consulta 'results' en el libro." type="5" refreshedVersion="0" background="1">
    <dbPr connection="Provider=Microsoft.Mashup.OleDb.1;Data Source=$Workbook$;Location=results;Extended Properties=&quot;&quot;" command="SELECT * FROM [results]"/>
  </connection>
  <connection id="8" xr16:uid="{6F12ED95-8D8F-49B8-8E71-DE2018E13105}" keepAlive="1" name="Consulta - Results (2)" description="Conexión a la consulta 'Results (2)' en el libro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9" xr16:uid="{EE0CA44C-BA41-4881-A67C-A30B6524C675}" keepAlive="1" name="Consulta - Results (3)" description="Conexión a la consulta 'Results (3)' en el libro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10" xr16:uid="{F71084CD-51C4-4DCC-96D0-C138DE77017A}" keepAlive="1" name="Consulta - Results (4)" description="Conexión a la consulta 'Results (4)' en el libro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11" xr16:uid="{3E088B53-54EA-4DB6-98B1-C8F8BD066BA8}" keepAlive="1" name="Consulta - Results (5)" description="Conexión a la consulta 'Results (5)' en el libro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12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13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14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15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16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</connections>
</file>

<file path=xl/sharedStrings.xml><?xml version="1.0" encoding="utf-8"?>
<sst xmlns="http://schemas.openxmlformats.org/spreadsheetml/2006/main" count="1722" uniqueCount="727">
  <si>
    <t>Crank position</t>
  </si>
  <si>
    <t>Motor Frequency (Hz)</t>
  </si>
  <si>
    <t>A20</t>
  </si>
  <si>
    <t>A40</t>
  </si>
  <si>
    <t>3.9</t>
  </si>
  <si>
    <t>B20</t>
  </si>
  <si>
    <t>4.2</t>
  </si>
  <si>
    <t>10.4</t>
  </si>
  <si>
    <t>9.8</t>
  </si>
  <si>
    <t>Sensor</t>
  </si>
  <si>
    <t>Bond</t>
  </si>
  <si>
    <t>No Bond</t>
  </si>
  <si>
    <t>6.1</t>
  </si>
  <si>
    <t>5.9</t>
  </si>
  <si>
    <t>B40</t>
  </si>
  <si>
    <t>Tranversal</t>
  </si>
  <si>
    <t>No</t>
  </si>
  <si>
    <t>Sí</t>
  </si>
  <si>
    <t>7.5 - 10</t>
  </si>
  <si>
    <t>8 - 10.5</t>
  </si>
  <si>
    <t>B32.5</t>
  </si>
  <si>
    <t>10.5 - 11</t>
  </si>
  <si>
    <t>11.5 - 12.5</t>
  </si>
  <si>
    <t>B15</t>
  </si>
  <si>
    <t>3.7</t>
  </si>
  <si>
    <t>3.3</t>
  </si>
  <si>
    <t>B17</t>
  </si>
  <si>
    <t>3.4</t>
  </si>
  <si>
    <t>4.1</t>
  </si>
  <si>
    <t>C15</t>
  </si>
  <si>
    <t>4.8</t>
  </si>
  <si>
    <t>Frequency (Hz)</t>
  </si>
  <si>
    <t>Bond Peak-Peak (mm)</t>
  </si>
  <si>
    <t>No Bond Peak-Peak (mm)</t>
  </si>
  <si>
    <t>Wavelength (m)</t>
  </si>
  <si>
    <t>B</t>
  </si>
  <si>
    <t>Code (mm)</t>
  </si>
  <si>
    <t>Measuring tape (mm)</t>
  </si>
  <si>
    <t>Offset (mm)</t>
  </si>
  <si>
    <t>119*</t>
  </si>
  <si>
    <t>116*</t>
  </si>
  <si>
    <t>A</t>
  </si>
  <si>
    <t>85 - 140</t>
  </si>
  <si>
    <t>80 - 120</t>
  </si>
  <si>
    <t>93 - 97</t>
  </si>
  <si>
    <t>37 - 42</t>
  </si>
  <si>
    <t>Bad code</t>
  </si>
  <si>
    <t>C</t>
  </si>
  <si>
    <t>92*</t>
  </si>
  <si>
    <t>*Cambia como si no hubiera un mañana</t>
  </si>
  <si>
    <t>93*</t>
  </si>
  <si>
    <t>81 - 85</t>
  </si>
  <si>
    <t>11,8*</t>
  </si>
  <si>
    <t>D</t>
  </si>
  <si>
    <t>E</t>
  </si>
  <si>
    <t>&gt;7,20</t>
  </si>
  <si>
    <t>104*</t>
  </si>
  <si>
    <t>135**</t>
  </si>
  <si>
    <t>**Ni vuelva a ver</t>
  </si>
  <si>
    <t>114*</t>
  </si>
  <si>
    <t>110*</t>
  </si>
  <si>
    <t>98*</t>
  </si>
  <si>
    <t>95**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</si>
  <si>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</si>
  <si>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</si>
  <si>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</si>
  <si>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</si>
  <si>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</si>
  <si>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</si>
  <si>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</si>
  <si>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</si>
  <si>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</si>
  <si>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</si>
  <si>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</si>
  <si>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</si>
  <si>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No Bond Peak-Peak Average (mm)</t>
  </si>
  <si>
    <t>No Bond Peak-Peak Standard deviation (mm)</t>
  </si>
  <si>
    <t>Bond Peak-Peak Average (mm)</t>
  </si>
  <si>
    <t>Bond Peak-Peak Standard deviation (mm)</t>
  </si>
  <si>
    <t>No Bond Frequency Average (Hz)</t>
  </si>
  <si>
    <t>No Bond Frequency Standard deviation (Hz)</t>
  </si>
  <si>
    <t>Bond Frequency Average (Hz)</t>
  </si>
  <si>
    <t>Bond Frequency Standard deviation (Hz)</t>
  </si>
  <si>
    <t>Wavelength Average (m)</t>
  </si>
  <si>
    <t>Wavelength Standard deviation (m)</t>
  </si>
  <si>
    <t>20</t>
  </si>
  <si>
    <t>62.00625</t>
  </si>
  <si>
    <t>1.2524943705427207</t>
  </si>
  <si>
    <t>65.71633165829147</t>
  </si>
  <si>
    <t>2.2131017381920453</t>
  </si>
  <si>
    <t>0.4920178071228493</t>
  </si>
  <si>
    <t>0.03544628258532872</t>
  </si>
  <si>
    <t>0.49461263537673134</t>
  </si>
  <si>
    <t>0.049416752682121694</t>
  </si>
  <si>
    <t>4.613299915318206</t>
  </si>
  <si>
    <t>6.185147649042458</t>
  </si>
  <si>
    <t>34</t>
  </si>
  <si>
    <t>111.1625</t>
  </si>
  <si>
    <t>2.356130408638826</t>
  </si>
  <si>
    <t>88.94452261306533</t>
  </si>
  <si>
    <t>3.361273755713704</t>
  </si>
  <si>
    <t>0.8485442515140544</t>
  </si>
  <si>
    <t>0.02644638731828878</t>
  </si>
  <si>
    <t>0.8462672201960747</t>
  </si>
  <si>
    <t>0.026138854228743565</t>
  </si>
  <si>
    <t>1.707135663885415</t>
  </si>
  <si>
    <t>0.4645164660641882</t>
  </si>
  <si>
    <t>17</t>
  </si>
  <si>
    <t>36.31909547738694</t>
  </si>
  <si>
    <t>1.110924715343601</t>
  </si>
  <si>
    <t>44.431758793969856</t>
  </si>
  <si>
    <t>1.0395805399782978</t>
  </si>
  <si>
    <t>0.4216272160529905</t>
  </si>
  <si>
    <t>0.004237010336324401</t>
  </si>
  <si>
    <t>0.42162941174591917</t>
  </si>
  <si>
    <t>0.004336211526596804</t>
  </si>
  <si>
    <t>7.760483983382193</t>
  </si>
  <si>
    <t>0.2574962894502465</t>
  </si>
  <si>
    <t>18</t>
  </si>
  <si>
    <t>38.575</t>
  </si>
  <si>
    <t>1.121119774037856</t>
  </si>
  <si>
    <t>47.10341708542713</t>
  </si>
  <si>
    <t>1.79630889278333</t>
  </si>
  <si>
    <t>0.4469749719916981</t>
  </si>
  <si>
    <t>0.005505873905746236</t>
  </si>
  <si>
    <t>0.4470388944240416</t>
  </si>
  <si>
    <t>0.004800983646030535</t>
  </si>
  <si>
    <t>6.737912887843324</t>
  </si>
  <si>
    <t>0.3785718892526363</t>
  </si>
  <si>
    <t>62.85175879396985</t>
  </si>
  <si>
    <t>1.3420677631624083</t>
  </si>
  <si>
    <t>66.24788944723618</t>
  </si>
  <si>
    <t>1.19099931211304</t>
  </si>
  <si>
    <t>0.49707059746975707</t>
  </si>
  <si>
    <t>0.005128092045252118</t>
  </si>
  <si>
    <t>0.49709483793517417</t>
  </si>
  <si>
    <t>0.0062293465797309145</t>
  </si>
  <si>
    <t>4.641753980237162</t>
  </si>
  <si>
    <t>0.11116935203757324</t>
  </si>
  <si>
    <t>19.5</t>
  </si>
  <si>
    <t>53.8875</t>
  </si>
  <si>
    <t>1.090948943805323</t>
  </si>
  <si>
    <t>56.09</t>
  </si>
  <si>
    <t>1.1889716293307997</t>
  </si>
  <si>
    <t>0.4850186402572641</t>
  </si>
  <si>
    <t>0.005081596484719792</t>
  </si>
  <si>
    <t>0.48501486951819917</t>
  </si>
  <si>
    <t>0.004890261762038207</t>
  </si>
  <si>
    <t>5.4895752667752165</t>
  </si>
  <si>
    <t>0.12129769741306262</t>
  </si>
  <si>
    <t>21</t>
  </si>
  <si>
    <t>74.92462311557789</t>
  </si>
  <si>
    <t>1.339228156144593</t>
  </si>
  <si>
    <t>74.53070351758795</t>
  </si>
  <si>
    <t>1.2362114279048346</t>
  </si>
  <si>
    <t>0.5210896619557127</t>
  </si>
  <si>
    <t>0.004543559620445979</t>
  </si>
  <si>
    <t>0.5211628184117254</t>
  </si>
  <si>
    <t>0.004041110799589721</t>
  </si>
  <si>
    <t>4.498692199446825</t>
  </si>
  <si>
    <t>0.09515776362010216</t>
  </si>
  <si>
    <t>22</t>
  </si>
  <si>
    <t>62.90829145728643</t>
  </si>
  <si>
    <t>1.2429372573604567</t>
  </si>
  <si>
    <t>69.36502512562814</t>
  </si>
  <si>
    <t>1.2878303241537512</t>
  </si>
  <si>
    <t>0.5464975845410628</t>
  </si>
  <si>
    <t>0.005255967873058297</t>
  </si>
  <si>
    <t>4.329124308300398</t>
  </si>
  <si>
    <t>0.08493402421024744</t>
  </si>
  <si>
    <t>23</t>
  </si>
  <si>
    <t>50.452600000000004</t>
  </si>
  <si>
    <t>1.3804548227261693</t>
  </si>
  <si>
    <t>58.3778391959799</t>
  </si>
  <si>
    <t>1.3765092192125432</t>
  </si>
  <si>
    <t>0.572019614752173</t>
  </si>
  <si>
    <t>0.006296123569143224</t>
  </si>
  <si>
    <t>0.5720137420718816</t>
  </si>
  <si>
    <t>0.006026004513372415</t>
  </si>
  <si>
    <t>2.802745952516007</t>
  </si>
  <si>
    <t>3.6410723788516224</t>
  </si>
  <si>
    <t>24</t>
  </si>
  <si>
    <t>55.5213567839196</t>
  </si>
  <si>
    <t>1.3830170022917248</t>
  </si>
  <si>
    <t>56.490804020100505</t>
  </si>
  <si>
    <t>1.664870958928272</t>
  </si>
  <si>
    <t>0.5966392512762337</t>
  </si>
  <si>
    <t>0.00860710533928513</t>
  </si>
  <si>
    <t>0.5967034005888232</t>
  </si>
  <si>
    <t>0.005220201606190979</t>
  </si>
  <si>
    <t>3.444462820512824</t>
  </si>
  <si>
    <t>0.0638014414427695</t>
  </si>
  <si>
    <t>25</t>
  </si>
  <si>
    <t>84.07663316582915</t>
  </si>
  <si>
    <t>1.6293455403951562</t>
  </si>
  <si>
    <t>72.78989949748744</t>
  </si>
  <si>
    <t>2.203618234445694</t>
  </si>
  <si>
    <t>0.6208841463414635</t>
  </si>
  <si>
    <t>0.006801768953330434</t>
  </si>
  <si>
    <t>0.6208919637273297</t>
  </si>
  <si>
    <t>0.007160334547583288</t>
  </si>
  <si>
    <t>3.5653199999999994</t>
  </si>
  <si>
    <t>0.05512025303953101</t>
  </si>
  <si>
    <t>26</t>
  </si>
  <si>
    <t>79.12688442211055</t>
  </si>
  <si>
    <t>2.5467682713565494</t>
  </si>
  <si>
    <t>97.08035175879397</t>
  </si>
  <si>
    <t>3.2956255635977256</t>
  </si>
  <si>
    <t>0.6455887314439946</t>
  </si>
  <si>
    <t>0.007876894209448685</t>
  </si>
  <si>
    <t>0.6454635809898968</t>
  </si>
  <si>
    <t>0.009458964860127832</t>
  </si>
  <si>
    <t>3.295016382685418</t>
  </si>
  <si>
    <t>0.07782554960590367</t>
  </si>
  <si>
    <t>27</t>
  </si>
  <si>
    <t>78.3856783919598</t>
  </si>
  <si>
    <t>1.5208345718834066</t>
  </si>
  <si>
    <t>73.15195979899497</t>
  </si>
  <si>
    <t>1.4826350683328875</t>
  </si>
  <si>
    <t>0.6712403192666352</t>
  </si>
  <si>
    <t>0.008168202987501252</t>
  </si>
  <si>
    <t>0.6712304409672829</t>
  </si>
  <si>
    <t>0.007738160382097996</t>
  </si>
  <si>
    <t>3.2503219230769225</t>
  </si>
  <si>
    <t>0.06163627864324741</t>
  </si>
  <si>
    <t>Cold B</t>
  </si>
  <si>
    <t>63.404522613065325</t>
  </si>
  <si>
    <t>1.2108744015814599</t>
  </si>
  <si>
    <t>67.40638190954773</t>
  </si>
  <si>
    <t>1.322084738369162</t>
  </si>
  <si>
    <t>0.49697278911564635</t>
  </si>
  <si>
    <t>0.005187341944307658</t>
  </si>
  <si>
    <t>0.49697278911564624</t>
  </si>
  <si>
    <t>0.005187341944308102</t>
  </si>
  <si>
    <t>4.582947829431437</t>
  </si>
  <si>
    <t>0.08834293225670786</t>
  </si>
  <si>
    <t>28</t>
  </si>
  <si>
    <t>77.44346733668341</t>
  </si>
  <si>
    <t>2.414237554045182</t>
  </si>
  <si>
    <t>90.90386934673367</t>
  </si>
  <si>
    <t>2.0059388096589688</t>
  </si>
  <si>
    <t>0.6968468468468467</t>
  </si>
  <si>
    <t>0.0075470533929481365</t>
  </si>
  <si>
    <t>0.6968468468468468</t>
  </si>
  <si>
    <t>0.007547053392943694</t>
  </si>
  <si>
    <t>3.080654153846152</t>
  </si>
  <si>
    <t>0.041120780970227346</t>
  </si>
  <si>
    <t>29</t>
  </si>
  <si>
    <t>97.9832474226804</t>
  </si>
  <si>
    <t>5.659261771976077</t>
  </si>
  <si>
    <t>132.45608040201006</t>
  </si>
  <si>
    <t>15.44379276810622</t>
  </si>
  <si>
    <t>0.7304777996998599</t>
  </si>
  <si>
    <t>0.08634781926385822</t>
  </si>
  <si>
    <t>0.7626571172037367</t>
  </si>
  <si>
    <t>0.16884327808372243</t>
  </si>
  <si>
    <t>2.122689923350841</t>
  </si>
  <si>
    <t>35.809276939795495</t>
  </si>
  <si>
    <t>29b</t>
  </si>
  <si>
    <t>96.17948717948718</t>
  </si>
  <si>
    <t>1.9045766214026545</t>
  </si>
  <si>
    <t>130.36613065326634</t>
  </si>
  <si>
    <t>13.132241325275277</t>
  </si>
  <si>
    <t>0.7203749823610268</t>
  </si>
  <si>
    <t>0.012473787263694027</t>
  </si>
  <si>
    <t>0.7564895951833216</t>
  </si>
  <si>
    <t>0.15336567076469715</t>
  </si>
  <si>
    <t>10.85227758739358</t>
  </si>
  <si>
    <t>32.47956403166218</t>
  </si>
  <si>
    <t>31</t>
  </si>
  <si>
    <t>103.73125</t>
  </si>
  <si>
    <t>1.645753157303327</t>
  </si>
  <si>
    <t>93.10341708542714</t>
  </si>
  <si>
    <t>2.3432571180134603</t>
  </si>
  <si>
    <t>0.7718130067276177</t>
  </si>
  <si>
    <t>0.023208055865051327</t>
  </si>
  <si>
    <t>0.7715053987685345</t>
  </si>
  <si>
    <t>0.025775887797983562</t>
  </si>
  <si>
    <t>2.4768694671327918</t>
  </si>
  <si>
    <t>0.0678229532985798</t>
  </si>
  <si>
    <t>30</t>
  </si>
  <si>
    <t>103.51130653266331</t>
  </si>
  <si>
    <t>2.642324562280693</t>
  </si>
  <si>
    <t>105.57768844221106</t>
  </si>
  <si>
    <t>2.3524823947466666</t>
  </si>
  <si>
    <t>0.7474524658348186</t>
  </si>
  <si>
    <t>0.01501324580115305</t>
  </si>
  <si>
    <t>0.7484948418979489</t>
  </si>
  <si>
    <t>0.026134524962966536</t>
  </si>
  <si>
    <t>2.9257521762452114</t>
  </si>
  <si>
    <t>0.0735538459601684</t>
  </si>
  <si>
    <t>32</t>
  </si>
  <si>
    <t>148.59924623115577</t>
  </si>
  <si>
    <t>3.753266178240037</t>
  </si>
  <si>
    <t>105.51522613065326</t>
  </si>
  <si>
    <t>7.3251980925481694</t>
  </si>
  <si>
    <t>0.7991316099201093</t>
  </si>
  <si>
    <t>0.04030865485939833</t>
  </si>
  <si>
    <t>0.7944182106430399</t>
  </si>
  <si>
    <t>0.020256645121912806</t>
  </si>
  <si>
    <t>1.1954116678630269</t>
  </si>
  <si>
    <t>0.028197853468401833</t>
  </si>
  <si>
    <t>2.5937678395646504</t>
  </si>
  <si>
    <t>0.133831114343073</t>
  </si>
  <si>
    <t>33</t>
  </si>
  <si>
    <t>96.50380710659898</t>
  </si>
  <si>
    <t>1.803213747658651</t>
  </si>
  <si>
    <t>77.76286432160803</t>
  </si>
  <si>
    <t>4.304125380327483</t>
  </si>
  <si>
    <t>0.8210757463399289</t>
  </si>
  <si>
    <t>0.019380535348621785</t>
  </si>
  <si>
    <t>0.8266710769163454</t>
  </si>
  <si>
    <t>0.04571244573549815</t>
  </si>
  <si>
    <t>1.876282254975008</t>
  </si>
  <si>
    <t>0.1524646649938809</t>
  </si>
  <si>
    <t>19</t>
  </si>
  <si>
    <t>52.61804252657911</t>
  </si>
  <si>
    <t>1.13467560081791</t>
  </si>
  <si>
    <t>55.34278924327705</t>
  </si>
  <si>
    <t>1.1060458384399268</t>
  </si>
  <si>
    <t>0.4827622086570477</t>
  </si>
  <si>
    <t>0.004597211292253328</t>
  </si>
  <si>
    <t>0.48280678163863516</t>
  </si>
  <si>
    <t>0.0055990566825553</t>
  </si>
  <si>
    <t>5.190103142112288</t>
  </si>
  <si>
    <t>0.1329336433791139</t>
  </si>
  <si>
    <t>40</t>
  </si>
  <si>
    <t>103.7625</t>
  </si>
  <si>
    <t>8.012229581353845</t>
  </si>
  <si>
    <t>101.10130653266332</t>
  </si>
  <si>
    <t>6.4910226507098105</t>
  </si>
  <si>
    <t>0.991236688030167</t>
  </si>
  <si>
    <t>0.07579276947708444</t>
  </si>
  <si>
    <t>0.9935878035718191</t>
  </si>
  <si>
    <t>0.0931564345587541</t>
  </si>
  <si>
    <t>2.064718330194673</t>
  </si>
  <si>
    <t>1.0633925977427732</t>
  </si>
  <si>
    <t>46.777638190954775</t>
  </si>
  <si>
    <t>1.1395063390415618</t>
  </si>
  <si>
    <t>49.57773869346734</t>
  </si>
  <si>
    <t>1.0356964240979065</t>
  </si>
  <si>
    <t>0.4982513005202081</t>
  </si>
  <si>
    <t>0.004741040949846975</t>
  </si>
  <si>
    <t>0.4982633053221289</t>
  </si>
  <si>
    <t>0.005346738915895452</t>
  </si>
  <si>
    <t>-2.036500782131036</t>
  </si>
  <si>
    <t>4.063304675142856</t>
  </si>
  <si>
    <t>20b</t>
  </si>
  <si>
    <t>46.375</t>
  </si>
  <si>
    <t>1.1822068623242858</t>
  </si>
  <si>
    <t>48.96045226130653</t>
  </si>
  <si>
    <t>1.22131875093948</t>
  </si>
  <si>
    <t>0.4980629944285407</t>
  </si>
  <si>
    <t>0.00524734471909186</t>
  </si>
  <si>
    <t>0.4979767291531998</t>
  </si>
  <si>
    <t>0.005830909043596806</t>
  </si>
  <si>
    <t>4.983730220171737</t>
  </si>
  <si>
    <t>0.1096166930139673</t>
  </si>
  <si>
    <t>50.416666666666664</t>
  </si>
  <si>
    <t>1.1881927581233833</t>
  </si>
  <si>
    <t>53.513015075376885</t>
  </si>
  <si>
    <t>1.157107135927357</t>
  </si>
  <si>
    <t>0.5483631670804042</t>
  </si>
  <si>
    <t>0.006187253047026233</t>
  </si>
  <si>
    <t>0.5484354413702239</t>
  </si>
  <si>
    <t>0.0062291938309952735</t>
  </si>
  <si>
    <t>4.270992709705753</t>
  </si>
  <si>
    <t>0.07497559425399394</t>
  </si>
  <si>
    <t>38.8625</t>
  </si>
  <si>
    <t>1.515155845509268</t>
  </si>
  <si>
    <t>44.088341708542714</t>
  </si>
  <si>
    <t>1.13492391228926</t>
  </si>
  <si>
    <t>0.6021224543803056</t>
  </si>
  <si>
    <t>0.03416852160706664</t>
  </si>
  <si>
    <t>0.5986109985684575</t>
  </si>
  <si>
    <t>0.007602556330125533</t>
  </si>
  <si>
    <t>-1.2344003886639914</t>
  </si>
  <si>
    <t>4.449028113107386</t>
  </si>
  <si>
    <t>24b</t>
  </si>
  <si>
    <t>40.38316582914573</t>
  </si>
  <si>
    <t>1.2943566428254831</t>
  </si>
  <si>
    <t>44.54055276381909</t>
  </si>
  <si>
    <t>1.2919667084477346</t>
  </si>
  <si>
    <t>0.5983544013180996</t>
  </si>
  <si>
    <t>0.008691702798162776</t>
  </si>
  <si>
    <t>0.5983611538773196</t>
  </si>
  <si>
    <t>0.008920074345738781</t>
  </si>
  <si>
    <t>3.7710580668896316</t>
  </si>
  <si>
    <t>0.07317701480349165</t>
  </si>
  <si>
    <t>57.41834170854271</t>
  </si>
  <si>
    <t>2.6563346744805276</t>
  </si>
  <si>
    <t>76.83447236180905</t>
  </si>
  <si>
    <t>1.865956736750402</t>
  </si>
  <si>
    <t>0.6479419703103914</t>
  </si>
  <si>
    <t>0.008338580810116325</t>
  </si>
  <si>
    <t>0.008338580810116571</t>
  </si>
  <si>
    <t>3.279639521367528</t>
  </si>
  <si>
    <t>0.06340030055280642</t>
  </si>
  <si>
    <t>56.14949748743719</t>
  </si>
  <si>
    <t>1.343455798893106</t>
  </si>
  <si>
    <t>69.6280904522613</t>
  </si>
  <si>
    <t>1.824503079396294</t>
  </si>
  <si>
    <t>0.698267910767911</t>
  </si>
  <si>
    <t>0.009922766225359772</t>
  </si>
  <si>
    <t>0.6982357357357357</t>
  </si>
  <si>
    <t>0.008723786224996666</t>
  </si>
  <si>
    <t>3.060647589743585</t>
  </si>
  <si>
    <t>0.051535405238325074</t>
  </si>
  <si>
    <t>74.91834170854271</t>
  </si>
  <si>
    <t>1.9097180403810041</t>
  </si>
  <si>
    <t>76.55301507537689</t>
  </si>
  <si>
    <t>1.419838500836789</t>
  </si>
  <si>
    <t>0.7479946524064169</t>
  </si>
  <si>
    <t>0.011086672280664362</t>
  </si>
  <si>
    <t>0.011086672280665644</t>
  </si>
  <si>
    <t>2.50000562847609</t>
  </si>
  <si>
    <t>0.03853854185816826</t>
  </si>
  <si>
    <t>105.05050505050505</t>
  </si>
  <si>
    <t>2.0302220996940306</t>
  </si>
  <si>
    <t>75.73407035175879</t>
  </si>
  <si>
    <t>2.5424626205401397</t>
  </si>
  <si>
    <t>0.7987157196422318</t>
  </si>
  <si>
    <t>0.03618626904968757</t>
  </si>
  <si>
    <t>0.7989451744492069</t>
  </si>
  <si>
    <t>0.020695054302710653</t>
  </si>
  <si>
    <t>-16.052210119846485</t>
  </si>
  <si>
    <t>3.699802039413767</t>
  </si>
  <si>
    <t>32b</t>
  </si>
  <si>
    <t>103.35227272727273</t>
  </si>
  <si>
    <t>2.856768147770373</t>
  </si>
  <si>
    <t>71.22180904522614</t>
  </si>
  <si>
    <t>2.82126945846927</t>
  </si>
  <si>
    <t>0.7990312664103507</t>
  </si>
  <si>
    <t>0.031000959662523534</t>
  </si>
  <si>
    <t>0.7983217592592591</t>
  </si>
  <si>
    <t>0.01774230443028707</t>
  </si>
  <si>
    <t>2.523089182404574</t>
  </si>
  <si>
    <t>0.08235868127231503</t>
  </si>
  <si>
    <t>32c</t>
  </si>
  <si>
    <t>104.5875</t>
  </si>
  <si>
    <t>2.364778985072644</t>
  </si>
  <si>
    <t>74.90814999999999</t>
  </si>
  <si>
    <t>2.453087702033777</t>
  </si>
  <si>
    <t>0.789521230333021</t>
  </si>
  <si>
    <t>0.0825263849938219</t>
  </si>
  <si>
    <t>0.7974111070381231</t>
  </si>
  <si>
    <t>0.01316854484107783</t>
  </si>
  <si>
    <t>1.185917595237919</t>
  </si>
  <si>
    <t>0.01867284569416822</t>
  </si>
  <si>
    <t>77.65151515151516</t>
  </si>
  <si>
    <t>2.2372929906843235</t>
  </si>
  <si>
    <t>63.923969849246234</t>
  </si>
  <si>
    <t>2.0751256062982373</t>
  </si>
  <si>
    <t>0.8476104435156161</t>
  </si>
  <si>
    <t>0.015858264560716605</t>
  </si>
  <si>
    <t>0.8519048943270301</t>
  </si>
  <si>
    <t>0.04305321795923049</t>
  </si>
  <si>
    <t>2.1351082251082256</t>
  </si>
  <si>
    <t>0.026541374562467177</t>
  </si>
  <si>
    <t>36</t>
  </si>
  <si>
    <t>87.20477386934674</t>
  </si>
  <si>
    <t>1.9541369802282436</t>
  </si>
  <si>
    <t>92.14291457286433</t>
  </si>
  <si>
    <t>2.6569224521818025</t>
  </si>
  <si>
    <t>0.8972016967706623</t>
  </si>
  <si>
    <t>0.012875266031114887</t>
  </si>
  <si>
    <t>0.8970888028257328</t>
  </si>
  <si>
    <t>0.03073636790089194</t>
  </si>
  <si>
    <t>2.0905705792205453</t>
  </si>
  <si>
    <t>0.035643060270274404</t>
  </si>
  <si>
    <t>38</t>
  </si>
  <si>
    <t>109.90577889447236</t>
  </si>
  <si>
    <t>2.4163227072584723</t>
  </si>
  <si>
    <t>108.98718592964825</t>
  </si>
  <si>
    <t>2.960851658908913</t>
  </si>
  <si>
    <t>0.9461762311762313</t>
  </si>
  <si>
    <t>0.024395366606142367</t>
  </si>
  <si>
    <t>0.9485572293218467</t>
  </si>
  <si>
    <t>0.0434756309393905</t>
  </si>
  <si>
    <t>1.6075079479139673</t>
  </si>
  <si>
    <t>0.03569571227603243</t>
  </si>
  <si>
    <t>15</t>
  </si>
  <si>
    <t>50.92964824120603</t>
  </si>
  <si>
    <t>1.2809601736782925</t>
  </si>
  <si>
    <t>42.80748743718593</t>
  </si>
  <si>
    <t>1.0960400340108527</t>
  </si>
  <si>
    <t>0.372665343938295</t>
  </si>
  <si>
    <t>0.0034447583627509265</t>
  </si>
  <si>
    <t>0.37260714562504843</t>
  </si>
  <si>
    <t>0.0032951398874781594</t>
  </si>
  <si>
    <t>9.796041222910064</t>
  </si>
  <si>
    <t>0.4606779871655696</t>
  </si>
  <si>
    <t>16</t>
  </si>
  <si>
    <t>50.778894472361806</t>
  </si>
  <si>
    <t>1.0463292179051573</t>
  </si>
  <si>
    <t>54.1991959798995</t>
  </si>
  <si>
    <t>1.2007671608306139</t>
  </si>
  <si>
    <t>0.39685856258436897</t>
  </si>
  <si>
    <t>0.00653921388319828</t>
  </si>
  <si>
    <t>0.3961033506144393</t>
  </si>
  <si>
    <t>0.003599545120484144</t>
  </si>
  <si>
    <t>8.623173853717436</t>
  </si>
  <si>
    <t>0.3234986828555534</t>
  </si>
  <si>
    <t>45.97989949748744</t>
  </si>
  <si>
    <t>1.1226425310286858</t>
  </si>
  <si>
    <t>56.89939698492462</t>
  </si>
  <si>
    <t>1.337579465473175</t>
  </si>
  <si>
    <t>0.4243424897720631</t>
  </si>
  <si>
    <t>0.004055527745782757</t>
  </si>
  <si>
    <t>0.42434248977206307</t>
  </si>
  <si>
    <t>0.00405552774578261</t>
  </si>
  <si>
    <t>7.088302047426283</t>
  </si>
  <si>
    <t>0.2250418962640785</t>
  </si>
  <si>
    <t>50.43125</t>
  </si>
  <si>
    <t>2.292238584033227</t>
  </si>
  <si>
    <t>58.22326633165829</t>
  </si>
  <si>
    <t>1.2689293524213536</t>
  </si>
  <si>
    <t>0.45443563376866475</t>
  </si>
  <si>
    <t>0.05169269827677777</t>
  </si>
  <si>
    <t>0.4474427862585757</t>
  </si>
  <si>
    <t>0.005022859490382756</t>
  </si>
  <si>
    <t>6.601605092952094</t>
  </si>
  <si>
    <t>0.7334520945454908</t>
  </si>
  <si>
    <t>63.36875</t>
  </si>
  <si>
    <t>1.5510446917089113</t>
  </si>
  <si>
    <t>67.29733668341709</t>
  </si>
  <si>
    <t>1.3092443044359754</t>
  </si>
  <si>
    <t>0.47236332849540397</t>
  </si>
  <si>
    <t>0.004448399202852215</t>
  </si>
  <si>
    <t>0.4723799436063588</t>
  </si>
  <si>
    <t>0.005253915571115397</t>
  </si>
  <si>
    <t>5.786221341245253</t>
  </si>
  <si>
    <t>0.12370813709625261</t>
  </si>
  <si>
    <t>80.69723618090453</t>
  </si>
  <si>
    <t>1.91577183314301</t>
  </si>
  <si>
    <t>85.3262311557789</t>
  </si>
  <si>
    <t>1.6510976963410713</t>
  </si>
  <si>
    <t>0.4965061409179056</t>
  </si>
  <si>
    <t>0.006353525278069995</t>
  </si>
  <si>
    <t>0.4964116415797088</t>
  </si>
  <si>
    <t>0.00649824277079405</t>
  </si>
  <si>
    <t>4.647468652173913</t>
  </si>
  <si>
    <t>0.11065587795158303</t>
  </si>
  <si>
    <t>92.05625</t>
  </si>
  <si>
    <t>1.8068541855220894</t>
  </si>
  <si>
    <t>91.26125628140704</t>
  </si>
  <si>
    <t>1.9596062090619581</t>
  </si>
  <si>
    <t>0.5210044771214984</t>
  </si>
  <si>
    <t>0.016105007949656937</t>
  </si>
  <si>
    <t>0.5193721052250688</t>
  </si>
  <si>
    <t>0.005275434560225373</t>
  </si>
  <si>
    <t>5.038676354701599</t>
  </si>
  <si>
    <t>0.11635094067331059</t>
  </si>
  <si>
    <t>87.17361111111111</t>
  </si>
  <si>
    <t>1.842070660206684</t>
  </si>
  <si>
    <t>88.12441340782122</t>
  </si>
  <si>
    <t>1.8675345963551209</t>
  </si>
  <si>
    <t>0.5452513105149553</t>
  </si>
  <si>
    <t>0.0058166003254684585</t>
  </si>
  <si>
    <t>0.5452456002101392</t>
  </si>
  <si>
    <t>0.0055418425683781795</t>
  </si>
  <si>
    <t>4.158563134109642</t>
  </si>
  <si>
    <t>1.0018847275465805</t>
  </si>
  <si>
    <t>64.33712121212122</t>
  </si>
  <si>
    <t>1.7662367276575477</t>
  </si>
  <si>
    <t>68.29145728643216</t>
  </si>
  <si>
    <t>1.8087713858297938</t>
  </si>
  <si>
    <t>0.5714088263418777</t>
  </si>
  <si>
    <t>0.006772899503776828</t>
  </si>
  <si>
    <t>0.5714969462062487</t>
  </si>
  <si>
    <t>0.006303732442747471</t>
  </si>
  <si>
    <t>4.076062670180055</t>
  </si>
  <si>
    <t>0.06717924209647225</t>
  </si>
  <si>
    <t>70.46482412060301</t>
  </si>
  <si>
    <t>1.6391728772266396</t>
  </si>
  <si>
    <t>70.16633165829147</t>
  </si>
  <si>
    <t>1.9799525834932472</t>
  </si>
  <si>
    <t>0.596487318693785</t>
  </si>
  <si>
    <t>0.008264103622168291</t>
  </si>
  <si>
    <t>0.5961694880086826</t>
  </si>
  <si>
    <t>0.0069237084465363155</t>
  </si>
  <si>
    <t>3.3793266969811797</t>
  </si>
  <si>
    <t>0.0692320795203909</t>
  </si>
  <si>
    <t>107.00367647058823</t>
  </si>
  <si>
    <t>12.99951396261688</t>
  </si>
  <si>
    <t>91.9689447236181</t>
  </si>
  <si>
    <t>2.7776255014349966</t>
  </si>
  <si>
    <t>0.6799880957072542</t>
  </si>
  <si>
    <t>0.3735304631188949</t>
  </si>
  <si>
    <t>0.6192833681131142</t>
  </si>
  <si>
    <t>0.010151372066043957</t>
  </si>
  <si>
    <t>2.86653501698756</t>
  </si>
  <si>
    <t>3.61958470806241</t>
  </si>
  <si>
    <t>102.45</t>
  </si>
  <si>
    <t>3.4223254605295717</t>
  </si>
  <si>
    <t>120.53040201005025</t>
  </si>
  <si>
    <t>2.8327664030303206</t>
  </si>
  <si>
    <t>0.6470729447542012</t>
  </si>
  <si>
    <t>0.034170527738514436</t>
  </si>
  <si>
    <t>0.6448815744638877</t>
  </si>
  <si>
    <t>0.011992352797818592</t>
  </si>
  <si>
    <t>-5.10753853576103</t>
  </si>
  <si>
    <t>1.9126277127537796</t>
  </si>
  <si>
    <t>26b</t>
  </si>
  <si>
    <t>98.9125</t>
  </si>
  <si>
    <t>5.678396754233757</t>
  </si>
  <si>
    <t>123.30010050251256</t>
  </si>
  <si>
    <t>3.4254016928712168</t>
  </si>
  <si>
    <t>0.6499045719138955</t>
  </si>
  <si>
    <t>0.043761758481791056</t>
  </si>
  <si>
    <t>0.6452351412316109</t>
  </si>
  <si>
    <t>0.016656602335228563</t>
  </si>
  <si>
    <t>-2.166007713495238</t>
  </si>
  <si>
    <t>4.337661074232009</t>
  </si>
  <si>
    <t>62.45</t>
  </si>
  <si>
    <t>1.3311592408961128</t>
  </si>
  <si>
    <t>57.2128</t>
  </si>
  <si>
    <t>1.536808400647753</t>
  </si>
  <si>
    <t>0.3702480346434416</t>
  </si>
  <si>
    <t>0.003263778097690577</t>
  </si>
  <si>
    <t>0.3703608532837955</t>
  </si>
  <si>
    <t>0.003434193970903004</t>
  </si>
  <si>
    <t>10.080212152915738</t>
  </si>
  <si>
    <t>0.4004395601612926</t>
  </si>
  <si>
    <t>14</t>
  </si>
  <si>
    <t>53.4779792746114</t>
  </si>
  <si>
    <t>1.3284622844608303</t>
  </si>
  <si>
    <t>41.69271356783919</t>
  </si>
  <si>
    <t>4.289755434785243</t>
  </si>
  <si>
    <t>0.3434817005922228</t>
  </si>
  <si>
    <t>0.02825172315055519</t>
  </si>
  <si>
    <t>0.3617319684283499</t>
  </si>
  <si>
    <t>0.07387098301998721</t>
  </si>
  <si>
    <t>7.505034307033768</t>
  </si>
  <si>
    <t>0.6035601557560869</t>
  </si>
  <si>
    <t>95.63442211055276</t>
  </si>
  <si>
    <t>1.9699019466736547</t>
  </si>
  <si>
    <t>102.25412060301508</t>
  </si>
  <si>
    <t>1.8887417931361166</t>
  </si>
  <si>
    <t>0.4942234586142149</t>
  </si>
  <si>
    <t>0.005233807795694175</t>
  </si>
  <si>
    <t>0.49434481484901655</t>
  </si>
  <si>
    <t>0.006266781573887648</t>
  </si>
  <si>
    <t>4.537628769230772</t>
  </si>
  <si>
    <t>0.0868410393003819</t>
  </si>
  <si>
    <t>126.24371859296483</t>
  </si>
  <si>
    <t>4.00145469018229</t>
  </si>
  <si>
    <t>107.85773869346734</t>
  </si>
  <si>
    <t>4.907728538348624</t>
  </si>
  <si>
    <t>0.625349845673494</t>
  </si>
  <si>
    <t>0.07822366662545399</t>
  </si>
  <si>
    <t>0.6175076108598141</t>
  </si>
  <si>
    <t>0.015403933323748746</t>
  </si>
  <si>
    <t>-8.04141498688689</t>
  </si>
  <si>
    <t>1.2018062832556369</t>
  </si>
  <si>
    <t>105.48366834170854</t>
  </si>
  <si>
    <t>3.2846900920114743</t>
  </si>
  <si>
    <t>115.50075376884422</t>
  </si>
  <si>
    <t>2.821477321802859</t>
  </si>
  <si>
    <t>0.542977181621955</t>
  </si>
  <si>
    <t>0.006989918358427294</t>
  </si>
  <si>
    <t>0.5428204337547539</t>
  </si>
  <si>
    <t>0.005237782981965628</t>
  </si>
  <si>
    <t>4.193390927637586</t>
  </si>
  <si>
    <t>0.15307592439762854</t>
  </si>
  <si>
    <t>57.03409090909091</t>
  </si>
  <si>
    <t>12.00665612929857</t>
  </si>
  <si>
    <t>68.996783919598</t>
  </si>
  <si>
    <t>1.6054945770421751</t>
  </si>
  <si>
    <t>0.5207824102404062</t>
  </si>
  <si>
    <t>0.16057539792683573</t>
  </si>
  <si>
    <t>0.44473369945239277</t>
  </si>
  <si>
    <t>0.004829042661469002</t>
  </si>
  <si>
    <t>6.532339032968856</t>
  </si>
  <si>
    <t>2.109622503004717</t>
  </si>
  <si>
    <t>112.06875</t>
  </si>
  <si>
    <t>2.703981976668993</t>
  </si>
  <si>
    <t>114.63572864321608</t>
  </si>
  <si>
    <t>2.251826721255268</t>
  </si>
  <si>
    <t>0.4921946049827769</t>
  </si>
  <si>
    <t>0.005841233796088129</t>
  </si>
  <si>
    <t>0.4923717948717949</t>
  </si>
  <si>
    <t>0.005091197385164581</t>
  </si>
  <si>
    <t>5.66323589104093</t>
  </si>
  <si>
    <t>0.1742704354028158</t>
  </si>
  <si>
    <t>56.57801418439716</t>
  </si>
  <si>
    <t>21.91466048300104</t>
  </si>
  <si>
    <t>85.4051256281407</t>
  </si>
  <si>
    <t>1.9928204111782317</t>
  </si>
  <si>
    <t>0.8317187005170743</t>
  </si>
  <si>
    <t>0.695875279566031</t>
  </si>
  <si>
    <t>0.44251253132832086</t>
  </si>
  <si>
    <t>0.003935768386823309</t>
  </si>
  <si>
    <t>7.211578265862196</t>
  </si>
  <si>
    <t>4.329183076249935</t>
  </si>
  <si>
    <t>99.71534653465346</t>
  </si>
  <si>
    <t>7.055398210531212</t>
  </si>
  <si>
    <t>107.45829145728644</t>
  </si>
  <si>
    <t>3.4498234613706855</t>
  </si>
  <si>
    <t>0.5810291320854347</t>
  </si>
  <si>
    <t>0.10533233707845184</t>
  </si>
  <si>
    <t>0.5672743984539984</t>
  </si>
  <si>
    <t>0.012054852083344182</t>
  </si>
  <si>
    <t>4.622752437928862</t>
  </si>
  <si>
    <t>1.2717428992754616</t>
  </si>
  <si>
    <t>74.4451219512195</t>
  </si>
  <si>
    <t>7.472685595524864</t>
  </si>
  <si>
    <t>67.78718592964825</t>
  </si>
  <si>
    <t>2.2143622381672885</t>
  </si>
  <si>
    <t>0.3885387399729064</t>
  </si>
  <si>
    <t>0.08105396869343678</t>
  </si>
  <si>
    <t>0.36805820641040327</t>
  </si>
  <si>
    <t>0.0034646370471851295</t>
  </si>
  <si>
    <t>7.078491672366194</t>
  </si>
  <si>
    <t>2.1579880930746236</t>
  </si>
  <si>
    <t>90.5223880597015</t>
  </si>
  <si>
    <t>1.8726975913523027</t>
  </si>
  <si>
    <t>99.00595</t>
  </si>
  <si>
    <t>2.27979481962698</t>
  </si>
  <si>
    <t>0.4682040531097137</t>
  </si>
  <si>
    <t>0.0043008906701379945</t>
  </si>
  <si>
    <t>0.46830148363167257</t>
  </si>
  <si>
    <t>0.004817755424074535</t>
  </si>
  <si>
    <t>5.34603667833957</t>
  </si>
  <si>
    <t>0.9715110712687066</t>
  </si>
  <si>
    <t>19.5_800</t>
  </si>
  <si>
    <t>Alphabetically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</si>
</sst>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0C37793B-1A20-49CE-9D3C-CCE0C84BAE82}" autoFormatId="16" applyNumberFormats="0" applyBorderFormats="0" applyFontFormats="0" applyPatternFormats="0" applyAlignmentFormats="0" applyWidthHeightFormats="0">
  <queryTableRefresh nextId="1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  <queryTableDeletedFields count="1">
      <deletedField name="Column1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9BF26-ABFA-431F-9E98-4F980AD8D97A}" name="Results__5" displayName="Results__5" ref="B2:M65" tableType="queryTable" totalsRowShown="0">
  <autoFilter ref="B2:M65" xr:uid="{B8A9BF26-ABFA-431F-9E98-4F980AD8D97A}"/>
  <tableColumns count="12">
    <tableColumn id="1" xr3:uid="{E27F199A-6093-4E95-8DBD-73151AD8650A}" uniqueName="1" name="Column1" queryTableFieldId="1" dataDxfId="11"/>
    <tableColumn id="2" xr3:uid="{FD346C83-BA2A-46A2-A840-038BAD5AA7E2}" uniqueName="2" name="Column2" queryTableFieldId="2" dataDxfId="10"/>
    <tableColumn id="3" xr3:uid="{BD7405B1-FB99-4303-A2B4-2AC082AB7C40}" uniqueName="3" name="Column3" queryTableFieldId="3" dataDxfId="9"/>
    <tableColumn id="4" xr3:uid="{1D2ED31A-F9AC-4DDB-9BB4-573513935536}" uniqueName="4" name="Column4" queryTableFieldId="4" dataDxfId="8"/>
    <tableColumn id="5" xr3:uid="{BF2DA4A8-96C5-4848-A734-73752BB1EBA7}" uniqueName="5" name="Column5" queryTableFieldId="5" dataDxfId="7"/>
    <tableColumn id="6" xr3:uid="{E462D9DA-3C4D-45E4-9C0E-969AD460A162}" uniqueName="6" name="Column6" queryTableFieldId="6" dataDxfId="6"/>
    <tableColumn id="7" xr3:uid="{5068D53D-EBB2-4EFE-8A40-C43C6DCC850A}" uniqueName="7" name="Column7" queryTableFieldId="7" dataDxfId="5"/>
    <tableColumn id="8" xr3:uid="{3AA5D6A8-D04F-461E-978C-A3074A5CA876}" uniqueName="8" name="Column8" queryTableFieldId="8" dataDxfId="4"/>
    <tableColumn id="9" xr3:uid="{CB39A017-F56D-40BF-B711-0C9776F88AD3}" uniqueName="9" name="Column9" queryTableFieldId="9" dataDxfId="3"/>
    <tableColumn id="10" xr3:uid="{D5D98590-989F-4AAF-ACE1-D7FBA3D63F98}" uniqueName="10" name="Column10" queryTableFieldId="10" dataDxfId="2"/>
    <tableColumn id="11" xr3:uid="{755E9E23-4FDB-451B-ADE8-DDCB98AB13EC}" uniqueName="11" name="Column11" queryTableFieldId="11" dataDxfId="1"/>
    <tableColumn id="12" xr3:uid="{43D195F4-599F-4D64-8112-B19E32AF7719}" uniqueName="12" name="Column12" queryTableFieldId="12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03A-33D4-40B8-9CDA-C033E667A10F}">
  <dimension ref="B2:E10"/>
  <sheetViews>
    <sheetView workbookViewId="0"/>
    <sheetView workbookViewId="1"/>
  </sheetViews>
  <sheetFormatPr defaultColWidth="11.5703125" defaultRowHeight="15" x14ac:dyDescent="0.25"/>
  <cols>
    <col min="1" max="1" width="2.7109375" style="1" customWidth="1"/>
    <col min="2" max="16384" width="11.5703125" style="1"/>
  </cols>
  <sheetData>
    <row r="2" spans="2:5" x14ac:dyDescent="0.25">
      <c r="B2" s="3" t="s">
        <v>9</v>
      </c>
      <c r="C2" s="3" t="s">
        <v>11</v>
      </c>
      <c r="D2" s="3" t="s">
        <v>10</v>
      </c>
      <c r="E2" s="3" t="s">
        <v>15</v>
      </c>
    </row>
    <row r="3" spans="2:5" x14ac:dyDescent="0.25">
      <c r="B3" s="1" t="s">
        <v>2</v>
      </c>
      <c r="C3" s="1" t="s">
        <v>4</v>
      </c>
      <c r="D3" s="1" t="s">
        <v>6</v>
      </c>
      <c r="E3" s="1" t="s">
        <v>16</v>
      </c>
    </row>
    <row r="4" spans="2:5" x14ac:dyDescent="0.25">
      <c r="B4" s="1" t="s">
        <v>3</v>
      </c>
      <c r="C4" s="1" t="s">
        <v>8</v>
      </c>
      <c r="D4" s="1" t="s">
        <v>7</v>
      </c>
      <c r="E4" s="1" t="s">
        <v>16</v>
      </c>
    </row>
    <row r="5" spans="2:5" x14ac:dyDescent="0.25">
      <c r="B5" s="1" t="s">
        <v>5</v>
      </c>
      <c r="C5" s="1" t="s">
        <v>13</v>
      </c>
      <c r="D5" s="1" t="s">
        <v>12</v>
      </c>
      <c r="E5" s="1" t="s">
        <v>16</v>
      </c>
    </row>
    <row r="6" spans="2:5" x14ac:dyDescent="0.25">
      <c r="B6" s="1" t="s">
        <v>14</v>
      </c>
      <c r="C6" s="1" t="s">
        <v>18</v>
      </c>
      <c r="D6" s="1" t="s">
        <v>19</v>
      </c>
      <c r="E6" s="1" t="s">
        <v>17</v>
      </c>
    </row>
    <row r="7" spans="2:5" x14ac:dyDescent="0.25">
      <c r="B7" s="1" t="s">
        <v>20</v>
      </c>
      <c r="C7" s="1" t="s">
        <v>21</v>
      </c>
      <c r="D7" s="1" t="s">
        <v>22</v>
      </c>
      <c r="E7" s="1" t="s">
        <v>16</v>
      </c>
    </row>
    <row r="8" spans="2:5" x14ac:dyDescent="0.25">
      <c r="B8" s="1" t="s">
        <v>23</v>
      </c>
      <c r="C8" s="1" t="s">
        <v>24</v>
      </c>
      <c r="D8" s="1" t="s">
        <v>25</v>
      </c>
      <c r="E8" s="1" t="s">
        <v>16</v>
      </c>
    </row>
    <row r="9" spans="2:5" x14ac:dyDescent="0.25">
      <c r="B9" s="1" t="s">
        <v>26</v>
      </c>
      <c r="C9" s="1" t="s">
        <v>27</v>
      </c>
      <c r="D9" s="1" t="s">
        <v>28</v>
      </c>
      <c r="E9" s="1" t="s">
        <v>16</v>
      </c>
    </row>
    <row r="10" spans="2:5" x14ac:dyDescent="0.25">
      <c r="B10" s="2" t="s">
        <v>29</v>
      </c>
      <c r="C10" s="2" t="s">
        <v>30</v>
      </c>
      <c r="D10" s="2" t="s">
        <v>28</v>
      </c>
      <c r="E10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8C8A-0661-4220-9651-1D19FF6FFBE3}">
  <dimension ref="B2:D5"/>
  <sheetViews>
    <sheetView workbookViewId="0"/>
    <sheetView workbookViewId="1"/>
  </sheetViews>
  <sheetFormatPr defaultColWidth="11.42578125" defaultRowHeight="15" x14ac:dyDescent="0.25"/>
  <cols>
    <col min="1" max="1" width="2.7109375" customWidth="1"/>
    <col min="2" max="2" width="18.28515625" bestFit="1" customWidth="1"/>
  </cols>
  <sheetData>
    <row r="2" spans="2:4" x14ac:dyDescent="0.25">
      <c r="B2" s="9"/>
      <c r="C2" s="3" t="s">
        <v>11</v>
      </c>
      <c r="D2" s="3" t="s">
        <v>10</v>
      </c>
    </row>
    <row r="3" spans="2:4" x14ac:dyDescent="0.25">
      <c r="B3" s="1" t="s">
        <v>36</v>
      </c>
      <c r="C3" s="1">
        <v>265.411</v>
      </c>
      <c r="D3" s="1">
        <v>170.518</v>
      </c>
    </row>
    <row r="4" spans="2:4" x14ac:dyDescent="0.25">
      <c r="B4" s="1" t="s">
        <v>37</v>
      </c>
      <c r="C4" s="1">
        <v>262</v>
      </c>
      <c r="D4" s="1">
        <v>170</v>
      </c>
    </row>
    <row r="5" spans="2:4" x14ac:dyDescent="0.25">
      <c r="B5" s="2" t="s">
        <v>38</v>
      </c>
      <c r="C5" s="2">
        <f>C4-C3</f>
        <v>-3.4110000000000014</v>
      </c>
      <c r="D5" s="2">
        <f>D4-D3</f>
        <v>-0.51800000000000068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C0A-38D2-4F1D-9DA2-96D2760B50DA}">
  <dimension ref="B1:R55"/>
  <sheetViews>
    <sheetView workbookViewId="0">
      <selection activeCell="C8" sqref="C8"/>
    </sheetView>
    <sheetView tabSelected="1" topLeftCell="M3" zoomScale="90" zoomScaleNormal="90" workbookViewId="1">
      <selection activeCell="J6" sqref="J6"/>
    </sheetView>
  </sheetViews>
  <sheetFormatPr defaultColWidth="11.42578125" defaultRowHeight="15" x14ac:dyDescent="0.25"/>
  <cols>
    <col min="1" max="1" width="2.7109375" customWidth="1"/>
    <col min="2" max="2" width="12.7109375" bestFit="1" customWidth="1"/>
    <col min="3" max="3" width="18.7109375" bestFit="1" customWidth="1"/>
    <col min="4" max="4" width="21.85546875" bestFit="1" customWidth="1"/>
    <col min="5" max="5" width="18.85546875" bestFit="1" customWidth="1"/>
    <col min="6" max="6" width="12.85546875" bestFit="1" customWidth="1"/>
    <col min="7" max="7" width="13.7109375" bestFit="1" customWidth="1"/>
    <col min="13" max="13" width="13.85546875" customWidth="1"/>
    <col min="14" max="14" width="19.85546875" customWidth="1"/>
    <col min="15" max="15" width="22.42578125" customWidth="1"/>
    <col min="16" max="16" width="19.5703125" customWidth="1"/>
    <col min="17" max="17" width="13.85546875" customWidth="1"/>
    <col min="18" max="18" width="14.85546875" customWidth="1"/>
  </cols>
  <sheetData>
    <row r="1" spans="2:18" x14ac:dyDescent="0.25">
      <c r="M1" t="s">
        <v>726</v>
      </c>
    </row>
    <row r="2" spans="2:18" x14ac:dyDescent="0.25">
      <c r="B2" s="4" t="s">
        <v>0</v>
      </c>
      <c r="C2" s="4" t="s">
        <v>1</v>
      </c>
      <c r="D2" s="4" t="s">
        <v>33</v>
      </c>
      <c r="E2" s="4" t="s">
        <v>32</v>
      </c>
      <c r="F2" s="4" t="s">
        <v>31</v>
      </c>
      <c r="G2" s="4" t="s">
        <v>34</v>
      </c>
      <c r="M2" s="4" t="s">
        <v>0</v>
      </c>
      <c r="N2" s="4" t="s">
        <v>1</v>
      </c>
      <c r="O2" s="4" t="s">
        <v>33</v>
      </c>
      <c r="P2" s="4" t="s">
        <v>32</v>
      </c>
      <c r="Q2" s="4" t="s">
        <v>31</v>
      </c>
      <c r="R2" s="4" t="s">
        <v>34</v>
      </c>
    </row>
    <row r="3" spans="2:18" x14ac:dyDescent="0.25">
      <c r="B3" s="5" t="s">
        <v>35</v>
      </c>
      <c r="C3" s="5">
        <v>17</v>
      </c>
      <c r="D3" s="8">
        <v>36</v>
      </c>
      <c r="E3" s="8">
        <v>41</v>
      </c>
      <c r="F3" s="7">
        <f>1/2.374</f>
        <v>0.42122999157540014</v>
      </c>
      <c r="G3" s="7">
        <v>4.8899999999999997</v>
      </c>
      <c r="M3" s="5" t="s">
        <v>41</v>
      </c>
      <c r="N3" s="5">
        <v>20</v>
      </c>
      <c r="O3" s="8">
        <v>46</v>
      </c>
      <c r="P3" s="8">
        <v>50</v>
      </c>
      <c r="Q3" s="7">
        <f>1/2.008</f>
        <v>0.49800796812749004</v>
      </c>
      <c r="R3" s="7">
        <v>4.7</v>
      </c>
    </row>
    <row r="4" spans="2:18" x14ac:dyDescent="0.25">
      <c r="B4" s="5" t="s">
        <v>35</v>
      </c>
      <c r="C4" s="5">
        <v>18</v>
      </c>
      <c r="D4" s="8">
        <v>37</v>
      </c>
      <c r="E4" s="8">
        <v>46</v>
      </c>
      <c r="F4" s="7">
        <f>1/2.245</f>
        <v>0.44543429844097993</v>
      </c>
      <c r="G4" s="7">
        <v>4.76</v>
      </c>
      <c r="M4" s="5" t="s">
        <v>41</v>
      </c>
      <c r="N4" s="5">
        <v>22</v>
      </c>
      <c r="O4" s="8">
        <v>49</v>
      </c>
      <c r="P4" s="8">
        <v>51</v>
      </c>
      <c r="Q4" s="7">
        <f>1/1.817</f>
        <v>0.55035773252614206</v>
      </c>
      <c r="R4" s="7">
        <v>4</v>
      </c>
    </row>
    <row r="5" spans="2:18" x14ac:dyDescent="0.25">
      <c r="B5" s="5" t="s">
        <v>35</v>
      </c>
      <c r="C5" s="5">
        <v>19</v>
      </c>
      <c r="D5" s="8">
        <v>44</v>
      </c>
      <c r="E5" s="8">
        <v>49</v>
      </c>
      <c r="F5" s="7">
        <f>1/2.11</f>
        <v>0.47393364928909953</v>
      </c>
      <c r="G5" s="7">
        <v>4.66</v>
      </c>
      <c r="M5" s="5" t="s">
        <v>41</v>
      </c>
      <c r="N5" s="5">
        <v>24</v>
      </c>
      <c r="O5" s="8">
        <v>44</v>
      </c>
      <c r="P5" s="8">
        <v>42</v>
      </c>
      <c r="Q5" s="7">
        <f>1/1.669</f>
        <v>0.59916117435590177</v>
      </c>
      <c r="R5" s="7">
        <v>3.4</v>
      </c>
    </row>
    <row r="6" spans="2:18" x14ac:dyDescent="0.25">
      <c r="B6" s="5" t="s">
        <v>35</v>
      </c>
      <c r="C6" s="5">
        <v>19.5</v>
      </c>
      <c r="D6" s="8">
        <v>55</v>
      </c>
      <c r="E6" s="8">
        <v>55</v>
      </c>
      <c r="F6" s="7">
        <f>1/2.06</f>
        <v>0.4854368932038835</v>
      </c>
      <c r="G6" s="7">
        <v>4.5199999999999996</v>
      </c>
      <c r="M6" s="5" t="s">
        <v>41</v>
      </c>
      <c r="N6" s="5">
        <v>26</v>
      </c>
      <c r="O6" s="8" t="s">
        <v>44</v>
      </c>
      <c r="P6" s="8" t="s">
        <v>45</v>
      </c>
      <c r="Q6" s="7">
        <f>1/1.551</f>
        <v>0.64474532559638942</v>
      </c>
      <c r="R6" s="7">
        <v>2.92</v>
      </c>
    </row>
    <row r="7" spans="2:18" x14ac:dyDescent="0.25">
      <c r="B7" s="5" t="s">
        <v>35</v>
      </c>
      <c r="C7" s="5">
        <v>20</v>
      </c>
      <c r="D7" s="8">
        <v>62</v>
      </c>
      <c r="E7" s="8">
        <v>66</v>
      </c>
      <c r="F7" s="7">
        <f>1/2.013</f>
        <v>0.49677098857426727</v>
      </c>
      <c r="G7" s="7">
        <v>4.46</v>
      </c>
      <c r="M7" s="5" t="s">
        <v>41</v>
      </c>
      <c r="N7" s="5">
        <v>28</v>
      </c>
      <c r="O7" s="8">
        <v>56</v>
      </c>
      <c r="P7" s="8">
        <v>78</v>
      </c>
      <c r="Q7" s="7">
        <f>1/1.425</f>
        <v>0.70175438596491224</v>
      </c>
      <c r="R7" s="7">
        <v>2.79</v>
      </c>
    </row>
    <row r="8" spans="2:18" x14ac:dyDescent="0.25">
      <c r="B8" s="5" t="s">
        <v>35</v>
      </c>
      <c r="C8" s="5">
        <v>21</v>
      </c>
      <c r="D8" s="8">
        <v>75.5</v>
      </c>
      <c r="E8" s="6">
        <v>73</v>
      </c>
      <c r="F8" s="7">
        <f>1/1.921</f>
        <v>0.52056220718375845</v>
      </c>
      <c r="G8" s="7">
        <v>4.2300000000000004</v>
      </c>
      <c r="M8" s="5" t="s">
        <v>41</v>
      </c>
      <c r="N8" s="5">
        <v>30</v>
      </c>
      <c r="O8" s="8">
        <v>69</v>
      </c>
      <c r="P8" s="8">
        <v>82</v>
      </c>
      <c r="Q8" s="7">
        <f>1/1.332</f>
        <v>0.75075075075075071</v>
      </c>
      <c r="R8" s="7">
        <v>2.37</v>
      </c>
    </row>
    <row r="9" spans="2:18" x14ac:dyDescent="0.25">
      <c r="B9" s="5" t="s">
        <v>35</v>
      </c>
      <c r="C9" s="5">
        <v>22</v>
      </c>
      <c r="D9" s="6">
        <v>65</v>
      </c>
      <c r="E9" s="6">
        <v>72</v>
      </c>
      <c r="F9" s="7">
        <f>1/1.831</f>
        <v>0.54614964500273078</v>
      </c>
      <c r="G9" s="7">
        <v>4.0199999999999996</v>
      </c>
      <c r="M9" s="5" t="s">
        <v>41</v>
      </c>
      <c r="N9" s="5">
        <v>32</v>
      </c>
      <c r="O9" s="6">
        <v>93</v>
      </c>
      <c r="P9" s="8">
        <v>97</v>
      </c>
      <c r="Q9" s="7">
        <f>1/1.251</f>
        <v>0.79936051159072752</v>
      </c>
      <c r="R9" s="7">
        <v>2.13</v>
      </c>
    </row>
    <row r="10" spans="2:18" x14ac:dyDescent="0.25">
      <c r="B10" s="5" t="s">
        <v>35</v>
      </c>
      <c r="C10" s="5">
        <v>23</v>
      </c>
      <c r="D10" s="6">
        <v>49</v>
      </c>
      <c r="E10" s="6">
        <v>57</v>
      </c>
      <c r="F10" s="7">
        <f>1/1.748</f>
        <v>0.57208237986270027</v>
      </c>
      <c r="G10" s="7">
        <v>3.71</v>
      </c>
      <c r="M10" s="5" t="s">
        <v>41</v>
      </c>
      <c r="N10" s="5">
        <v>34</v>
      </c>
      <c r="O10" s="6">
        <v>69</v>
      </c>
      <c r="P10" s="8">
        <v>65</v>
      </c>
      <c r="Q10" s="7">
        <f>1/1.182</f>
        <v>0.84602368866328259</v>
      </c>
      <c r="R10" s="7">
        <v>2.14</v>
      </c>
    </row>
    <row r="11" spans="2:18" x14ac:dyDescent="0.25">
      <c r="B11" s="5" t="s">
        <v>35</v>
      </c>
      <c r="C11" s="5">
        <v>24</v>
      </c>
      <c r="D11" s="8">
        <v>57</v>
      </c>
      <c r="E11" s="6">
        <v>56</v>
      </c>
      <c r="F11" s="7">
        <f>1/1.676</f>
        <v>0.59665871121718383</v>
      </c>
      <c r="G11" s="7">
        <v>3.6</v>
      </c>
      <c r="M11" s="5" t="s">
        <v>41</v>
      </c>
      <c r="N11" s="5">
        <v>36</v>
      </c>
      <c r="O11" s="8">
        <v>78</v>
      </c>
      <c r="P11" s="8">
        <v>103</v>
      </c>
      <c r="Q11" s="7">
        <f>1/1.115</f>
        <v>0.89686098654708524</v>
      </c>
      <c r="R11" s="7">
        <v>1.75</v>
      </c>
    </row>
    <row r="12" spans="2:18" x14ac:dyDescent="0.25">
      <c r="B12" s="5" t="s">
        <v>35</v>
      </c>
      <c r="C12" s="5">
        <v>25</v>
      </c>
      <c r="D12" s="8">
        <v>95</v>
      </c>
      <c r="E12" s="6">
        <v>67</v>
      </c>
      <c r="F12" s="7">
        <f>1/1.611</f>
        <v>0.62073246430788331</v>
      </c>
      <c r="G12" s="7">
        <v>3.57</v>
      </c>
      <c r="M12" s="5" t="s">
        <v>41</v>
      </c>
      <c r="N12" s="5">
        <v>38</v>
      </c>
      <c r="O12" s="8">
        <v>106</v>
      </c>
      <c r="P12" s="8">
        <v>107</v>
      </c>
      <c r="Q12" s="7">
        <f>1/1.056</f>
        <v>0.94696969696969691</v>
      </c>
      <c r="R12" s="7">
        <v>1.7</v>
      </c>
    </row>
    <row r="13" spans="2:18" x14ac:dyDescent="0.25">
      <c r="B13" s="5" t="s">
        <v>35</v>
      </c>
      <c r="C13" s="5">
        <v>26</v>
      </c>
      <c r="D13" s="8">
        <v>122</v>
      </c>
      <c r="E13" s="6">
        <v>64</v>
      </c>
      <c r="F13" s="7">
        <f>1/1.555</f>
        <v>0.64308681672025725</v>
      </c>
      <c r="G13" s="7">
        <v>3.35</v>
      </c>
      <c r="M13" s="5" t="s">
        <v>41</v>
      </c>
      <c r="N13" s="5">
        <v>40</v>
      </c>
      <c r="O13" s="8" t="s">
        <v>42</v>
      </c>
      <c r="P13" s="8" t="s">
        <v>43</v>
      </c>
      <c r="Q13" s="7">
        <f>1/0.999</f>
        <v>1.0010010010010011</v>
      </c>
      <c r="R13" s="7">
        <v>1.57</v>
      </c>
    </row>
    <row r="14" spans="2:18" x14ac:dyDescent="0.25">
      <c r="B14" s="5" t="s">
        <v>35</v>
      </c>
      <c r="C14" s="5">
        <v>27</v>
      </c>
      <c r="D14" s="8">
        <v>91</v>
      </c>
      <c r="E14" s="6">
        <v>86</v>
      </c>
      <c r="F14" s="7">
        <f>1/1.486</f>
        <v>0.67294751009421261</v>
      </c>
      <c r="G14" s="7">
        <v>3.07</v>
      </c>
      <c r="M14" s="5" t="s">
        <v>35</v>
      </c>
      <c r="N14" s="5">
        <v>17</v>
      </c>
      <c r="O14" s="8">
        <v>36</v>
      </c>
      <c r="P14" s="8">
        <v>41</v>
      </c>
      <c r="Q14" s="7">
        <f>1/2.374</f>
        <v>0.42122999157540014</v>
      </c>
      <c r="R14" s="7">
        <v>4.8899999999999997</v>
      </c>
    </row>
    <row r="15" spans="2:18" x14ac:dyDescent="0.25">
      <c r="B15" s="5" t="s">
        <v>35</v>
      </c>
      <c r="C15" s="5">
        <v>28</v>
      </c>
      <c r="D15" s="8">
        <v>79</v>
      </c>
      <c r="E15" s="8">
        <v>116</v>
      </c>
      <c r="F15" s="7">
        <f>1/1.432</f>
        <v>0.6983240223463687</v>
      </c>
      <c r="G15" s="7">
        <v>2.92</v>
      </c>
      <c r="M15" s="5" t="s">
        <v>35</v>
      </c>
      <c r="N15" s="5">
        <v>18</v>
      </c>
      <c r="O15" s="8">
        <v>37</v>
      </c>
      <c r="P15" s="8">
        <v>46</v>
      </c>
      <c r="Q15" s="7">
        <f>1/2.245</f>
        <v>0.44543429844097993</v>
      </c>
      <c r="R15" s="7">
        <v>4.76</v>
      </c>
    </row>
    <row r="16" spans="2:18" x14ac:dyDescent="0.25">
      <c r="B16" s="5" t="s">
        <v>35</v>
      </c>
      <c r="C16" s="5">
        <v>29</v>
      </c>
      <c r="D16" s="8">
        <v>101</v>
      </c>
      <c r="E16" s="8">
        <v>135</v>
      </c>
      <c r="F16" s="7">
        <f>1/1.383</f>
        <v>0.72306579898770784</v>
      </c>
      <c r="G16" s="7">
        <v>2.76</v>
      </c>
      <c r="M16" s="5" t="s">
        <v>35</v>
      </c>
      <c r="N16" s="5">
        <v>19</v>
      </c>
      <c r="O16" s="8">
        <v>44</v>
      </c>
      <c r="P16" s="8">
        <v>49</v>
      </c>
      <c r="Q16" s="7">
        <f>1/2.11</f>
        <v>0.47393364928909953</v>
      </c>
      <c r="R16" s="7">
        <v>4.66</v>
      </c>
    </row>
    <row r="17" spans="2:18" x14ac:dyDescent="0.25">
      <c r="B17" s="5" t="s">
        <v>35</v>
      </c>
      <c r="C17" s="5">
        <v>30</v>
      </c>
      <c r="D17" s="8">
        <v>101</v>
      </c>
      <c r="E17" s="8">
        <v>112</v>
      </c>
      <c r="F17" s="7">
        <f>1/1.333</f>
        <v>0.75018754688672173</v>
      </c>
      <c r="G17" s="7">
        <v>2.56</v>
      </c>
      <c r="M17" s="5" t="s">
        <v>35</v>
      </c>
      <c r="N17" s="5">
        <v>19.5</v>
      </c>
      <c r="O17" s="8">
        <v>55</v>
      </c>
      <c r="P17" s="8">
        <v>55</v>
      </c>
      <c r="Q17" s="7">
        <f>1/2.06</f>
        <v>0.4854368932038835</v>
      </c>
      <c r="R17" s="7">
        <v>4.5199999999999996</v>
      </c>
    </row>
    <row r="18" spans="2:18" x14ac:dyDescent="0.25">
      <c r="B18" s="5" t="s">
        <v>35</v>
      </c>
      <c r="C18" s="5">
        <v>31</v>
      </c>
      <c r="D18" s="8">
        <v>107</v>
      </c>
      <c r="E18" s="8">
        <v>97</v>
      </c>
      <c r="F18" s="7">
        <f>1/1.294</f>
        <v>0.77279752704791338</v>
      </c>
      <c r="G18" s="7">
        <v>2.4</v>
      </c>
      <c r="M18" s="5" t="s">
        <v>35</v>
      </c>
      <c r="N18" s="5">
        <v>20</v>
      </c>
      <c r="O18" s="8">
        <v>62</v>
      </c>
      <c r="P18" s="8">
        <v>66</v>
      </c>
      <c r="Q18" s="7">
        <f>1/2.013</f>
        <v>0.49677098857426727</v>
      </c>
      <c r="R18" s="7">
        <v>4.46</v>
      </c>
    </row>
    <row r="19" spans="2:18" x14ac:dyDescent="0.25">
      <c r="B19" s="5" t="s">
        <v>35</v>
      </c>
      <c r="C19" s="5">
        <v>32</v>
      </c>
      <c r="D19" s="8" t="s">
        <v>39</v>
      </c>
      <c r="E19" s="8" t="s">
        <v>40</v>
      </c>
      <c r="F19" s="7">
        <f>1/1.258</f>
        <v>0.79491255961844198</v>
      </c>
      <c r="G19" s="7">
        <v>2.3199999999999998</v>
      </c>
      <c r="M19" s="5" t="s">
        <v>35</v>
      </c>
      <c r="N19" s="5">
        <v>21</v>
      </c>
      <c r="O19" s="8">
        <v>75.5</v>
      </c>
      <c r="P19" s="6">
        <v>73</v>
      </c>
      <c r="Q19" s="7">
        <f>1/1.921</f>
        <v>0.52056220718375845</v>
      </c>
      <c r="R19" s="7">
        <v>4.2300000000000004</v>
      </c>
    </row>
    <row r="20" spans="2:18" x14ac:dyDescent="0.25">
      <c r="B20" s="5" t="s">
        <v>35</v>
      </c>
      <c r="C20" s="5">
        <v>33</v>
      </c>
      <c r="D20" s="8">
        <v>88</v>
      </c>
      <c r="E20" s="8">
        <v>94</v>
      </c>
      <c r="F20" s="7">
        <f>1/1.217</f>
        <v>0.82169268693508624</v>
      </c>
      <c r="G20" s="7">
        <v>2.11</v>
      </c>
      <c r="M20" s="5" t="s">
        <v>35</v>
      </c>
      <c r="N20" s="5">
        <v>22</v>
      </c>
      <c r="O20" s="6">
        <v>65</v>
      </c>
      <c r="P20" s="6">
        <v>72</v>
      </c>
      <c r="Q20" s="7">
        <f>1/1.831</f>
        <v>0.54614964500273078</v>
      </c>
      <c r="R20" s="7">
        <v>4.0199999999999996</v>
      </c>
    </row>
    <row r="21" spans="2:18" x14ac:dyDescent="0.25">
      <c r="B21" s="5" t="s">
        <v>35</v>
      </c>
      <c r="C21" s="5">
        <v>34</v>
      </c>
      <c r="D21" s="8">
        <v>106</v>
      </c>
      <c r="E21" s="8">
        <v>87</v>
      </c>
      <c r="F21" s="7">
        <f>1/1.178</f>
        <v>0.84889643463497455</v>
      </c>
      <c r="G21" s="7">
        <v>1.83</v>
      </c>
      <c r="M21" s="5" t="s">
        <v>35</v>
      </c>
      <c r="N21" s="5">
        <v>23</v>
      </c>
      <c r="O21" s="6">
        <v>49</v>
      </c>
      <c r="P21" s="6">
        <v>57</v>
      </c>
      <c r="Q21" s="7">
        <f>1/1.748</f>
        <v>0.57208237986270027</v>
      </c>
      <c r="R21" s="7">
        <v>3.71</v>
      </c>
    </row>
    <row r="22" spans="2:18" x14ac:dyDescent="0.25">
      <c r="B22" s="5" t="s">
        <v>41</v>
      </c>
      <c r="C22" s="5">
        <v>20</v>
      </c>
      <c r="D22" s="8">
        <v>46</v>
      </c>
      <c r="E22" s="8">
        <v>50</v>
      </c>
      <c r="F22" s="7">
        <f>1/2.008</f>
        <v>0.49800796812749004</v>
      </c>
      <c r="G22" s="7">
        <v>4.7</v>
      </c>
      <c r="M22" s="5" t="s">
        <v>35</v>
      </c>
      <c r="N22" s="5">
        <v>24</v>
      </c>
      <c r="O22" s="8">
        <v>57</v>
      </c>
      <c r="P22" s="6">
        <v>56</v>
      </c>
      <c r="Q22" s="7">
        <f>1/1.676</f>
        <v>0.59665871121718383</v>
      </c>
      <c r="R22" s="7">
        <v>3.6</v>
      </c>
    </row>
    <row r="23" spans="2:18" x14ac:dyDescent="0.25">
      <c r="B23" s="5" t="s">
        <v>41</v>
      </c>
      <c r="C23" s="5">
        <v>22</v>
      </c>
      <c r="D23" s="8">
        <v>49</v>
      </c>
      <c r="E23" s="8">
        <v>51</v>
      </c>
      <c r="F23" s="7">
        <f>1/1.817</f>
        <v>0.55035773252614206</v>
      </c>
      <c r="G23" s="7">
        <v>4</v>
      </c>
      <c r="M23" s="5" t="s">
        <v>35</v>
      </c>
      <c r="N23" s="5">
        <v>25</v>
      </c>
      <c r="O23" s="8">
        <v>95</v>
      </c>
      <c r="P23" s="6">
        <v>67</v>
      </c>
      <c r="Q23" s="7">
        <f>1/1.611</f>
        <v>0.62073246430788331</v>
      </c>
      <c r="R23" s="7">
        <v>3.57</v>
      </c>
    </row>
    <row r="24" spans="2:18" x14ac:dyDescent="0.25">
      <c r="B24" s="5" t="s">
        <v>41</v>
      </c>
      <c r="C24" s="5">
        <v>24</v>
      </c>
      <c r="D24" s="8">
        <v>44</v>
      </c>
      <c r="E24" s="8">
        <v>42</v>
      </c>
      <c r="F24" s="7">
        <f>1/1.669</f>
        <v>0.59916117435590177</v>
      </c>
      <c r="G24" s="7">
        <v>3.4</v>
      </c>
      <c r="M24" s="5" t="s">
        <v>35</v>
      </c>
      <c r="N24" s="5">
        <v>26</v>
      </c>
      <c r="O24" s="8">
        <v>122</v>
      </c>
      <c r="P24" s="6">
        <v>64</v>
      </c>
      <c r="Q24" s="7">
        <f>1/1.555</f>
        <v>0.64308681672025725</v>
      </c>
      <c r="R24" s="7">
        <v>3.35</v>
      </c>
    </row>
    <row r="25" spans="2:18" x14ac:dyDescent="0.25">
      <c r="B25" s="5" t="s">
        <v>41</v>
      </c>
      <c r="C25" s="5">
        <v>26</v>
      </c>
      <c r="D25" s="8" t="s">
        <v>44</v>
      </c>
      <c r="E25" s="8" t="s">
        <v>45</v>
      </c>
      <c r="F25" s="7">
        <f>1/1.551</f>
        <v>0.64474532559638942</v>
      </c>
      <c r="G25" s="7">
        <v>2.92</v>
      </c>
      <c r="H25" t="s">
        <v>46</v>
      </c>
      <c r="M25" s="5" t="s">
        <v>35</v>
      </c>
      <c r="N25" s="5">
        <v>27</v>
      </c>
      <c r="O25" s="8">
        <v>91</v>
      </c>
      <c r="P25" s="6">
        <v>86</v>
      </c>
      <c r="Q25" s="7">
        <f>1/1.486</f>
        <v>0.67294751009421261</v>
      </c>
      <c r="R25" s="7">
        <v>3.07</v>
      </c>
    </row>
    <row r="26" spans="2:18" x14ac:dyDescent="0.25">
      <c r="B26" s="5" t="s">
        <v>41</v>
      </c>
      <c r="C26" s="5">
        <v>28</v>
      </c>
      <c r="D26" s="8">
        <v>56</v>
      </c>
      <c r="E26" s="8">
        <v>78</v>
      </c>
      <c r="F26" s="7">
        <f>1/1.425</f>
        <v>0.70175438596491224</v>
      </c>
      <c r="G26" s="7">
        <v>2.79</v>
      </c>
      <c r="M26" s="5" t="s">
        <v>35</v>
      </c>
      <c r="N26" s="5">
        <v>28</v>
      </c>
      <c r="O26" s="8">
        <v>79</v>
      </c>
      <c r="P26" s="8">
        <v>116</v>
      </c>
      <c r="Q26" s="7">
        <f>1/1.432</f>
        <v>0.6983240223463687</v>
      </c>
      <c r="R26" s="7">
        <v>2.92</v>
      </c>
    </row>
    <row r="27" spans="2:18" x14ac:dyDescent="0.25">
      <c r="B27" s="5" t="s">
        <v>41</v>
      </c>
      <c r="C27" s="5">
        <v>30</v>
      </c>
      <c r="D27" s="8">
        <v>69</v>
      </c>
      <c r="E27" s="8">
        <v>82</v>
      </c>
      <c r="F27" s="7">
        <f>1/1.332</f>
        <v>0.75075075075075071</v>
      </c>
      <c r="G27" s="7">
        <v>2.37</v>
      </c>
      <c r="M27" s="5" t="s">
        <v>35</v>
      </c>
      <c r="N27" s="5">
        <v>29</v>
      </c>
      <c r="O27" s="8">
        <v>101</v>
      </c>
      <c r="P27" s="8">
        <v>135</v>
      </c>
      <c r="Q27" s="7">
        <f>1/1.383</f>
        <v>0.72306579898770784</v>
      </c>
      <c r="R27" s="7">
        <v>2.76</v>
      </c>
    </row>
    <row r="28" spans="2:18" x14ac:dyDescent="0.25">
      <c r="B28" s="5" t="s">
        <v>41</v>
      </c>
      <c r="C28" s="5">
        <v>32</v>
      </c>
      <c r="D28" s="6">
        <v>93</v>
      </c>
      <c r="E28" s="8">
        <v>97</v>
      </c>
      <c r="F28" s="7">
        <f>1/1.251</f>
        <v>0.79936051159072752</v>
      </c>
      <c r="G28" s="7">
        <v>2.13</v>
      </c>
      <c r="H28" t="s">
        <v>46</v>
      </c>
      <c r="M28" s="5" t="s">
        <v>35</v>
      </c>
      <c r="N28" s="5">
        <v>30</v>
      </c>
      <c r="O28" s="8">
        <v>101</v>
      </c>
      <c r="P28" s="8">
        <v>112</v>
      </c>
      <c r="Q28" s="7">
        <f>1/1.333</f>
        <v>0.75018754688672173</v>
      </c>
      <c r="R28" s="7">
        <v>2.56</v>
      </c>
    </row>
    <row r="29" spans="2:18" x14ac:dyDescent="0.25">
      <c r="B29" s="5" t="s">
        <v>41</v>
      </c>
      <c r="C29" s="5">
        <v>34</v>
      </c>
      <c r="D29" s="6">
        <v>69</v>
      </c>
      <c r="E29" s="8">
        <v>65</v>
      </c>
      <c r="F29" s="7">
        <f>1/1.182</f>
        <v>0.84602368866328259</v>
      </c>
      <c r="G29" s="7">
        <v>2.14</v>
      </c>
      <c r="M29" s="5" t="s">
        <v>35</v>
      </c>
      <c r="N29" s="5">
        <v>31</v>
      </c>
      <c r="O29" s="8">
        <v>107</v>
      </c>
      <c r="P29" s="8">
        <v>97</v>
      </c>
      <c r="Q29" s="7">
        <f>1/1.294</f>
        <v>0.77279752704791338</v>
      </c>
      <c r="R29" s="7">
        <v>2.4</v>
      </c>
    </row>
    <row r="30" spans="2:18" x14ac:dyDescent="0.25">
      <c r="B30" s="5" t="s">
        <v>41</v>
      </c>
      <c r="C30" s="5">
        <v>36</v>
      </c>
      <c r="D30" s="8">
        <v>78</v>
      </c>
      <c r="E30" s="8">
        <v>103</v>
      </c>
      <c r="F30" s="7">
        <f>1/1.115</f>
        <v>0.89686098654708524</v>
      </c>
      <c r="G30" s="7">
        <v>1.75</v>
      </c>
      <c r="M30" s="5" t="s">
        <v>35</v>
      </c>
      <c r="N30" s="5">
        <v>32</v>
      </c>
      <c r="O30" s="8" t="s">
        <v>39</v>
      </c>
      <c r="P30" s="8" t="s">
        <v>40</v>
      </c>
      <c r="Q30" s="7">
        <f>1/1.258</f>
        <v>0.79491255961844198</v>
      </c>
      <c r="R30" s="7">
        <v>2.3199999999999998</v>
      </c>
    </row>
    <row r="31" spans="2:18" x14ac:dyDescent="0.25">
      <c r="B31" s="5" t="s">
        <v>41</v>
      </c>
      <c r="C31" s="5">
        <v>38</v>
      </c>
      <c r="D31" s="8">
        <v>106</v>
      </c>
      <c r="E31" s="8">
        <v>107</v>
      </c>
      <c r="F31" s="7">
        <f>1/1.056</f>
        <v>0.94696969696969691</v>
      </c>
      <c r="G31" s="7">
        <v>1.7</v>
      </c>
      <c r="M31" s="5" t="s">
        <v>35</v>
      </c>
      <c r="N31" s="5">
        <v>33</v>
      </c>
      <c r="O31" s="8">
        <v>88</v>
      </c>
      <c r="P31" s="8">
        <v>94</v>
      </c>
      <c r="Q31" s="7">
        <f>1/1.217</f>
        <v>0.82169268693508624</v>
      </c>
      <c r="R31" s="7">
        <v>2.11</v>
      </c>
    </row>
    <row r="32" spans="2:18" x14ac:dyDescent="0.25">
      <c r="B32" s="5" t="s">
        <v>41</v>
      </c>
      <c r="C32" s="5">
        <v>40</v>
      </c>
      <c r="D32" s="8" t="s">
        <v>42</v>
      </c>
      <c r="E32" s="8" t="s">
        <v>43</v>
      </c>
      <c r="F32" s="7">
        <f>1/0.999</f>
        <v>1.0010010010010011</v>
      </c>
      <c r="G32" s="7">
        <v>1.57</v>
      </c>
      <c r="M32" s="5" t="s">
        <v>35</v>
      </c>
      <c r="N32" s="5">
        <v>34</v>
      </c>
      <c r="O32" s="8">
        <v>106</v>
      </c>
      <c r="P32" s="8">
        <v>87</v>
      </c>
      <c r="Q32" s="7">
        <f>1/1.178</f>
        <v>0.84889643463497455</v>
      </c>
      <c r="R32" s="7">
        <v>1.83</v>
      </c>
    </row>
    <row r="33" spans="2:18" x14ac:dyDescent="0.25">
      <c r="B33" s="5" t="s">
        <v>47</v>
      </c>
      <c r="C33" s="5">
        <v>15</v>
      </c>
      <c r="D33" s="8">
        <v>47</v>
      </c>
      <c r="E33" s="8">
        <v>42</v>
      </c>
      <c r="F33" s="7">
        <f>1/2.689</f>
        <v>0.37188545927854222</v>
      </c>
      <c r="G33" s="7">
        <v>5.74</v>
      </c>
      <c r="M33" s="5" t="s">
        <v>47</v>
      </c>
      <c r="N33" s="5">
        <v>15</v>
      </c>
      <c r="O33" s="8">
        <v>47</v>
      </c>
      <c r="P33" s="8">
        <v>42</v>
      </c>
      <c r="Q33" s="7">
        <f>1/2.689</f>
        <v>0.37188545927854222</v>
      </c>
      <c r="R33" s="7">
        <v>5.74</v>
      </c>
    </row>
    <row r="34" spans="2:18" x14ac:dyDescent="0.25">
      <c r="B34" s="5" t="s">
        <v>47</v>
      </c>
      <c r="C34" s="5">
        <v>16</v>
      </c>
      <c r="D34" s="8">
        <v>49</v>
      </c>
      <c r="E34" s="8">
        <v>50</v>
      </c>
      <c r="F34" s="7">
        <f>1/2.53</f>
        <v>0.39525691699604748</v>
      </c>
      <c r="G34" s="7">
        <v>5.35</v>
      </c>
      <c r="M34" s="5" t="s">
        <v>47</v>
      </c>
      <c r="N34" s="5">
        <v>16</v>
      </c>
      <c r="O34" s="8">
        <v>49</v>
      </c>
      <c r="P34" s="8">
        <v>50</v>
      </c>
      <c r="Q34" s="7">
        <f>1/2.53</f>
        <v>0.39525691699604748</v>
      </c>
      <c r="R34" s="7">
        <v>5.35</v>
      </c>
    </row>
    <row r="35" spans="2:18" x14ac:dyDescent="0.25">
      <c r="B35" s="5" t="s">
        <v>47</v>
      </c>
      <c r="C35" s="5">
        <v>17</v>
      </c>
      <c r="D35" s="8">
        <v>42</v>
      </c>
      <c r="E35" s="8">
        <v>53</v>
      </c>
      <c r="F35" s="7">
        <f>1/2.363</f>
        <v>0.42319085907744391</v>
      </c>
      <c r="G35" s="7">
        <v>5.1100000000000003</v>
      </c>
      <c r="M35" s="5" t="s">
        <v>47</v>
      </c>
      <c r="N35" s="5">
        <v>17</v>
      </c>
      <c r="O35" s="8">
        <v>42</v>
      </c>
      <c r="P35" s="8">
        <v>53</v>
      </c>
      <c r="Q35" s="7">
        <f>1/2.363</f>
        <v>0.42319085907744391</v>
      </c>
      <c r="R35" s="7">
        <v>5.1100000000000003</v>
      </c>
    </row>
    <row r="36" spans="2:18" x14ac:dyDescent="0.25">
      <c r="B36" s="5" t="s">
        <v>47</v>
      </c>
      <c r="C36" s="5">
        <v>18</v>
      </c>
      <c r="D36" s="8">
        <v>48</v>
      </c>
      <c r="E36" s="8">
        <v>58</v>
      </c>
      <c r="F36" s="7">
        <f>1/2.244</f>
        <v>0.44563279857397498</v>
      </c>
      <c r="G36" s="7">
        <v>4.84</v>
      </c>
      <c r="M36" s="5" t="s">
        <v>47</v>
      </c>
      <c r="N36" s="5">
        <v>18</v>
      </c>
      <c r="O36" s="8">
        <v>48</v>
      </c>
      <c r="P36" s="8">
        <v>58</v>
      </c>
      <c r="Q36" s="7">
        <f>1/2.244</f>
        <v>0.44563279857397498</v>
      </c>
      <c r="R36" s="7">
        <v>4.84</v>
      </c>
    </row>
    <row r="37" spans="2:18" x14ac:dyDescent="0.25">
      <c r="B37" s="5" t="s">
        <v>47</v>
      </c>
      <c r="C37" s="5">
        <v>19</v>
      </c>
      <c r="D37" s="8">
        <v>57</v>
      </c>
      <c r="E37" s="8">
        <v>66</v>
      </c>
      <c r="F37" s="7">
        <f>1/2.126</f>
        <v>0.47036688617121358</v>
      </c>
      <c r="G37" s="7">
        <v>4.4000000000000004</v>
      </c>
      <c r="M37" s="5" t="s">
        <v>47</v>
      </c>
      <c r="N37" s="5">
        <v>19</v>
      </c>
      <c r="O37" s="8">
        <v>57</v>
      </c>
      <c r="P37" s="8">
        <v>66</v>
      </c>
      <c r="Q37" s="7">
        <f>1/2.126</f>
        <v>0.47036688617121358</v>
      </c>
      <c r="R37" s="7">
        <v>4.4000000000000004</v>
      </c>
    </row>
    <row r="38" spans="2:18" x14ac:dyDescent="0.25">
      <c r="B38" s="5" t="s">
        <v>47</v>
      </c>
      <c r="C38" s="5">
        <v>20</v>
      </c>
      <c r="D38" s="8">
        <v>77</v>
      </c>
      <c r="E38" s="8">
        <v>84</v>
      </c>
      <c r="F38" s="7">
        <f>1/2.016</f>
        <v>0.49603174603174605</v>
      </c>
      <c r="G38" s="7">
        <v>4.4000000000000004</v>
      </c>
      <c r="M38" s="5" t="s">
        <v>47</v>
      </c>
      <c r="N38" s="5">
        <v>20</v>
      </c>
      <c r="O38" s="8">
        <v>77</v>
      </c>
      <c r="P38" s="8">
        <v>84</v>
      </c>
      <c r="Q38" s="7">
        <f>1/2.016</f>
        <v>0.49603174603174605</v>
      </c>
      <c r="R38" s="7">
        <v>4.4000000000000004</v>
      </c>
    </row>
    <row r="39" spans="2:18" x14ac:dyDescent="0.25">
      <c r="B39" s="5" t="s">
        <v>47</v>
      </c>
      <c r="C39" s="5">
        <v>21</v>
      </c>
      <c r="D39" s="8" t="s">
        <v>48</v>
      </c>
      <c r="E39" s="8">
        <v>96</v>
      </c>
      <c r="F39" s="7">
        <f>1/1.931</f>
        <v>0.51786639047125838</v>
      </c>
      <c r="G39" s="7">
        <v>4.1100000000000003</v>
      </c>
      <c r="I39" t="s">
        <v>49</v>
      </c>
      <c r="M39" s="5" t="s">
        <v>47</v>
      </c>
      <c r="N39" s="5">
        <v>21</v>
      </c>
      <c r="O39" s="8" t="s">
        <v>48</v>
      </c>
      <c r="P39" s="8">
        <v>96</v>
      </c>
      <c r="Q39" s="7">
        <f>1/1.931</f>
        <v>0.51786639047125838</v>
      </c>
      <c r="R39" s="7">
        <v>4.1100000000000003</v>
      </c>
    </row>
    <row r="40" spans="2:18" x14ac:dyDescent="0.25">
      <c r="B40" s="5" t="s">
        <v>47</v>
      </c>
      <c r="C40" s="5">
        <v>22</v>
      </c>
      <c r="D40" s="8" t="s">
        <v>50</v>
      </c>
      <c r="E40" s="8">
        <v>83</v>
      </c>
      <c r="F40" s="7">
        <f>1/1.83</f>
        <v>0.54644808743169393</v>
      </c>
      <c r="G40" s="7">
        <v>4.07</v>
      </c>
      <c r="I40" t="s">
        <v>58</v>
      </c>
      <c r="M40" s="5" t="s">
        <v>47</v>
      </c>
      <c r="N40" s="5">
        <v>22</v>
      </c>
      <c r="O40" s="8" t="s">
        <v>50</v>
      </c>
      <c r="P40" s="8">
        <v>83</v>
      </c>
      <c r="Q40" s="7">
        <f>1/1.83</f>
        <v>0.54644808743169393</v>
      </c>
      <c r="R40" s="7">
        <v>4.07</v>
      </c>
    </row>
    <row r="41" spans="2:18" x14ac:dyDescent="0.25">
      <c r="B41" s="5" t="s">
        <v>47</v>
      </c>
      <c r="C41" s="5">
        <v>23</v>
      </c>
      <c r="D41" s="8">
        <v>67</v>
      </c>
      <c r="E41" s="8">
        <v>65</v>
      </c>
      <c r="F41" s="7">
        <f>1/1.752</f>
        <v>0.57077625570776258</v>
      </c>
      <c r="G41" s="7">
        <v>3.84</v>
      </c>
      <c r="M41" s="5" t="s">
        <v>47</v>
      </c>
      <c r="N41" s="5">
        <v>23</v>
      </c>
      <c r="O41" s="8">
        <v>67</v>
      </c>
      <c r="P41" s="8">
        <v>65</v>
      </c>
      <c r="Q41" s="7">
        <f>1/1.752</f>
        <v>0.57077625570776258</v>
      </c>
      <c r="R41" s="7">
        <v>3.84</v>
      </c>
    </row>
    <row r="42" spans="2:18" x14ac:dyDescent="0.25">
      <c r="B42" s="5" t="s">
        <v>47</v>
      </c>
      <c r="C42" s="5">
        <v>24</v>
      </c>
      <c r="D42" s="8">
        <v>82</v>
      </c>
      <c r="E42" s="8">
        <v>68</v>
      </c>
      <c r="F42" s="7">
        <f>1/1.678</f>
        <v>0.59594755661501786</v>
      </c>
      <c r="G42" s="7">
        <v>3.47</v>
      </c>
      <c r="M42" s="5" t="s">
        <v>47</v>
      </c>
      <c r="N42" s="5">
        <v>24</v>
      </c>
      <c r="O42" s="8">
        <v>82</v>
      </c>
      <c r="P42" s="8">
        <v>68</v>
      </c>
      <c r="Q42" s="7">
        <f>1/1.678</f>
        <v>0.59594755661501786</v>
      </c>
      <c r="R42" s="7">
        <v>3.47</v>
      </c>
    </row>
    <row r="43" spans="2:18" x14ac:dyDescent="0.25">
      <c r="B43" s="5" t="s">
        <v>47</v>
      </c>
      <c r="C43" s="5">
        <v>25</v>
      </c>
      <c r="D43" s="8" t="s">
        <v>52</v>
      </c>
      <c r="E43" s="8" t="s">
        <v>51</v>
      </c>
      <c r="F43" s="7">
        <f>1/1.612</f>
        <v>0.6203473945409429</v>
      </c>
      <c r="G43" s="7">
        <v>3.33</v>
      </c>
      <c r="M43" s="5" t="s">
        <v>47</v>
      </c>
      <c r="N43" s="5">
        <v>25</v>
      </c>
      <c r="O43" s="8" t="s">
        <v>52</v>
      </c>
      <c r="P43" s="8" t="s">
        <v>51</v>
      </c>
      <c r="Q43" s="7">
        <f>1/1.612</f>
        <v>0.6203473945409429</v>
      </c>
      <c r="R43" s="7">
        <v>3.33</v>
      </c>
    </row>
    <row r="44" spans="2:18" x14ac:dyDescent="0.25">
      <c r="B44" s="5" t="s">
        <v>47</v>
      </c>
      <c r="C44" s="5">
        <v>26</v>
      </c>
      <c r="D44" s="8">
        <v>163</v>
      </c>
      <c r="E44" s="8">
        <v>77</v>
      </c>
      <c r="F44" s="7">
        <f>1/1.543</f>
        <v>0.64808813998703829</v>
      </c>
      <c r="G44" s="7">
        <v>2.98</v>
      </c>
      <c r="M44" s="5" t="s">
        <v>47</v>
      </c>
      <c r="N44" s="5">
        <v>26</v>
      </c>
      <c r="O44" s="8">
        <v>163</v>
      </c>
      <c r="P44" s="8">
        <v>77</v>
      </c>
      <c r="Q44" s="7">
        <f>1/1.543</f>
        <v>0.64808813998703829</v>
      </c>
      <c r="R44" s="7">
        <v>2.98</v>
      </c>
    </row>
    <row r="45" spans="2:18" x14ac:dyDescent="0.25">
      <c r="B45" s="5" t="s">
        <v>53</v>
      </c>
      <c r="C45" s="5">
        <v>14</v>
      </c>
      <c r="D45" s="8">
        <v>54</v>
      </c>
      <c r="E45" s="8">
        <v>39</v>
      </c>
      <c r="F45" s="7">
        <f>1/2.878</f>
        <v>0.34746351633078526</v>
      </c>
      <c r="G45" s="7" t="s">
        <v>55</v>
      </c>
      <c r="M45" s="5" t="s">
        <v>53</v>
      </c>
      <c r="N45" s="5">
        <v>14</v>
      </c>
      <c r="O45" s="8">
        <v>54</v>
      </c>
      <c r="P45" s="8">
        <v>39</v>
      </c>
      <c r="Q45" s="7">
        <f>1/2.878</f>
        <v>0.34746351633078526</v>
      </c>
      <c r="R45" s="7" t="s">
        <v>55</v>
      </c>
    </row>
    <row r="46" spans="2:18" x14ac:dyDescent="0.25">
      <c r="B46" s="5" t="s">
        <v>53</v>
      </c>
      <c r="C46" s="5">
        <v>15</v>
      </c>
      <c r="D46" s="8">
        <v>62</v>
      </c>
      <c r="E46" s="8">
        <v>52</v>
      </c>
      <c r="F46" s="7">
        <f>1/2.696</f>
        <v>0.37091988130563797</v>
      </c>
      <c r="G46" s="7">
        <v>5.88</v>
      </c>
      <c r="M46" s="5" t="s">
        <v>53</v>
      </c>
      <c r="N46" s="5">
        <v>15</v>
      </c>
      <c r="O46" s="8">
        <v>62</v>
      </c>
      <c r="P46" s="8">
        <v>52</v>
      </c>
      <c r="Q46" s="7">
        <f>1/2.696</f>
        <v>0.37091988130563797</v>
      </c>
      <c r="R46" s="7">
        <v>5.88</v>
      </c>
    </row>
    <row r="47" spans="2:18" x14ac:dyDescent="0.25">
      <c r="B47" s="5" t="s">
        <v>53</v>
      </c>
      <c r="C47" s="5">
        <v>18</v>
      </c>
      <c r="D47" s="8">
        <v>59</v>
      </c>
      <c r="E47" s="8">
        <v>70</v>
      </c>
      <c r="F47" s="7">
        <f>1/2.247</f>
        <v>0.44503782821539833</v>
      </c>
      <c r="G47" s="7">
        <v>5</v>
      </c>
      <c r="M47" s="5" t="s">
        <v>53</v>
      </c>
      <c r="N47" s="5">
        <v>18</v>
      </c>
      <c r="O47" s="8">
        <v>59</v>
      </c>
      <c r="P47" s="8">
        <v>70</v>
      </c>
      <c r="Q47" s="7">
        <f>1/2.247</f>
        <v>0.44503782821539833</v>
      </c>
      <c r="R47" s="7">
        <v>5</v>
      </c>
    </row>
    <row r="48" spans="2:18" x14ac:dyDescent="0.25">
      <c r="B48" s="5" t="s">
        <v>53</v>
      </c>
      <c r="C48" s="5">
        <v>20</v>
      </c>
      <c r="D48" s="8">
        <v>98</v>
      </c>
      <c r="E48" s="8">
        <v>84</v>
      </c>
      <c r="F48" s="7">
        <f>1/2.023</f>
        <v>0.49431537320810676</v>
      </c>
      <c r="G48" s="7">
        <v>4.7</v>
      </c>
      <c r="M48" s="5" t="s">
        <v>53</v>
      </c>
      <c r="N48" s="5">
        <v>20</v>
      </c>
      <c r="O48" s="8">
        <v>98</v>
      </c>
      <c r="P48" s="8">
        <v>84</v>
      </c>
      <c r="Q48" s="7">
        <f>1/2.023</f>
        <v>0.49431537320810676</v>
      </c>
      <c r="R48" s="7">
        <v>4.7</v>
      </c>
    </row>
    <row r="49" spans="2:18" x14ac:dyDescent="0.25">
      <c r="B49" s="5" t="s">
        <v>53</v>
      </c>
      <c r="C49" s="5">
        <v>22</v>
      </c>
      <c r="D49" s="8">
        <v>103</v>
      </c>
      <c r="E49" s="8">
        <v>114</v>
      </c>
      <c r="F49" s="7">
        <f>1/1.84</f>
        <v>0.54347826086956519</v>
      </c>
      <c r="G49" s="7">
        <v>3.93</v>
      </c>
      <c r="M49" s="5" t="s">
        <v>53</v>
      </c>
      <c r="N49" s="5">
        <v>22</v>
      </c>
      <c r="O49" s="8">
        <v>103</v>
      </c>
      <c r="P49" s="8">
        <v>114</v>
      </c>
      <c r="Q49" s="7">
        <f>1/1.84</f>
        <v>0.54347826086956519</v>
      </c>
      <c r="R49" s="7">
        <v>3.93</v>
      </c>
    </row>
    <row r="50" spans="2:18" x14ac:dyDescent="0.25">
      <c r="B50" s="5" t="s">
        <v>53</v>
      </c>
      <c r="C50" s="5">
        <v>25</v>
      </c>
      <c r="D50" s="8" t="s">
        <v>57</v>
      </c>
      <c r="E50" s="8" t="s">
        <v>56</v>
      </c>
      <c r="F50" s="7">
        <f>1/1.623</f>
        <v>0.61614294516327783</v>
      </c>
      <c r="G50" s="7">
        <v>3.4</v>
      </c>
      <c r="M50" s="5" t="s">
        <v>53</v>
      </c>
      <c r="N50" s="5">
        <v>25</v>
      </c>
      <c r="O50" s="8" t="s">
        <v>57</v>
      </c>
      <c r="P50" s="8" t="s">
        <v>56</v>
      </c>
      <c r="Q50" s="7">
        <f>1/1.623</f>
        <v>0.61614294516327783</v>
      </c>
      <c r="R50" s="7">
        <v>3.4</v>
      </c>
    </row>
    <row r="51" spans="2:18" x14ac:dyDescent="0.25">
      <c r="B51" s="5" t="s">
        <v>54</v>
      </c>
      <c r="C51" s="5">
        <v>15</v>
      </c>
      <c r="D51" s="8">
        <v>76</v>
      </c>
      <c r="E51" s="8">
        <v>70</v>
      </c>
      <c r="F51" s="7">
        <f>1/2.729</f>
        <v>0.36643459142543056</v>
      </c>
      <c r="G51" s="7">
        <v>5.62</v>
      </c>
      <c r="M51" s="5" t="s">
        <v>54</v>
      </c>
      <c r="N51" s="5">
        <v>15</v>
      </c>
      <c r="O51" s="8">
        <v>76</v>
      </c>
      <c r="P51" s="8">
        <v>70</v>
      </c>
      <c r="Q51" s="7">
        <f>1/2.729</f>
        <v>0.36643459142543056</v>
      </c>
      <c r="R51" s="7">
        <v>5.62</v>
      </c>
    </row>
    <row r="52" spans="2:18" x14ac:dyDescent="0.25">
      <c r="B52" s="5" t="s">
        <v>54</v>
      </c>
      <c r="C52" s="5">
        <v>18</v>
      </c>
      <c r="D52" s="8">
        <v>72</v>
      </c>
      <c r="E52" s="8">
        <v>84</v>
      </c>
      <c r="F52" s="7">
        <f>1/2.262</f>
        <v>0.44208664898320071</v>
      </c>
      <c r="G52" s="7">
        <v>4.26</v>
      </c>
      <c r="M52" s="5" t="s">
        <v>54</v>
      </c>
      <c r="N52" s="5">
        <v>18</v>
      </c>
      <c r="O52" s="8">
        <v>72</v>
      </c>
      <c r="P52" s="8">
        <v>84</v>
      </c>
      <c r="Q52" s="7">
        <f>1/2.262</f>
        <v>0.44208664898320071</v>
      </c>
      <c r="R52" s="7">
        <v>4.26</v>
      </c>
    </row>
    <row r="53" spans="2:18" x14ac:dyDescent="0.25">
      <c r="B53" s="5" t="s">
        <v>54</v>
      </c>
      <c r="C53" s="5">
        <v>19</v>
      </c>
      <c r="D53" s="8">
        <v>83</v>
      </c>
      <c r="E53" s="8">
        <v>96</v>
      </c>
      <c r="F53" s="7">
        <f>1/2.134</f>
        <v>0.46860356138706655</v>
      </c>
      <c r="G53" s="7">
        <v>5.13</v>
      </c>
      <c r="M53" s="5" t="s">
        <v>54</v>
      </c>
      <c r="N53" s="5">
        <v>19</v>
      </c>
      <c r="O53" s="8">
        <v>83</v>
      </c>
      <c r="P53" s="8">
        <v>96</v>
      </c>
      <c r="Q53" s="7">
        <f>1/2.134</f>
        <v>0.46860356138706655</v>
      </c>
      <c r="R53" s="7">
        <v>5.13</v>
      </c>
    </row>
    <row r="54" spans="2:18" x14ac:dyDescent="0.25">
      <c r="B54" s="5" t="s">
        <v>54</v>
      </c>
      <c r="C54" s="5">
        <v>20</v>
      </c>
      <c r="D54" s="8" t="s">
        <v>59</v>
      </c>
      <c r="E54" s="8" t="s">
        <v>60</v>
      </c>
      <c r="F54" s="7">
        <f>1/2.041</f>
        <v>0.48995590396864286</v>
      </c>
      <c r="G54" s="7">
        <v>4.5</v>
      </c>
      <c r="M54" s="5" t="s">
        <v>54</v>
      </c>
      <c r="N54" s="5">
        <v>20</v>
      </c>
      <c r="O54" s="8" t="s">
        <v>59</v>
      </c>
      <c r="P54" s="8" t="s">
        <v>60</v>
      </c>
      <c r="Q54" s="7">
        <f>1/2.041</f>
        <v>0.48995590396864286</v>
      </c>
      <c r="R54" s="7">
        <v>4.5</v>
      </c>
    </row>
    <row r="55" spans="2:18" x14ac:dyDescent="0.25">
      <c r="B55" s="5" t="s">
        <v>54</v>
      </c>
      <c r="C55" s="5">
        <v>23</v>
      </c>
      <c r="D55" s="8" t="s">
        <v>62</v>
      </c>
      <c r="E55" s="8" t="s">
        <v>61</v>
      </c>
      <c r="F55" s="7">
        <f>1/1.765</f>
        <v>0.56657223796033995</v>
      </c>
      <c r="G55" s="7">
        <v>3.8</v>
      </c>
      <c r="M55" s="5" t="s">
        <v>54</v>
      </c>
      <c r="N55" s="5">
        <v>23</v>
      </c>
      <c r="O55" s="8" t="s">
        <v>62</v>
      </c>
      <c r="P55" s="8" t="s">
        <v>61</v>
      </c>
      <c r="Q55" s="7">
        <f>1/1.765</f>
        <v>0.56657223796033995</v>
      </c>
      <c r="R55" s="7">
        <v>3.8</v>
      </c>
    </row>
  </sheetData>
  <sortState xmlns:xlrd2="http://schemas.microsoft.com/office/spreadsheetml/2017/richdata2" ref="M3:R55">
    <sortCondition ref="M3:M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C2DC-B756-4A84-AC36-A6A6B5671591}">
  <dimension ref="B2:Z65"/>
  <sheetViews>
    <sheetView tabSelected="1" topLeftCell="L1" zoomScale="78" zoomScaleNormal="78" workbookViewId="0">
      <selection activeCell="S20" sqref="S20"/>
    </sheetView>
    <sheetView workbookViewId="1"/>
  </sheetViews>
  <sheetFormatPr defaultColWidth="11.42578125" defaultRowHeight="15" x14ac:dyDescent="0.25"/>
  <cols>
    <col min="1" max="1" width="2.7109375" customWidth="1"/>
    <col min="2" max="2" width="12.7109375" bestFit="1" customWidth="1"/>
    <col min="3" max="3" width="18.7109375" bestFit="1" customWidth="1"/>
    <col min="4" max="4" width="29" bestFit="1" customWidth="1"/>
    <col min="5" max="5" width="37.85546875" bestFit="1" customWidth="1"/>
    <col min="6" max="6" width="26" bestFit="1" customWidth="1"/>
    <col min="7" max="7" width="34.85546875" bestFit="1" customWidth="1"/>
    <col min="8" max="8" width="27.7109375" bestFit="1" customWidth="1"/>
    <col min="9" max="9" width="36.7109375" bestFit="1" customWidth="1"/>
    <col min="10" max="10" width="24.7109375" bestFit="1" customWidth="1"/>
    <col min="11" max="11" width="33.7109375" bestFit="1" customWidth="1"/>
    <col min="12" max="12" width="20.85546875" bestFit="1" customWidth="1"/>
    <col min="13" max="13" width="29.7109375" bestFit="1" customWidth="1"/>
    <col min="16" max="16" width="9.85546875" customWidth="1"/>
    <col min="17" max="17" width="23" customWidth="1"/>
    <col min="18" max="18" width="23.7109375" customWidth="1"/>
    <col min="19" max="19" width="23" customWidth="1"/>
    <col min="20" max="20" width="22.7109375" customWidth="1"/>
    <col min="21" max="21" width="23.7109375" customWidth="1"/>
    <col min="22" max="22" width="25.5703125" customWidth="1"/>
    <col min="23" max="23" width="23.140625" customWidth="1"/>
    <col min="24" max="24" width="28" customWidth="1"/>
    <col min="25" max="25" width="23.42578125" bestFit="1" customWidth="1"/>
    <col min="26" max="26" width="24.85546875" customWidth="1"/>
  </cols>
  <sheetData>
    <row r="2" spans="2:26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2:26" x14ac:dyDescent="0.25">
      <c r="B3" t="s">
        <v>0</v>
      </c>
      <c r="C3" t="s">
        <v>1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O3" t="s">
        <v>0</v>
      </c>
      <c r="P3" t="s">
        <v>1</v>
      </c>
      <c r="Q3" t="s">
        <v>75</v>
      </c>
      <c r="R3" t="s">
        <v>76</v>
      </c>
      <c r="S3" t="s">
        <v>77</v>
      </c>
      <c r="T3" t="s">
        <v>78</v>
      </c>
      <c r="U3" t="s">
        <v>79</v>
      </c>
      <c r="V3" t="s">
        <v>80</v>
      </c>
      <c r="W3" t="s">
        <v>81</v>
      </c>
      <c r="X3" t="s">
        <v>82</v>
      </c>
      <c r="Y3" t="s">
        <v>83</v>
      </c>
      <c r="Z3" t="s">
        <v>84</v>
      </c>
    </row>
    <row r="4" spans="2:26" x14ac:dyDescent="0.25">
      <c r="B4" t="s">
        <v>35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O4" t="s">
        <v>41</v>
      </c>
      <c r="P4" t="s">
        <v>85</v>
      </c>
      <c r="Q4" t="s">
        <v>337</v>
      </c>
      <c r="R4" t="s">
        <v>338</v>
      </c>
      <c r="S4" t="s">
        <v>339</v>
      </c>
      <c r="T4" t="s">
        <v>340</v>
      </c>
      <c r="U4" t="s">
        <v>341</v>
      </c>
      <c r="V4" t="s">
        <v>342</v>
      </c>
      <c r="W4" t="s">
        <v>343</v>
      </c>
      <c r="X4" t="s">
        <v>344</v>
      </c>
      <c r="Y4" t="s">
        <v>345</v>
      </c>
      <c r="Z4" t="s">
        <v>346</v>
      </c>
    </row>
    <row r="5" spans="2:26" x14ac:dyDescent="0.25">
      <c r="B5" t="s">
        <v>35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  <c r="K5" t="s">
        <v>104</v>
      </c>
      <c r="L5" t="s">
        <v>105</v>
      </c>
      <c r="M5" t="s">
        <v>106</v>
      </c>
      <c r="O5" t="s">
        <v>41</v>
      </c>
      <c r="P5" t="s">
        <v>347</v>
      </c>
      <c r="Q5" t="s">
        <v>348</v>
      </c>
      <c r="R5" t="s">
        <v>349</v>
      </c>
      <c r="S5" t="s">
        <v>350</v>
      </c>
      <c r="T5" t="s">
        <v>351</v>
      </c>
      <c r="U5" t="s">
        <v>352</v>
      </c>
      <c r="V5" t="s">
        <v>353</v>
      </c>
      <c r="W5" t="s">
        <v>354</v>
      </c>
      <c r="X5" t="s">
        <v>355</v>
      </c>
      <c r="Y5" t="s">
        <v>356</v>
      </c>
      <c r="Z5" t="s">
        <v>357</v>
      </c>
    </row>
    <row r="6" spans="2:26" x14ac:dyDescent="0.25">
      <c r="B6" t="s">
        <v>35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112</v>
      </c>
      <c r="I6" t="s">
        <v>113</v>
      </c>
      <c r="J6" t="s">
        <v>114</v>
      </c>
      <c r="K6" t="s">
        <v>115</v>
      </c>
      <c r="L6" t="s">
        <v>116</v>
      </c>
      <c r="M6" t="s">
        <v>117</v>
      </c>
      <c r="O6" t="s">
        <v>41</v>
      </c>
      <c r="P6" t="s">
        <v>161</v>
      </c>
      <c r="Q6" t="s">
        <v>358</v>
      </c>
      <c r="R6" t="s">
        <v>359</v>
      </c>
      <c r="S6" t="s">
        <v>360</v>
      </c>
      <c r="T6" t="s">
        <v>361</v>
      </c>
      <c r="U6" t="s">
        <v>362</v>
      </c>
      <c r="V6" t="s">
        <v>363</v>
      </c>
      <c r="W6" t="s">
        <v>364</v>
      </c>
      <c r="X6" t="s">
        <v>365</v>
      </c>
      <c r="Y6" t="s">
        <v>366</v>
      </c>
      <c r="Z6" t="s">
        <v>367</v>
      </c>
    </row>
    <row r="7" spans="2:26" x14ac:dyDescent="0.25">
      <c r="B7" t="s">
        <v>35</v>
      </c>
      <c r="C7" t="s">
        <v>118</v>
      </c>
      <c r="D7" t="s">
        <v>119</v>
      </c>
      <c r="E7" t="s">
        <v>120</v>
      </c>
      <c r="F7" t="s">
        <v>121</v>
      </c>
      <c r="G7" t="s">
        <v>122</v>
      </c>
      <c r="H7" t="s">
        <v>123</v>
      </c>
      <c r="I7" t="s">
        <v>124</v>
      </c>
      <c r="J7" t="s">
        <v>125</v>
      </c>
      <c r="K7" t="s">
        <v>126</v>
      </c>
      <c r="L7" t="s">
        <v>127</v>
      </c>
      <c r="M7" t="s">
        <v>128</v>
      </c>
      <c r="O7" t="s">
        <v>41</v>
      </c>
      <c r="P7" t="s">
        <v>181</v>
      </c>
      <c r="Q7" t="s">
        <v>368</v>
      </c>
      <c r="R7" t="s">
        <v>369</v>
      </c>
      <c r="S7" t="s">
        <v>370</v>
      </c>
      <c r="T7" t="s">
        <v>371</v>
      </c>
      <c r="U7" t="s">
        <v>372</v>
      </c>
      <c r="V7" t="s">
        <v>373</v>
      </c>
      <c r="W7" t="s">
        <v>374</v>
      </c>
      <c r="X7" t="s">
        <v>375</v>
      </c>
      <c r="Y7" t="s">
        <v>376</v>
      </c>
      <c r="Z7" t="s">
        <v>377</v>
      </c>
    </row>
    <row r="8" spans="2:26" x14ac:dyDescent="0.25">
      <c r="B8" t="s">
        <v>35</v>
      </c>
      <c r="C8" t="s">
        <v>85</v>
      </c>
      <c r="D8" t="s">
        <v>129</v>
      </c>
      <c r="E8" t="s">
        <v>130</v>
      </c>
      <c r="F8" t="s">
        <v>131</v>
      </c>
      <c r="G8" t="s">
        <v>132</v>
      </c>
      <c r="H8" t="s">
        <v>133</v>
      </c>
      <c r="I8" t="s">
        <v>134</v>
      </c>
      <c r="J8" t="s">
        <v>135</v>
      </c>
      <c r="K8" t="s">
        <v>136</v>
      </c>
      <c r="L8" t="s">
        <v>137</v>
      </c>
      <c r="M8" t="s">
        <v>138</v>
      </c>
      <c r="O8" t="s">
        <v>41</v>
      </c>
      <c r="P8" t="s">
        <v>378</v>
      </c>
      <c r="Q8" t="s">
        <v>379</v>
      </c>
      <c r="R8" t="s">
        <v>380</v>
      </c>
      <c r="S8" t="s">
        <v>381</v>
      </c>
      <c r="T8" t="s">
        <v>382</v>
      </c>
      <c r="U8" t="s">
        <v>383</v>
      </c>
      <c r="V8" t="s">
        <v>384</v>
      </c>
      <c r="W8" t="s">
        <v>385</v>
      </c>
      <c r="X8" t="s">
        <v>386</v>
      </c>
      <c r="Y8" t="s">
        <v>387</v>
      </c>
      <c r="Z8" t="s">
        <v>388</v>
      </c>
    </row>
    <row r="9" spans="2:26" x14ac:dyDescent="0.25">
      <c r="B9" t="s">
        <v>35</v>
      </c>
      <c r="C9" t="s">
        <v>139</v>
      </c>
      <c r="D9" t="s">
        <v>140</v>
      </c>
      <c r="E9" t="s">
        <v>141</v>
      </c>
      <c r="F9" t="s">
        <v>142</v>
      </c>
      <c r="G9" t="s">
        <v>143</v>
      </c>
      <c r="H9" t="s">
        <v>144</v>
      </c>
      <c r="I9" t="s">
        <v>145</v>
      </c>
      <c r="J9" t="s">
        <v>146</v>
      </c>
      <c r="K9" t="s">
        <v>147</v>
      </c>
      <c r="L9" t="s">
        <v>148</v>
      </c>
      <c r="M9" t="s">
        <v>149</v>
      </c>
      <c r="O9" t="s">
        <v>41</v>
      </c>
      <c r="P9" t="s">
        <v>203</v>
      </c>
      <c r="Q9" t="s">
        <v>389</v>
      </c>
      <c r="R9" t="s">
        <v>390</v>
      </c>
      <c r="S9" t="s">
        <v>391</v>
      </c>
      <c r="T9" t="s">
        <v>392</v>
      </c>
      <c r="U9" t="s">
        <v>393</v>
      </c>
      <c r="V9" t="s">
        <v>394</v>
      </c>
      <c r="W9" t="s">
        <v>393</v>
      </c>
      <c r="X9" t="s">
        <v>395</v>
      </c>
      <c r="Y9" t="s">
        <v>396</v>
      </c>
      <c r="Z9" t="s">
        <v>397</v>
      </c>
    </row>
    <row r="10" spans="2:26" x14ac:dyDescent="0.25">
      <c r="B10" t="s">
        <v>35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  <c r="I10" t="s">
        <v>156</v>
      </c>
      <c r="J10" t="s">
        <v>157</v>
      </c>
      <c r="K10" t="s">
        <v>158</v>
      </c>
      <c r="L10" t="s">
        <v>159</v>
      </c>
      <c r="M10" t="s">
        <v>160</v>
      </c>
      <c r="O10" t="s">
        <v>41</v>
      </c>
      <c r="P10" t="s">
        <v>236</v>
      </c>
      <c r="Q10" t="s">
        <v>398</v>
      </c>
      <c r="R10" t="s">
        <v>399</v>
      </c>
      <c r="S10" t="s">
        <v>400</v>
      </c>
      <c r="T10" t="s">
        <v>401</v>
      </c>
      <c r="U10" t="s">
        <v>402</v>
      </c>
      <c r="V10" t="s">
        <v>403</v>
      </c>
      <c r="W10" t="s">
        <v>404</v>
      </c>
      <c r="X10" t="s">
        <v>405</v>
      </c>
      <c r="Y10" t="s">
        <v>406</v>
      </c>
      <c r="Z10" t="s">
        <v>407</v>
      </c>
    </row>
    <row r="11" spans="2:26" x14ac:dyDescent="0.25">
      <c r="B11" t="s">
        <v>35</v>
      </c>
      <c r="C11" t="s">
        <v>161</v>
      </c>
      <c r="D11" t="s">
        <v>162</v>
      </c>
      <c r="E11" t="s">
        <v>163</v>
      </c>
      <c r="F11" t="s">
        <v>164</v>
      </c>
      <c r="G11" t="s">
        <v>165</v>
      </c>
      <c r="H11" t="s">
        <v>166</v>
      </c>
      <c r="I11" t="s">
        <v>167</v>
      </c>
      <c r="J11" t="s">
        <v>166</v>
      </c>
      <c r="K11" t="s">
        <v>167</v>
      </c>
      <c r="L11" t="s">
        <v>168</v>
      </c>
      <c r="M11" t="s">
        <v>169</v>
      </c>
      <c r="O11" t="s">
        <v>41</v>
      </c>
      <c r="P11" t="s">
        <v>280</v>
      </c>
      <c r="Q11" t="s">
        <v>408</v>
      </c>
      <c r="R11" t="s">
        <v>409</v>
      </c>
      <c r="S11" t="s">
        <v>410</v>
      </c>
      <c r="T11" t="s">
        <v>411</v>
      </c>
      <c r="U11" t="s">
        <v>412</v>
      </c>
      <c r="V11" t="s">
        <v>413</v>
      </c>
      <c r="W11" t="s">
        <v>412</v>
      </c>
      <c r="X11" t="s">
        <v>414</v>
      </c>
      <c r="Y11" t="s">
        <v>415</v>
      </c>
      <c r="Z11" t="s">
        <v>416</v>
      </c>
    </row>
    <row r="12" spans="2:26" x14ac:dyDescent="0.25">
      <c r="B12" t="s">
        <v>35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175</v>
      </c>
      <c r="I12" t="s">
        <v>176</v>
      </c>
      <c r="J12" t="s">
        <v>177</v>
      </c>
      <c r="K12" t="s">
        <v>178</v>
      </c>
      <c r="L12" t="s">
        <v>179</v>
      </c>
      <c r="M12" t="s">
        <v>180</v>
      </c>
      <c r="O12" t="s">
        <v>41</v>
      </c>
      <c r="P12" t="s">
        <v>291</v>
      </c>
      <c r="Q12" t="s">
        <v>417</v>
      </c>
      <c r="R12" t="s">
        <v>418</v>
      </c>
      <c r="S12" t="s">
        <v>419</v>
      </c>
      <c r="T12" t="s">
        <v>420</v>
      </c>
      <c r="U12" t="s">
        <v>421</v>
      </c>
      <c r="V12" t="s">
        <v>422</v>
      </c>
      <c r="W12" t="s">
        <v>423</v>
      </c>
      <c r="X12" t="s">
        <v>424</v>
      </c>
      <c r="Y12" t="s">
        <v>425</v>
      </c>
      <c r="Z12" t="s">
        <v>426</v>
      </c>
    </row>
    <row r="13" spans="2:26" x14ac:dyDescent="0.25">
      <c r="B13" t="s">
        <v>35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  <c r="H13" t="s">
        <v>186</v>
      </c>
      <c r="I13" t="s">
        <v>187</v>
      </c>
      <c r="J13" t="s">
        <v>188</v>
      </c>
      <c r="K13" t="s">
        <v>189</v>
      </c>
      <c r="L13" t="s">
        <v>190</v>
      </c>
      <c r="M13" t="s">
        <v>191</v>
      </c>
      <c r="O13" t="s">
        <v>41</v>
      </c>
      <c r="P13" t="s">
        <v>427</v>
      </c>
      <c r="Q13" t="s">
        <v>428</v>
      </c>
      <c r="R13" t="s">
        <v>429</v>
      </c>
      <c r="S13" t="s">
        <v>430</v>
      </c>
      <c r="T13" t="s">
        <v>431</v>
      </c>
      <c r="U13" t="s">
        <v>432</v>
      </c>
      <c r="V13" t="s">
        <v>433</v>
      </c>
      <c r="W13" t="s">
        <v>434</v>
      </c>
      <c r="X13" t="s">
        <v>435</v>
      </c>
      <c r="Y13" t="s">
        <v>436</v>
      </c>
      <c r="Z13" t="s">
        <v>437</v>
      </c>
    </row>
    <row r="14" spans="2:26" x14ac:dyDescent="0.25">
      <c r="B14" t="s">
        <v>35</v>
      </c>
      <c r="C14" t="s">
        <v>192</v>
      </c>
      <c r="D14" t="s">
        <v>193</v>
      </c>
      <c r="E14" t="s">
        <v>194</v>
      </c>
      <c r="F14" t="s">
        <v>195</v>
      </c>
      <c r="G14" t="s">
        <v>196</v>
      </c>
      <c r="H14" t="s">
        <v>197</v>
      </c>
      <c r="I14" t="s">
        <v>198</v>
      </c>
      <c r="J14" t="s">
        <v>199</v>
      </c>
      <c r="K14" t="s">
        <v>200</v>
      </c>
      <c r="L14" t="s">
        <v>201</v>
      </c>
      <c r="M14" t="s">
        <v>202</v>
      </c>
      <c r="O14" t="s">
        <v>41</v>
      </c>
      <c r="P14" t="s">
        <v>438</v>
      </c>
      <c r="Q14" t="s">
        <v>439</v>
      </c>
      <c r="R14" t="s">
        <v>440</v>
      </c>
      <c r="S14" t="s">
        <v>441</v>
      </c>
      <c r="T14" t="s">
        <v>442</v>
      </c>
      <c r="U14" t="s">
        <v>443</v>
      </c>
      <c r="V14" t="s">
        <v>444</v>
      </c>
      <c r="W14" t="s">
        <v>445</v>
      </c>
      <c r="X14" t="s">
        <v>446</v>
      </c>
      <c r="Y14" t="s">
        <v>447</v>
      </c>
      <c r="Z14" t="s">
        <v>448</v>
      </c>
    </row>
    <row r="15" spans="2:26" x14ac:dyDescent="0.25">
      <c r="B15" t="s">
        <v>35</v>
      </c>
      <c r="C15" t="s">
        <v>203</v>
      </c>
      <c r="D15" t="s">
        <v>204</v>
      </c>
      <c r="E15" t="s">
        <v>205</v>
      </c>
      <c r="F15" t="s">
        <v>206</v>
      </c>
      <c r="G15" t="s">
        <v>207</v>
      </c>
      <c r="H15" t="s">
        <v>208</v>
      </c>
      <c r="I15" t="s">
        <v>209</v>
      </c>
      <c r="J15" t="s">
        <v>210</v>
      </c>
      <c r="K15" t="s">
        <v>211</v>
      </c>
      <c r="L15" t="s">
        <v>212</v>
      </c>
      <c r="M15" t="s">
        <v>213</v>
      </c>
      <c r="O15" t="s">
        <v>41</v>
      </c>
      <c r="P15" t="s">
        <v>96</v>
      </c>
      <c r="Q15" t="s">
        <v>449</v>
      </c>
      <c r="R15" t="s">
        <v>450</v>
      </c>
      <c r="S15" t="s">
        <v>451</v>
      </c>
      <c r="T15" t="s">
        <v>452</v>
      </c>
      <c r="U15" t="s">
        <v>453</v>
      </c>
      <c r="V15" t="s">
        <v>454</v>
      </c>
      <c r="W15" t="s">
        <v>455</v>
      </c>
      <c r="X15" t="s">
        <v>456</v>
      </c>
      <c r="Y15" t="s">
        <v>457</v>
      </c>
      <c r="Z15" t="s">
        <v>458</v>
      </c>
    </row>
    <row r="16" spans="2:26" x14ac:dyDescent="0.25">
      <c r="B16" t="s">
        <v>35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  <c r="L16" t="s">
        <v>223</v>
      </c>
      <c r="M16" t="s">
        <v>224</v>
      </c>
      <c r="O16" t="s">
        <v>41</v>
      </c>
      <c r="P16" t="s">
        <v>459</v>
      </c>
      <c r="Q16" t="s">
        <v>460</v>
      </c>
      <c r="R16" t="s">
        <v>461</v>
      </c>
      <c r="S16" t="s">
        <v>462</v>
      </c>
      <c r="T16" t="s">
        <v>463</v>
      </c>
      <c r="U16" t="s">
        <v>464</v>
      </c>
      <c r="V16" t="s">
        <v>465</v>
      </c>
      <c r="W16" t="s">
        <v>466</v>
      </c>
      <c r="X16" t="s">
        <v>467</v>
      </c>
      <c r="Y16" t="s">
        <v>468</v>
      </c>
      <c r="Z16" t="s">
        <v>469</v>
      </c>
    </row>
    <row r="17" spans="2:26" x14ac:dyDescent="0.25">
      <c r="B17" t="s">
        <v>225</v>
      </c>
      <c r="C17" t="s">
        <v>85</v>
      </c>
      <c r="D17" t="s">
        <v>226</v>
      </c>
      <c r="E17" t="s">
        <v>227</v>
      </c>
      <c r="F17" t="s">
        <v>228</v>
      </c>
      <c r="G17" t="s">
        <v>229</v>
      </c>
      <c r="H17" t="s">
        <v>230</v>
      </c>
      <c r="I17" t="s">
        <v>231</v>
      </c>
      <c r="J17" t="s">
        <v>232</v>
      </c>
      <c r="K17" t="s">
        <v>233</v>
      </c>
      <c r="L17" t="s">
        <v>234</v>
      </c>
      <c r="M17" t="s">
        <v>235</v>
      </c>
      <c r="O17" t="s">
        <v>41</v>
      </c>
      <c r="P17" t="s">
        <v>326</v>
      </c>
      <c r="Q17" t="s">
        <v>327</v>
      </c>
      <c r="R17" t="s">
        <v>328</v>
      </c>
      <c r="S17" t="s">
        <v>329</v>
      </c>
      <c r="T17" t="s">
        <v>330</v>
      </c>
      <c r="U17" t="s">
        <v>331</v>
      </c>
      <c r="V17" t="s">
        <v>332</v>
      </c>
      <c r="W17" t="s">
        <v>333</v>
      </c>
      <c r="X17" t="s">
        <v>334</v>
      </c>
      <c r="Y17" t="s">
        <v>335</v>
      </c>
      <c r="Z17" t="s">
        <v>336</v>
      </c>
    </row>
    <row r="18" spans="2:26" x14ac:dyDescent="0.25">
      <c r="B18" t="s">
        <v>35</v>
      </c>
      <c r="C18" t="s">
        <v>236</v>
      </c>
      <c r="D18" t="s">
        <v>237</v>
      </c>
      <c r="E18" t="s">
        <v>238</v>
      </c>
      <c r="F18" t="s">
        <v>239</v>
      </c>
      <c r="G18" t="s">
        <v>240</v>
      </c>
      <c r="H18" t="s">
        <v>241</v>
      </c>
      <c r="I18" t="s">
        <v>242</v>
      </c>
      <c r="J18" t="s">
        <v>243</v>
      </c>
      <c r="K18" t="s">
        <v>244</v>
      </c>
      <c r="L18" t="s">
        <v>245</v>
      </c>
      <c r="M18" t="s">
        <v>246</v>
      </c>
      <c r="O18" t="s">
        <v>41</v>
      </c>
      <c r="P18" t="s">
        <v>470</v>
      </c>
      <c r="Q18" t="s">
        <v>471</v>
      </c>
      <c r="R18" t="s">
        <v>472</v>
      </c>
      <c r="S18" t="s">
        <v>473</v>
      </c>
      <c r="T18" t="s">
        <v>474</v>
      </c>
      <c r="U18" t="s">
        <v>475</v>
      </c>
      <c r="V18" t="s">
        <v>476</v>
      </c>
      <c r="W18" t="s">
        <v>477</v>
      </c>
      <c r="X18" t="s">
        <v>478</v>
      </c>
      <c r="Y18" t="s">
        <v>479</v>
      </c>
      <c r="Z18" t="s">
        <v>480</v>
      </c>
    </row>
    <row r="19" spans="2:26" x14ac:dyDescent="0.25">
      <c r="B19" t="s">
        <v>35</v>
      </c>
      <c r="C19" t="s">
        <v>247</v>
      </c>
      <c r="D19" t="s">
        <v>248</v>
      </c>
      <c r="E19" t="s">
        <v>249</v>
      </c>
      <c r="F19" t="s">
        <v>250</v>
      </c>
      <c r="G19" t="s">
        <v>251</v>
      </c>
      <c r="H19" t="s">
        <v>252</v>
      </c>
      <c r="I19" t="s">
        <v>253</v>
      </c>
      <c r="J19" t="s">
        <v>254</v>
      </c>
      <c r="K19" t="s">
        <v>255</v>
      </c>
      <c r="L19" t="s">
        <v>256</v>
      </c>
      <c r="M19" t="s">
        <v>257</v>
      </c>
      <c r="O19" t="s">
        <v>35</v>
      </c>
      <c r="P19" t="s">
        <v>85</v>
      </c>
      <c r="Q19" t="s">
        <v>86</v>
      </c>
      <c r="R19" t="s">
        <v>87</v>
      </c>
      <c r="S19" t="s">
        <v>88</v>
      </c>
      <c r="T19" t="s">
        <v>89</v>
      </c>
      <c r="U19" t="s">
        <v>90</v>
      </c>
      <c r="V19" t="s">
        <v>91</v>
      </c>
      <c r="W19" t="s">
        <v>92</v>
      </c>
      <c r="X19" t="s">
        <v>93</v>
      </c>
      <c r="Y19" t="s">
        <v>94</v>
      </c>
      <c r="Z19" t="s">
        <v>95</v>
      </c>
    </row>
    <row r="20" spans="2:26" x14ac:dyDescent="0.25">
      <c r="B20" t="s">
        <v>35</v>
      </c>
      <c r="C20" t="s">
        <v>258</v>
      </c>
      <c r="D20" t="s">
        <v>259</v>
      </c>
      <c r="E20" t="s">
        <v>260</v>
      </c>
      <c r="F20" t="s">
        <v>261</v>
      </c>
      <c r="G20" t="s">
        <v>262</v>
      </c>
      <c r="H20" t="s">
        <v>263</v>
      </c>
      <c r="I20" t="s">
        <v>264</v>
      </c>
      <c r="J20" t="s">
        <v>265</v>
      </c>
      <c r="K20" t="s">
        <v>266</v>
      </c>
      <c r="L20" t="s">
        <v>267</v>
      </c>
      <c r="M20" t="s">
        <v>268</v>
      </c>
      <c r="O20" t="s">
        <v>35</v>
      </c>
      <c r="P20" t="s">
        <v>96</v>
      </c>
      <c r="Q20" t="s">
        <v>97</v>
      </c>
      <c r="R20" t="s">
        <v>98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Y20" t="s">
        <v>105</v>
      </c>
      <c r="Z20" t="s">
        <v>106</v>
      </c>
    </row>
    <row r="21" spans="2:26" x14ac:dyDescent="0.25">
      <c r="B21" t="s">
        <v>35</v>
      </c>
      <c r="C21" t="s">
        <v>269</v>
      </c>
      <c r="D21" t="s">
        <v>270</v>
      </c>
      <c r="E21" t="s">
        <v>271</v>
      </c>
      <c r="F21" t="s">
        <v>272</v>
      </c>
      <c r="G21" t="s">
        <v>273</v>
      </c>
      <c r="H21" t="s">
        <v>274</v>
      </c>
      <c r="I21" t="s">
        <v>275</v>
      </c>
      <c r="J21" t="s">
        <v>276</v>
      </c>
      <c r="K21" t="s">
        <v>277</v>
      </c>
      <c r="L21" t="s">
        <v>278</v>
      </c>
      <c r="M21" t="s">
        <v>279</v>
      </c>
      <c r="O21" t="s">
        <v>35</v>
      </c>
      <c r="P21" t="s">
        <v>107</v>
      </c>
      <c r="Q21" t="s">
        <v>108</v>
      </c>
      <c r="R21" t="s">
        <v>109</v>
      </c>
      <c r="S21" t="s">
        <v>110</v>
      </c>
      <c r="T21" t="s">
        <v>111</v>
      </c>
      <c r="U21" t="s">
        <v>112</v>
      </c>
      <c r="V21" t="s">
        <v>113</v>
      </c>
      <c r="W21" t="s">
        <v>114</v>
      </c>
      <c r="X21" t="s">
        <v>115</v>
      </c>
      <c r="Y21" t="s">
        <v>116</v>
      </c>
      <c r="Z21" t="s">
        <v>117</v>
      </c>
    </row>
    <row r="22" spans="2:26" x14ac:dyDescent="0.25">
      <c r="B22" t="s">
        <v>35</v>
      </c>
      <c r="C22" t="s">
        <v>280</v>
      </c>
      <c r="D22" t="s">
        <v>281</v>
      </c>
      <c r="E22" t="s">
        <v>282</v>
      </c>
      <c r="F22" t="s">
        <v>283</v>
      </c>
      <c r="G22" t="s">
        <v>284</v>
      </c>
      <c r="H22" t="s">
        <v>285</v>
      </c>
      <c r="I22" t="s">
        <v>286</v>
      </c>
      <c r="J22" t="s">
        <v>287</v>
      </c>
      <c r="K22" t="s">
        <v>288</v>
      </c>
      <c r="L22" t="s">
        <v>289</v>
      </c>
      <c r="M22" t="s">
        <v>290</v>
      </c>
      <c r="O22" t="s">
        <v>35</v>
      </c>
      <c r="P22" t="s">
        <v>118</v>
      </c>
      <c r="Q22" t="s">
        <v>119</v>
      </c>
      <c r="R22" t="s">
        <v>120</v>
      </c>
      <c r="S22" t="s">
        <v>121</v>
      </c>
      <c r="T22" t="s">
        <v>122</v>
      </c>
      <c r="U22" t="s">
        <v>123</v>
      </c>
      <c r="V22" t="s">
        <v>124</v>
      </c>
      <c r="W22" t="s">
        <v>125</v>
      </c>
      <c r="X22" t="s">
        <v>126</v>
      </c>
      <c r="Y22" t="s">
        <v>127</v>
      </c>
      <c r="Z22" t="s">
        <v>128</v>
      </c>
    </row>
    <row r="23" spans="2:26" x14ac:dyDescent="0.25">
      <c r="B23" t="s">
        <v>35</v>
      </c>
      <c r="C23" t="s">
        <v>291</v>
      </c>
      <c r="D23" t="s">
        <v>292</v>
      </c>
      <c r="E23" t="s">
        <v>293</v>
      </c>
      <c r="F23" t="s">
        <v>294</v>
      </c>
      <c r="G23" t="s">
        <v>295</v>
      </c>
      <c r="H23" t="s">
        <v>296</v>
      </c>
      <c r="I23" t="s">
        <v>297</v>
      </c>
      <c r="J23" t="s">
        <v>298</v>
      </c>
      <c r="K23" t="s">
        <v>299</v>
      </c>
      <c r="L23" t="s">
        <v>300</v>
      </c>
      <c r="M23" t="s">
        <v>301</v>
      </c>
      <c r="O23" t="s">
        <v>35</v>
      </c>
      <c r="P23" t="s">
        <v>85</v>
      </c>
      <c r="Q23" t="s">
        <v>129</v>
      </c>
      <c r="R23" t="s">
        <v>130</v>
      </c>
      <c r="S23" t="s">
        <v>131</v>
      </c>
      <c r="T23" t="s">
        <v>132</v>
      </c>
      <c r="U23" t="s">
        <v>133</v>
      </c>
      <c r="V23" t="s">
        <v>134</v>
      </c>
      <c r="W23" t="s">
        <v>135</v>
      </c>
      <c r="X23" t="s">
        <v>136</v>
      </c>
      <c r="Y23" t="s">
        <v>137</v>
      </c>
      <c r="Z23" t="s">
        <v>138</v>
      </c>
    </row>
    <row r="24" spans="2:26" x14ac:dyDescent="0.25">
      <c r="B24" t="s">
        <v>35</v>
      </c>
      <c r="C24" t="s">
        <v>291</v>
      </c>
      <c r="D24" t="s">
        <v>292</v>
      </c>
      <c r="E24" t="s">
        <v>293</v>
      </c>
      <c r="F24" t="s">
        <v>294</v>
      </c>
      <c r="G24" t="s">
        <v>295</v>
      </c>
      <c r="H24" t="s">
        <v>296</v>
      </c>
      <c r="I24" t="s">
        <v>297</v>
      </c>
      <c r="J24" t="s">
        <v>298</v>
      </c>
      <c r="K24" t="s">
        <v>299</v>
      </c>
      <c r="L24" t="s">
        <v>302</v>
      </c>
      <c r="M24" t="s">
        <v>303</v>
      </c>
      <c r="O24" t="s">
        <v>225</v>
      </c>
      <c r="P24" t="s">
        <v>85</v>
      </c>
      <c r="Q24" t="s">
        <v>226</v>
      </c>
      <c r="R24" t="s">
        <v>227</v>
      </c>
      <c r="S24" t="s">
        <v>228</v>
      </c>
      <c r="T24" t="s">
        <v>229</v>
      </c>
      <c r="U24" t="s">
        <v>230</v>
      </c>
      <c r="V24" t="s">
        <v>231</v>
      </c>
      <c r="W24" t="s">
        <v>232</v>
      </c>
      <c r="X24" t="s">
        <v>233</v>
      </c>
      <c r="Y24" t="s">
        <v>234</v>
      </c>
      <c r="Z24" t="s">
        <v>235</v>
      </c>
    </row>
    <row r="25" spans="2:26" x14ac:dyDescent="0.25">
      <c r="B25" t="s">
        <v>35</v>
      </c>
      <c r="C25" t="s">
        <v>304</v>
      </c>
      <c r="D25" t="s">
        <v>305</v>
      </c>
      <c r="E25" t="s">
        <v>306</v>
      </c>
      <c r="F25" t="s">
        <v>307</v>
      </c>
      <c r="G25" t="s">
        <v>308</v>
      </c>
      <c r="H25" t="s">
        <v>309</v>
      </c>
      <c r="I25" t="s">
        <v>310</v>
      </c>
      <c r="J25" t="s">
        <v>311</v>
      </c>
      <c r="K25" t="s">
        <v>312</v>
      </c>
      <c r="L25" t="s">
        <v>313</v>
      </c>
      <c r="M25" t="s">
        <v>314</v>
      </c>
      <c r="O25" t="s">
        <v>35</v>
      </c>
      <c r="P25" t="s">
        <v>139</v>
      </c>
      <c r="Q25" t="s">
        <v>140</v>
      </c>
      <c r="R25" t="s">
        <v>141</v>
      </c>
      <c r="S25" t="s">
        <v>142</v>
      </c>
      <c r="T25" t="s">
        <v>143</v>
      </c>
      <c r="U25" t="s">
        <v>144</v>
      </c>
      <c r="V25" t="s">
        <v>145</v>
      </c>
      <c r="W25" t="s">
        <v>146</v>
      </c>
      <c r="X25" t="s">
        <v>147</v>
      </c>
      <c r="Y25" t="s">
        <v>148</v>
      </c>
      <c r="Z25" t="s">
        <v>149</v>
      </c>
    </row>
    <row r="26" spans="2:26" x14ac:dyDescent="0.25">
      <c r="B26" t="s">
        <v>35</v>
      </c>
      <c r="C26" t="s">
        <v>725</v>
      </c>
      <c r="D26" t="s">
        <v>316</v>
      </c>
      <c r="E26" t="s">
        <v>317</v>
      </c>
      <c r="F26" t="s">
        <v>318</v>
      </c>
      <c r="G26" t="s">
        <v>319</v>
      </c>
      <c r="H26" t="s">
        <v>320</v>
      </c>
      <c r="I26" t="s">
        <v>321</v>
      </c>
      <c r="J26" t="s">
        <v>322</v>
      </c>
      <c r="K26" t="s">
        <v>323</v>
      </c>
      <c r="L26" t="s">
        <v>324</v>
      </c>
      <c r="M26" t="s">
        <v>325</v>
      </c>
      <c r="O26" t="s">
        <v>35</v>
      </c>
      <c r="P26" t="s">
        <v>150</v>
      </c>
      <c r="Q26" t="s">
        <v>151</v>
      </c>
      <c r="R26" t="s">
        <v>152</v>
      </c>
      <c r="S26" t="s">
        <v>153</v>
      </c>
      <c r="T26" t="s">
        <v>154</v>
      </c>
      <c r="U26" t="s">
        <v>155</v>
      </c>
      <c r="V26" t="s">
        <v>156</v>
      </c>
      <c r="W26" t="s">
        <v>157</v>
      </c>
      <c r="X26" t="s">
        <v>158</v>
      </c>
      <c r="Y26" t="s">
        <v>159</v>
      </c>
      <c r="Z26" t="s">
        <v>160</v>
      </c>
    </row>
    <row r="27" spans="2:26" x14ac:dyDescent="0.25">
      <c r="B27" t="s">
        <v>41</v>
      </c>
      <c r="C27" t="s">
        <v>326</v>
      </c>
      <c r="D27" t="s">
        <v>327</v>
      </c>
      <c r="E27" t="s">
        <v>328</v>
      </c>
      <c r="F27" t="s">
        <v>329</v>
      </c>
      <c r="G27" t="s">
        <v>330</v>
      </c>
      <c r="H27" t="s">
        <v>331</v>
      </c>
      <c r="I27" t="s">
        <v>332</v>
      </c>
      <c r="J27" t="s">
        <v>333</v>
      </c>
      <c r="K27" t="s">
        <v>334</v>
      </c>
      <c r="L27" t="s">
        <v>335</v>
      </c>
      <c r="M27" t="s">
        <v>336</v>
      </c>
      <c r="O27" t="s">
        <v>35</v>
      </c>
      <c r="P27" t="s">
        <v>161</v>
      </c>
      <c r="Q27" t="s">
        <v>162</v>
      </c>
      <c r="R27" t="s">
        <v>163</v>
      </c>
      <c r="S27" t="s">
        <v>164</v>
      </c>
      <c r="T27" t="s">
        <v>165</v>
      </c>
      <c r="U27" t="s">
        <v>166</v>
      </c>
      <c r="V27" t="s">
        <v>167</v>
      </c>
      <c r="W27" t="s">
        <v>166</v>
      </c>
      <c r="X27" t="s">
        <v>167</v>
      </c>
      <c r="Y27" t="s">
        <v>168</v>
      </c>
      <c r="Z27" t="s">
        <v>169</v>
      </c>
    </row>
    <row r="28" spans="2:26" x14ac:dyDescent="0.25">
      <c r="B28" t="s">
        <v>41</v>
      </c>
      <c r="C28" t="s">
        <v>85</v>
      </c>
      <c r="D28" t="s">
        <v>337</v>
      </c>
      <c r="E28" t="s">
        <v>338</v>
      </c>
      <c r="F28" t="s">
        <v>339</v>
      </c>
      <c r="G28" t="s">
        <v>340</v>
      </c>
      <c r="H28" t="s">
        <v>341</v>
      </c>
      <c r="I28" t="s">
        <v>342</v>
      </c>
      <c r="J28" t="s">
        <v>343</v>
      </c>
      <c r="K28" t="s">
        <v>344</v>
      </c>
      <c r="L28" t="s">
        <v>345</v>
      </c>
      <c r="M28" t="s">
        <v>346</v>
      </c>
      <c r="O28" t="s">
        <v>35</v>
      </c>
      <c r="P28" t="s">
        <v>170</v>
      </c>
      <c r="Q28" t="s">
        <v>171</v>
      </c>
      <c r="R28" t="s">
        <v>172</v>
      </c>
      <c r="S28" t="s">
        <v>173</v>
      </c>
      <c r="T28" t="s">
        <v>174</v>
      </c>
      <c r="U28" t="s">
        <v>175</v>
      </c>
      <c r="V28" t="s">
        <v>176</v>
      </c>
      <c r="W28" t="s">
        <v>177</v>
      </c>
      <c r="X28" t="s">
        <v>178</v>
      </c>
      <c r="Y28" t="s">
        <v>179</v>
      </c>
      <c r="Z28" t="s">
        <v>180</v>
      </c>
    </row>
    <row r="29" spans="2:26" x14ac:dyDescent="0.25">
      <c r="B29" t="s">
        <v>41</v>
      </c>
      <c r="C29" t="s">
        <v>347</v>
      </c>
      <c r="D29" t="s">
        <v>348</v>
      </c>
      <c r="E29" t="s">
        <v>349</v>
      </c>
      <c r="F29" t="s">
        <v>350</v>
      </c>
      <c r="G29" t="s">
        <v>351</v>
      </c>
      <c r="H29" t="s">
        <v>352</v>
      </c>
      <c r="I29" t="s">
        <v>353</v>
      </c>
      <c r="J29" t="s">
        <v>354</v>
      </c>
      <c r="K29" t="s">
        <v>355</v>
      </c>
      <c r="L29" t="s">
        <v>356</v>
      </c>
      <c r="M29" t="s">
        <v>357</v>
      </c>
      <c r="O29" t="s">
        <v>35</v>
      </c>
      <c r="P29" t="s">
        <v>181</v>
      </c>
      <c r="Q29" t="s">
        <v>182</v>
      </c>
      <c r="R29" t="s">
        <v>183</v>
      </c>
      <c r="S29" t="s">
        <v>184</v>
      </c>
      <c r="T29" t="s">
        <v>185</v>
      </c>
      <c r="U29" t="s">
        <v>186</v>
      </c>
      <c r="V29" t="s">
        <v>187</v>
      </c>
      <c r="W29" t="s">
        <v>188</v>
      </c>
      <c r="X29" t="s">
        <v>189</v>
      </c>
      <c r="Y29" t="s">
        <v>190</v>
      </c>
      <c r="Z29" t="s">
        <v>191</v>
      </c>
    </row>
    <row r="30" spans="2:26" x14ac:dyDescent="0.25">
      <c r="B30" t="s">
        <v>41</v>
      </c>
      <c r="C30" t="s">
        <v>161</v>
      </c>
      <c r="D30" t="s">
        <v>358</v>
      </c>
      <c r="E30" t="s">
        <v>359</v>
      </c>
      <c r="F30" t="s">
        <v>360</v>
      </c>
      <c r="G30" t="s">
        <v>361</v>
      </c>
      <c r="H30" t="s">
        <v>362</v>
      </c>
      <c r="I30" t="s">
        <v>363</v>
      </c>
      <c r="J30" t="s">
        <v>364</v>
      </c>
      <c r="K30" t="s">
        <v>365</v>
      </c>
      <c r="L30" t="s">
        <v>366</v>
      </c>
      <c r="M30" t="s">
        <v>367</v>
      </c>
      <c r="O30" t="s">
        <v>35</v>
      </c>
      <c r="P30" t="s">
        <v>192</v>
      </c>
      <c r="Q30" t="s">
        <v>193</v>
      </c>
      <c r="R30" t="s">
        <v>194</v>
      </c>
      <c r="S30" t="s">
        <v>195</v>
      </c>
      <c r="T30" t="s">
        <v>196</v>
      </c>
      <c r="U30" t="s">
        <v>197</v>
      </c>
      <c r="V30" t="s">
        <v>198</v>
      </c>
      <c r="W30" t="s">
        <v>199</v>
      </c>
      <c r="X30" t="s">
        <v>200</v>
      </c>
      <c r="Y30" t="s">
        <v>201</v>
      </c>
      <c r="Z30" t="s">
        <v>202</v>
      </c>
    </row>
    <row r="31" spans="2:26" x14ac:dyDescent="0.25">
      <c r="B31" t="s">
        <v>41</v>
      </c>
      <c r="C31" t="s">
        <v>181</v>
      </c>
      <c r="D31" t="s">
        <v>368</v>
      </c>
      <c r="E31" t="s">
        <v>369</v>
      </c>
      <c r="F31" t="s">
        <v>370</v>
      </c>
      <c r="G31" t="s">
        <v>371</v>
      </c>
      <c r="H31" t="s">
        <v>372</v>
      </c>
      <c r="I31" t="s">
        <v>373</v>
      </c>
      <c r="J31" t="s">
        <v>374</v>
      </c>
      <c r="K31" t="s">
        <v>375</v>
      </c>
      <c r="L31" t="s">
        <v>376</v>
      </c>
      <c r="M31" t="s">
        <v>377</v>
      </c>
      <c r="O31" t="s">
        <v>35</v>
      </c>
      <c r="P31" t="s">
        <v>203</v>
      </c>
      <c r="Q31" t="s">
        <v>204</v>
      </c>
      <c r="R31" t="s">
        <v>205</v>
      </c>
      <c r="S31" t="s">
        <v>206</v>
      </c>
      <c r="T31" t="s">
        <v>207</v>
      </c>
      <c r="U31" t="s">
        <v>208</v>
      </c>
      <c r="V31" t="s">
        <v>209</v>
      </c>
      <c r="W31" t="s">
        <v>210</v>
      </c>
      <c r="X31" t="s">
        <v>211</v>
      </c>
      <c r="Y31" t="s">
        <v>212</v>
      </c>
      <c r="Z31" t="s">
        <v>213</v>
      </c>
    </row>
    <row r="32" spans="2:26" x14ac:dyDescent="0.25">
      <c r="B32" t="s">
        <v>41</v>
      </c>
      <c r="C32" t="s">
        <v>378</v>
      </c>
      <c r="D32" t="s">
        <v>379</v>
      </c>
      <c r="E32" t="s">
        <v>380</v>
      </c>
      <c r="F32" t="s">
        <v>381</v>
      </c>
      <c r="G32" t="s">
        <v>382</v>
      </c>
      <c r="H32" t="s">
        <v>383</v>
      </c>
      <c r="I32" t="s">
        <v>384</v>
      </c>
      <c r="J32" t="s">
        <v>385</v>
      </c>
      <c r="K32" t="s">
        <v>386</v>
      </c>
      <c r="L32" t="s">
        <v>387</v>
      </c>
      <c r="M32" t="s">
        <v>388</v>
      </c>
      <c r="O32" t="s">
        <v>35</v>
      </c>
      <c r="P32" t="s">
        <v>214</v>
      </c>
      <c r="Q32" t="s">
        <v>215</v>
      </c>
      <c r="R32" t="s">
        <v>216</v>
      </c>
      <c r="S32" t="s">
        <v>217</v>
      </c>
      <c r="T32" t="s">
        <v>218</v>
      </c>
      <c r="U32" t="s">
        <v>219</v>
      </c>
      <c r="V32" t="s">
        <v>220</v>
      </c>
      <c r="W32" t="s">
        <v>221</v>
      </c>
      <c r="X32" t="s">
        <v>222</v>
      </c>
      <c r="Y32" t="s">
        <v>223</v>
      </c>
      <c r="Z32" t="s">
        <v>224</v>
      </c>
    </row>
    <row r="33" spans="2:26" x14ac:dyDescent="0.25">
      <c r="B33" t="s">
        <v>41</v>
      </c>
      <c r="C33" t="s">
        <v>203</v>
      </c>
      <c r="D33" t="s">
        <v>389</v>
      </c>
      <c r="E33" t="s">
        <v>390</v>
      </c>
      <c r="F33" t="s">
        <v>391</v>
      </c>
      <c r="G33" t="s">
        <v>392</v>
      </c>
      <c r="H33" t="s">
        <v>393</v>
      </c>
      <c r="I33" t="s">
        <v>394</v>
      </c>
      <c r="J33" t="s">
        <v>393</v>
      </c>
      <c r="K33" t="s">
        <v>395</v>
      </c>
      <c r="L33" t="s">
        <v>396</v>
      </c>
      <c r="M33" t="s">
        <v>397</v>
      </c>
      <c r="O33" t="s">
        <v>35</v>
      </c>
      <c r="P33" t="s">
        <v>236</v>
      </c>
      <c r="Q33" t="s">
        <v>237</v>
      </c>
      <c r="R33" t="s">
        <v>238</v>
      </c>
      <c r="S33" t="s">
        <v>239</v>
      </c>
      <c r="T33" t="s">
        <v>240</v>
      </c>
      <c r="U33" t="s">
        <v>241</v>
      </c>
      <c r="V33" t="s">
        <v>242</v>
      </c>
      <c r="W33" t="s">
        <v>243</v>
      </c>
      <c r="X33" t="s">
        <v>244</v>
      </c>
      <c r="Y33" t="s">
        <v>245</v>
      </c>
      <c r="Z33" t="s">
        <v>246</v>
      </c>
    </row>
    <row r="34" spans="2:26" x14ac:dyDescent="0.25">
      <c r="B34" t="s">
        <v>41</v>
      </c>
      <c r="C34" t="s">
        <v>236</v>
      </c>
      <c r="D34" t="s">
        <v>398</v>
      </c>
      <c r="E34" t="s">
        <v>399</v>
      </c>
      <c r="F34" t="s">
        <v>400</v>
      </c>
      <c r="G34" t="s">
        <v>401</v>
      </c>
      <c r="H34" t="s">
        <v>402</v>
      </c>
      <c r="I34" t="s">
        <v>403</v>
      </c>
      <c r="J34" t="s">
        <v>404</v>
      </c>
      <c r="K34" t="s">
        <v>405</v>
      </c>
      <c r="L34" t="s">
        <v>406</v>
      </c>
      <c r="M34" t="s">
        <v>407</v>
      </c>
      <c r="O34" t="s">
        <v>35</v>
      </c>
      <c r="P34" t="s">
        <v>247</v>
      </c>
      <c r="Q34" t="s">
        <v>248</v>
      </c>
      <c r="R34" t="s">
        <v>249</v>
      </c>
      <c r="S34" t="s">
        <v>250</v>
      </c>
      <c r="T34" t="s">
        <v>251</v>
      </c>
      <c r="U34" t="s">
        <v>252</v>
      </c>
      <c r="V34" t="s">
        <v>253</v>
      </c>
      <c r="W34" t="s">
        <v>254</v>
      </c>
      <c r="X34" t="s">
        <v>255</v>
      </c>
      <c r="Y34" t="s">
        <v>256</v>
      </c>
      <c r="Z34" t="s">
        <v>257</v>
      </c>
    </row>
    <row r="35" spans="2:26" x14ac:dyDescent="0.25">
      <c r="B35" t="s">
        <v>41</v>
      </c>
      <c r="C35" t="s">
        <v>280</v>
      </c>
      <c r="D35" t="s">
        <v>408</v>
      </c>
      <c r="E35" t="s">
        <v>409</v>
      </c>
      <c r="F35" t="s">
        <v>410</v>
      </c>
      <c r="G35" t="s">
        <v>411</v>
      </c>
      <c r="H35" t="s">
        <v>412</v>
      </c>
      <c r="I35" t="s">
        <v>413</v>
      </c>
      <c r="J35" t="s">
        <v>412</v>
      </c>
      <c r="K35" t="s">
        <v>414</v>
      </c>
      <c r="L35" t="s">
        <v>415</v>
      </c>
      <c r="M35" t="s">
        <v>416</v>
      </c>
      <c r="O35" t="s">
        <v>35</v>
      </c>
      <c r="P35" t="s">
        <v>258</v>
      </c>
      <c r="Q35" t="s">
        <v>259</v>
      </c>
      <c r="R35" t="s">
        <v>260</v>
      </c>
      <c r="S35" t="s">
        <v>261</v>
      </c>
      <c r="T35" t="s">
        <v>262</v>
      </c>
      <c r="U35" t="s">
        <v>263</v>
      </c>
      <c r="V35" t="s">
        <v>264</v>
      </c>
      <c r="W35" t="s">
        <v>265</v>
      </c>
      <c r="X35" t="s">
        <v>266</v>
      </c>
      <c r="Y35" t="s">
        <v>267</v>
      </c>
      <c r="Z35" t="s">
        <v>268</v>
      </c>
    </row>
    <row r="36" spans="2:26" x14ac:dyDescent="0.25">
      <c r="B36" t="s">
        <v>41</v>
      </c>
      <c r="C36" t="s">
        <v>291</v>
      </c>
      <c r="D36" t="s">
        <v>417</v>
      </c>
      <c r="E36" t="s">
        <v>418</v>
      </c>
      <c r="F36" t="s">
        <v>419</v>
      </c>
      <c r="G36" t="s">
        <v>420</v>
      </c>
      <c r="H36" t="s">
        <v>421</v>
      </c>
      <c r="I36" t="s">
        <v>422</v>
      </c>
      <c r="J36" t="s">
        <v>423</v>
      </c>
      <c r="K36" t="s">
        <v>424</v>
      </c>
      <c r="L36" t="s">
        <v>425</v>
      </c>
      <c r="M36" t="s">
        <v>426</v>
      </c>
      <c r="O36" t="s">
        <v>35</v>
      </c>
      <c r="P36" t="s">
        <v>269</v>
      </c>
      <c r="Q36" t="s">
        <v>270</v>
      </c>
      <c r="R36" t="s">
        <v>271</v>
      </c>
      <c r="S36" t="s">
        <v>272</v>
      </c>
      <c r="T36" t="s">
        <v>273</v>
      </c>
      <c r="U36" t="s">
        <v>274</v>
      </c>
      <c r="V36" t="s">
        <v>275</v>
      </c>
      <c r="W36" t="s">
        <v>276</v>
      </c>
      <c r="X36" t="s">
        <v>277</v>
      </c>
      <c r="Y36" t="s">
        <v>278</v>
      </c>
      <c r="Z36" t="s">
        <v>279</v>
      </c>
    </row>
    <row r="37" spans="2:26" x14ac:dyDescent="0.25">
      <c r="B37" t="s">
        <v>41</v>
      </c>
      <c r="C37" t="s">
        <v>427</v>
      </c>
      <c r="D37" t="s">
        <v>428</v>
      </c>
      <c r="E37" t="s">
        <v>429</v>
      </c>
      <c r="F37" t="s">
        <v>430</v>
      </c>
      <c r="G37" t="s">
        <v>431</v>
      </c>
      <c r="H37" t="s">
        <v>432</v>
      </c>
      <c r="I37" t="s">
        <v>433</v>
      </c>
      <c r="J37" t="s">
        <v>434</v>
      </c>
      <c r="K37" t="s">
        <v>435</v>
      </c>
      <c r="L37" t="s">
        <v>436</v>
      </c>
      <c r="M37" t="s">
        <v>437</v>
      </c>
      <c r="O37" t="s">
        <v>35</v>
      </c>
      <c r="P37" t="s">
        <v>280</v>
      </c>
      <c r="Q37" t="s">
        <v>281</v>
      </c>
      <c r="R37" t="s">
        <v>282</v>
      </c>
      <c r="S37" t="s">
        <v>283</v>
      </c>
      <c r="T37" t="s">
        <v>284</v>
      </c>
      <c r="U37" t="s">
        <v>285</v>
      </c>
      <c r="V37" t="s">
        <v>286</v>
      </c>
      <c r="W37" t="s">
        <v>287</v>
      </c>
      <c r="X37" t="s">
        <v>288</v>
      </c>
      <c r="Y37" t="s">
        <v>289</v>
      </c>
      <c r="Z37" t="s">
        <v>290</v>
      </c>
    </row>
    <row r="38" spans="2:26" x14ac:dyDescent="0.25">
      <c r="B38" t="s">
        <v>41</v>
      </c>
      <c r="C38" t="s">
        <v>438</v>
      </c>
      <c r="D38" t="s">
        <v>439</v>
      </c>
      <c r="E38" t="s">
        <v>440</v>
      </c>
      <c r="F38" t="s">
        <v>441</v>
      </c>
      <c r="G38" t="s">
        <v>442</v>
      </c>
      <c r="H38" t="s">
        <v>443</v>
      </c>
      <c r="I38" t="s">
        <v>444</v>
      </c>
      <c r="J38" t="s">
        <v>445</v>
      </c>
      <c r="K38" t="s">
        <v>446</v>
      </c>
      <c r="L38" t="s">
        <v>447</v>
      </c>
      <c r="M38" t="s">
        <v>448</v>
      </c>
      <c r="O38" t="s">
        <v>35</v>
      </c>
      <c r="P38" t="s">
        <v>291</v>
      </c>
      <c r="Q38" t="s">
        <v>292</v>
      </c>
      <c r="R38" t="s">
        <v>293</v>
      </c>
      <c r="S38" t="s">
        <v>294</v>
      </c>
      <c r="T38" t="s">
        <v>295</v>
      </c>
      <c r="U38" t="s">
        <v>296</v>
      </c>
      <c r="V38" t="s">
        <v>297</v>
      </c>
      <c r="W38" t="s">
        <v>298</v>
      </c>
      <c r="X38" t="s">
        <v>299</v>
      </c>
      <c r="Y38" t="s">
        <v>300</v>
      </c>
      <c r="Z38" t="s">
        <v>301</v>
      </c>
    </row>
    <row r="39" spans="2:26" x14ac:dyDescent="0.25">
      <c r="B39" t="s">
        <v>41</v>
      </c>
      <c r="C39" t="s">
        <v>96</v>
      </c>
      <c r="D39" t="s">
        <v>449</v>
      </c>
      <c r="E39" t="s">
        <v>450</v>
      </c>
      <c r="F39" t="s">
        <v>451</v>
      </c>
      <c r="G39" t="s">
        <v>452</v>
      </c>
      <c r="H39" t="s">
        <v>453</v>
      </c>
      <c r="I39" t="s">
        <v>454</v>
      </c>
      <c r="J39" t="s">
        <v>455</v>
      </c>
      <c r="K39" t="s">
        <v>456</v>
      </c>
      <c r="L39" t="s">
        <v>457</v>
      </c>
      <c r="M39" t="s">
        <v>458</v>
      </c>
      <c r="O39" t="s">
        <v>35</v>
      </c>
      <c r="P39" t="s">
        <v>291</v>
      </c>
      <c r="Q39" t="s">
        <v>292</v>
      </c>
      <c r="R39" t="s">
        <v>293</v>
      </c>
      <c r="S39" t="s">
        <v>294</v>
      </c>
      <c r="T39" t="s">
        <v>295</v>
      </c>
      <c r="U39" t="s">
        <v>296</v>
      </c>
      <c r="V39" t="s">
        <v>297</v>
      </c>
      <c r="W39" t="s">
        <v>298</v>
      </c>
      <c r="X39" t="s">
        <v>299</v>
      </c>
      <c r="Y39" t="s">
        <v>302</v>
      </c>
      <c r="Z39" t="s">
        <v>303</v>
      </c>
    </row>
    <row r="40" spans="2:26" x14ac:dyDescent="0.25">
      <c r="B40" t="s">
        <v>41</v>
      </c>
      <c r="C40" t="s">
        <v>459</v>
      </c>
      <c r="D40" t="s">
        <v>460</v>
      </c>
      <c r="E40" t="s">
        <v>461</v>
      </c>
      <c r="F40" t="s">
        <v>462</v>
      </c>
      <c r="G40" t="s">
        <v>463</v>
      </c>
      <c r="H40" t="s">
        <v>464</v>
      </c>
      <c r="I40" t="s">
        <v>465</v>
      </c>
      <c r="J40" t="s">
        <v>466</v>
      </c>
      <c r="K40" t="s">
        <v>467</v>
      </c>
      <c r="L40" t="s">
        <v>468</v>
      </c>
      <c r="M40" t="s">
        <v>469</v>
      </c>
      <c r="O40" t="s">
        <v>35</v>
      </c>
      <c r="P40" t="s">
        <v>304</v>
      </c>
      <c r="Q40" t="s">
        <v>305</v>
      </c>
      <c r="R40" t="s">
        <v>306</v>
      </c>
      <c r="S40" t="s">
        <v>307</v>
      </c>
      <c r="T40" t="s">
        <v>308</v>
      </c>
      <c r="U40" t="s">
        <v>309</v>
      </c>
      <c r="V40" t="s">
        <v>310</v>
      </c>
      <c r="W40" t="s">
        <v>311</v>
      </c>
      <c r="X40" t="s">
        <v>312</v>
      </c>
      <c r="Y40" t="s">
        <v>313</v>
      </c>
      <c r="Z40" t="s">
        <v>314</v>
      </c>
    </row>
    <row r="41" spans="2:26" x14ac:dyDescent="0.25">
      <c r="B41" t="s">
        <v>41</v>
      </c>
      <c r="C41" t="s">
        <v>470</v>
      </c>
      <c r="D41" t="s">
        <v>471</v>
      </c>
      <c r="E41" t="s">
        <v>472</v>
      </c>
      <c r="F41" t="s">
        <v>473</v>
      </c>
      <c r="G41" t="s">
        <v>474</v>
      </c>
      <c r="H41" t="s">
        <v>475</v>
      </c>
      <c r="I41" t="s">
        <v>476</v>
      </c>
      <c r="J41" t="s">
        <v>477</v>
      </c>
      <c r="K41" t="s">
        <v>478</v>
      </c>
      <c r="L41" t="s">
        <v>479</v>
      </c>
      <c r="M41" t="s">
        <v>480</v>
      </c>
      <c r="O41" t="s">
        <v>35</v>
      </c>
      <c r="P41" t="s">
        <v>725</v>
      </c>
      <c r="Q41" t="s">
        <v>316</v>
      </c>
      <c r="R41" t="s">
        <v>317</v>
      </c>
      <c r="S41" t="s">
        <v>318</v>
      </c>
      <c r="T41" t="s">
        <v>319</v>
      </c>
      <c r="U41" t="s">
        <v>320</v>
      </c>
      <c r="V41" t="s">
        <v>321</v>
      </c>
      <c r="W41" t="s">
        <v>322</v>
      </c>
      <c r="X41" t="s">
        <v>323</v>
      </c>
      <c r="Y41" t="s">
        <v>324</v>
      </c>
      <c r="Z41" t="s">
        <v>325</v>
      </c>
    </row>
    <row r="42" spans="2:26" x14ac:dyDescent="0.25">
      <c r="B42" t="s">
        <v>47</v>
      </c>
      <c r="C42" t="s">
        <v>481</v>
      </c>
      <c r="D42" t="s">
        <v>482</v>
      </c>
      <c r="E42" t="s">
        <v>483</v>
      </c>
      <c r="F42" t="s">
        <v>484</v>
      </c>
      <c r="G42" t="s">
        <v>485</v>
      </c>
      <c r="H42" t="s">
        <v>486</v>
      </c>
      <c r="I42" t="s">
        <v>487</v>
      </c>
      <c r="J42" t="s">
        <v>488</v>
      </c>
      <c r="K42" t="s">
        <v>489</v>
      </c>
      <c r="L42" t="s">
        <v>490</v>
      </c>
      <c r="M42" t="s">
        <v>491</v>
      </c>
      <c r="O42" t="s">
        <v>47</v>
      </c>
      <c r="P42" t="s">
        <v>481</v>
      </c>
      <c r="Q42" t="s">
        <v>482</v>
      </c>
      <c r="R42" t="s">
        <v>483</v>
      </c>
      <c r="S42" t="s">
        <v>484</v>
      </c>
      <c r="T42" t="s">
        <v>485</v>
      </c>
      <c r="U42" t="s">
        <v>486</v>
      </c>
      <c r="V42" t="s">
        <v>487</v>
      </c>
      <c r="W42" t="s">
        <v>488</v>
      </c>
      <c r="X42" t="s">
        <v>489</v>
      </c>
      <c r="Y42" t="s">
        <v>490</v>
      </c>
      <c r="Z42" t="s">
        <v>491</v>
      </c>
    </row>
    <row r="43" spans="2:26" x14ac:dyDescent="0.25">
      <c r="B43" t="s">
        <v>47</v>
      </c>
      <c r="C43" t="s">
        <v>492</v>
      </c>
      <c r="D43" t="s">
        <v>493</v>
      </c>
      <c r="E43" t="s">
        <v>494</v>
      </c>
      <c r="F43" t="s">
        <v>495</v>
      </c>
      <c r="G43" t="s">
        <v>496</v>
      </c>
      <c r="H43" t="s">
        <v>497</v>
      </c>
      <c r="I43" t="s">
        <v>498</v>
      </c>
      <c r="J43" t="s">
        <v>499</v>
      </c>
      <c r="K43" t="s">
        <v>500</v>
      </c>
      <c r="L43" t="s">
        <v>501</v>
      </c>
      <c r="M43" t="s">
        <v>502</v>
      </c>
      <c r="O43" t="s">
        <v>47</v>
      </c>
      <c r="P43" t="s">
        <v>492</v>
      </c>
      <c r="Q43" t="s">
        <v>493</v>
      </c>
      <c r="R43" t="s">
        <v>494</v>
      </c>
      <c r="S43" t="s">
        <v>495</v>
      </c>
      <c r="T43" t="s">
        <v>496</v>
      </c>
      <c r="U43" t="s">
        <v>497</v>
      </c>
      <c r="V43" t="s">
        <v>498</v>
      </c>
      <c r="W43" t="s">
        <v>499</v>
      </c>
      <c r="X43" t="s">
        <v>500</v>
      </c>
      <c r="Y43" t="s">
        <v>501</v>
      </c>
      <c r="Z43" t="s">
        <v>502</v>
      </c>
    </row>
    <row r="44" spans="2:26" x14ac:dyDescent="0.25">
      <c r="B44" t="s">
        <v>47</v>
      </c>
      <c r="C44" t="s">
        <v>107</v>
      </c>
      <c r="D44" t="s">
        <v>503</v>
      </c>
      <c r="E44" t="s">
        <v>504</v>
      </c>
      <c r="F44" t="s">
        <v>505</v>
      </c>
      <c r="G44" t="s">
        <v>506</v>
      </c>
      <c r="H44" t="s">
        <v>507</v>
      </c>
      <c r="I44" t="s">
        <v>508</v>
      </c>
      <c r="J44" t="s">
        <v>509</v>
      </c>
      <c r="K44" t="s">
        <v>510</v>
      </c>
      <c r="L44" t="s">
        <v>511</v>
      </c>
      <c r="M44" t="s">
        <v>512</v>
      </c>
      <c r="O44" t="s">
        <v>47</v>
      </c>
      <c r="P44" t="s">
        <v>107</v>
      </c>
      <c r="Q44" t="s">
        <v>503</v>
      </c>
      <c r="R44" t="s">
        <v>504</v>
      </c>
      <c r="S44" t="s">
        <v>505</v>
      </c>
      <c r="T44" t="s">
        <v>506</v>
      </c>
      <c r="U44" t="s">
        <v>507</v>
      </c>
      <c r="V44" t="s">
        <v>508</v>
      </c>
      <c r="W44" t="s">
        <v>509</v>
      </c>
      <c r="X44" t="s">
        <v>510</v>
      </c>
      <c r="Y44" t="s">
        <v>511</v>
      </c>
      <c r="Z44" t="s">
        <v>512</v>
      </c>
    </row>
    <row r="45" spans="2:26" x14ac:dyDescent="0.25">
      <c r="B45" t="s">
        <v>47</v>
      </c>
      <c r="C45" t="s">
        <v>118</v>
      </c>
      <c r="D45" t="s">
        <v>513</v>
      </c>
      <c r="E45" t="s">
        <v>514</v>
      </c>
      <c r="F45" t="s">
        <v>515</v>
      </c>
      <c r="G45" t="s">
        <v>516</v>
      </c>
      <c r="H45" t="s">
        <v>517</v>
      </c>
      <c r="I45" t="s">
        <v>518</v>
      </c>
      <c r="J45" t="s">
        <v>519</v>
      </c>
      <c r="K45" t="s">
        <v>520</v>
      </c>
      <c r="L45" t="s">
        <v>521</v>
      </c>
      <c r="M45" t="s">
        <v>522</v>
      </c>
      <c r="O45" t="s">
        <v>47</v>
      </c>
      <c r="P45" t="s">
        <v>118</v>
      </c>
      <c r="Q45" t="s">
        <v>513</v>
      </c>
      <c r="R45" t="s">
        <v>514</v>
      </c>
      <c r="S45" t="s">
        <v>515</v>
      </c>
      <c r="T45" t="s">
        <v>516</v>
      </c>
      <c r="U45" t="s">
        <v>517</v>
      </c>
      <c r="V45" t="s">
        <v>518</v>
      </c>
      <c r="W45" t="s">
        <v>519</v>
      </c>
      <c r="X45" t="s">
        <v>520</v>
      </c>
      <c r="Y45" t="s">
        <v>521</v>
      </c>
      <c r="Z45" t="s">
        <v>522</v>
      </c>
    </row>
    <row r="46" spans="2:26" x14ac:dyDescent="0.25">
      <c r="B46" t="s">
        <v>47</v>
      </c>
      <c r="C46" t="s">
        <v>315</v>
      </c>
      <c r="D46" t="s">
        <v>523</v>
      </c>
      <c r="E46" t="s">
        <v>524</v>
      </c>
      <c r="F46" t="s">
        <v>525</v>
      </c>
      <c r="G46" t="s">
        <v>526</v>
      </c>
      <c r="H46" t="s">
        <v>527</v>
      </c>
      <c r="I46" t="s">
        <v>528</v>
      </c>
      <c r="J46" t="s">
        <v>529</v>
      </c>
      <c r="K46" t="s">
        <v>530</v>
      </c>
      <c r="L46" t="s">
        <v>531</v>
      </c>
      <c r="M46" t="s">
        <v>532</v>
      </c>
      <c r="O46" t="s">
        <v>47</v>
      </c>
      <c r="P46" t="s">
        <v>315</v>
      </c>
      <c r="Q46" t="s">
        <v>523</v>
      </c>
      <c r="R46" t="s">
        <v>524</v>
      </c>
      <c r="S46" t="s">
        <v>525</v>
      </c>
      <c r="T46" t="s">
        <v>526</v>
      </c>
      <c r="U46" t="s">
        <v>527</v>
      </c>
      <c r="V46" t="s">
        <v>528</v>
      </c>
      <c r="W46" t="s">
        <v>529</v>
      </c>
      <c r="X46" t="s">
        <v>530</v>
      </c>
      <c r="Y46" t="s">
        <v>531</v>
      </c>
      <c r="Z46" t="s">
        <v>532</v>
      </c>
    </row>
    <row r="47" spans="2:26" x14ac:dyDescent="0.25">
      <c r="B47" t="s">
        <v>47</v>
      </c>
      <c r="C47" t="s">
        <v>85</v>
      </c>
      <c r="D47" t="s">
        <v>533</v>
      </c>
      <c r="E47" t="s">
        <v>534</v>
      </c>
      <c r="F47" t="s">
        <v>535</v>
      </c>
      <c r="G47" t="s">
        <v>536</v>
      </c>
      <c r="H47" t="s">
        <v>537</v>
      </c>
      <c r="I47" t="s">
        <v>538</v>
      </c>
      <c r="J47" t="s">
        <v>539</v>
      </c>
      <c r="K47" t="s">
        <v>540</v>
      </c>
      <c r="L47" t="s">
        <v>541</v>
      </c>
      <c r="M47" t="s">
        <v>542</v>
      </c>
      <c r="O47" t="s">
        <v>47</v>
      </c>
      <c r="P47" t="s">
        <v>85</v>
      </c>
      <c r="Q47" t="s">
        <v>533</v>
      </c>
      <c r="R47" t="s">
        <v>534</v>
      </c>
      <c r="S47" t="s">
        <v>535</v>
      </c>
      <c r="T47" t="s">
        <v>536</v>
      </c>
      <c r="U47" t="s">
        <v>537</v>
      </c>
      <c r="V47" t="s">
        <v>538</v>
      </c>
      <c r="W47" t="s">
        <v>539</v>
      </c>
      <c r="X47" t="s">
        <v>540</v>
      </c>
      <c r="Y47" t="s">
        <v>541</v>
      </c>
      <c r="Z47" t="s">
        <v>542</v>
      </c>
    </row>
    <row r="48" spans="2:26" x14ac:dyDescent="0.25">
      <c r="B48" t="s">
        <v>47</v>
      </c>
      <c r="C48" t="s">
        <v>150</v>
      </c>
      <c r="D48" t="s">
        <v>543</v>
      </c>
      <c r="E48" t="s">
        <v>544</v>
      </c>
      <c r="F48" t="s">
        <v>545</v>
      </c>
      <c r="G48" t="s">
        <v>546</v>
      </c>
      <c r="H48" t="s">
        <v>547</v>
      </c>
      <c r="I48" t="s">
        <v>548</v>
      </c>
      <c r="J48" t="s">
        <v>549</v>
      </c>
      <c r="K48" t="s">
        <v>550</v>
      </c>
      <c r="L48" t="s">
        <v>551</v>
      </c>
      <c r="M48" t="s">
        <v>552</v>
      </c>
      <c r="O48" t="s">
        <v>47</v>
      </c>
      <c r="P48" t="s">
        <v>150</v>
      </c>
      <c r="Q48" t="s">
        <v>543</v>
      </c>
      <c r="R48" t="s">
        <v>544</v>
      </c>
      <c r="S48" t="s">
        <v>545</v>
      </c>
      <c r="T48" t="s">
        <v>546</v>
      </c>
      <c r="U48" t="s">
        <v>547</v>
      </c>
      <c r="V48" t="s">
        <v>548</v>
      </c>
      <c r="W48" t="s">
        <v>549</v>
      </c>
      <c r="X48" t="s">
        <v>550</v>
      </c>
      <c r="Y48" t="s">
        <v>551</v>
      </c>
      <c r="Z48" t="s">
        <v>552</v>
      </c>
    </row>
    <row r="49" spans="2:26" x14ac:dyDescent="0.25">
      <c r="B49" t="s">
        <v>47</v>
      </c>
      <c r="C49" t="s">
        <v>161</v>
      </c>
      <c r="D49" t="s">
        <v>553</v>
      </c>
      <c r="E49" t="s">
        <v>554</v>
      </c>
      <c r="F49" t="s">
        <v>555</v>
      </c>
      <c r="G49" t="s">
        <v>556</v>
      </c>
      <c r="H49" t="s">
        <v>557</v>
      </c>
      <c r="I49" t="s">
        <v>558</v>
      </c>
      <c r="J49" t="s">
        <v>559</v>
      </c>
      <c r="K49" t="s">
        <v>560</v>
      </c>
      <c r="L49" t="s">
        <v>561</v>
      </c>
      <c r="M49" t="s">
        <v>562</v>
      </c>
      <c r="O49" t="s">
        <v>47</v>
      </c>
      <c r="P49" t="s">
        <v>161</v>
      </c>
      <c r="Q49" t="s">
        <v>553</v>
      </c>
      <c r="R49" t="s">
        <v>554</v>
      </c>
      <c r="S49" t="s">
        <v>555</v>
      </c>
      <c r="T49" t="s">
        <v>556</v>
      </c>
      <c r="U49" t="s">
        <v>557</v>
      </c>
      <c r="V49" t="s">
        <v>558</v>
      </c>
      <c r="W49" t="s">
        <v>559</v>
      </c>
      <c r="X49" t="s">
        <v>560</v>
      </c>
      <c r="Y49" t="s">
        <v>561</v>
      </c>
      <c r="Z49" t="s">
        <v>562</v>
      </c>
    </row>
    <row r="50" spans="2:26" x14ac:dyDescent="0.25">
      <c r="B50" t="s">
        <v>47</v>
      </c>
      <c r="C50" t="s">
        <v>170</v>
      </c>
      <c r="D50" t="s">
        <v>563</v>
      </c>
      <c r="E50" t="s">
        <v>564</v>
      </c>
      <c r="F50" t="s">
        <v>565</v>
      </c>
      <c r="G50" t="s">
        <v>566</v>
      </c>
      <c r="H50" t="s">
        <v>567</v>
      </c>
      <c r="I50" t="s">
        <v>568</v>
      </c>
      <c r="J50" t="s">
        <v>569</v>
      </c>
      <c r="K50" t="s">
        <v>570</v>
      </c>
      <c r="L50" t="s">
        <v>571</v>
      </c>
      <c r="M50" t="s">
        <v>572</v>
      </c>
      <c r="O50" t="s">
        <v>47</v>
      </c>
      <c r="P50" t="s">
        <v>170</v>
      </c>
      <c r="Q50" t="s">
        <v>563</v>
      </c>
      <c r="R50" t="s">
        <v>564</v>
      </c>
      <c r="S50" t="s">
        <v>565</v>
      </c>
      <c r="T50" t="s">
        <v>566</v>
      </c>
      <c r="U50" t="s">
        <v>567</v>
      </c>
      <c r="V50" t="s">
        <v>568</v>
      </c>
      <c r="W50" t="s">
        <v>569</v>
      </c>
      <c r="X50" t="s">
        <v>570</v>
      </c>
      <c r="Y50" t="s">
        <v>571</v>
      </c>
      <c r="Z50" t="s">
        <v>572</v>
      </c>
    </row>
    <row r="51" spans="2:26" x14ac:dyDescent="0.25">
      <c r="B51" t="s">
        <v>47</v>
      </c>
      <c r="C51" t="s">
        <v>181</v>
      </c>
      <c r="D51" t="s">
        <v>573</v>
      </c>
      <c r="E51" t="s">
        <v>574</v>
      </c>
      <c r="F51" t="s">
        <v>575</v>
      </c>
      <c r="G51" t="s">
        <v>576</v>
      </c>
      <c r="H51" t="s">
        <v>577</v>
      </c>
      <c r="I51" t="s">
        <v>578</v>
      </c>
      <c r="J51" t="s">
        <v>579</v>
      </c>
      <c r="K51" t="s">
        <v>580</v>
      </c>
      <c r="L51" t="s">
        <v>581</v>
      </c>
      <c r="M51" t="s">
        <v>582</v>
      </c>
      <c r="O51" t="s">
        <v>47</v>
      </c>
      <c r="P51" t="s">
        <v>181</v>
      </c>
      <c r="Q51" t="s">
        <v>573</v>
      </c>
      <c r="R51" t="s">
        <v>574</v>
      </c>
      <c r="S51" t="s">
        <v>575</v>
      </c>
      <c r="T51" t="s">
        <v>576</v>
      </c>
      <c r="U51" t="s">
        <v>577</v>
      </c>
      <c r="V51" t="s">
        <v>578</v>
      </c>
      <c r="W51" t="s">
        <v>579</v>
      </c>
      <c r="X51" t="s">
        <v>580</v>
      </c>
      <c r="Y51" t="s">
        <v>581</v>
      </c>
      <c r="Z51" t="s">
        <v>582</v>
      </c>
    </row>
    <row r="52" spans="2:26" x14ac:dyDescent="0.25">
      <c r="B52" t="s">
        <v>47</v>
      </c>
      <c r="C52" t="s">
        <v>192</v>
      </c>
      <c r="D52" t="s">
        <v>583</v>
      </c>
      <c r="E52" t="s">
        <v>584</v>
      </c>
      <c r="F52" t="s">
        <v>585</v>
      </c>
      <c r="G52" t="s">
        <v>586</v>
      </c>
      <c r="H52" t="s">
        <v>587</v>
      </c>
      <c r="I52" t="s">
        <v>588</v>
      </c>
      <c r="J52" t="s">
        <v>589</v>
      </c>
      <c r="K52" t="s">
        <v>590</v>
      </c>
      <c r="L52" t="s">
        <v>591</v>
      </c>
      <c r="M52" t="s">
        <v>592</v>
      </c>
      <c r="O52" t="s">
        <v>47</v>
      </c>
      <c r="P52" t="s">
        <v>192</v>
      </c>
      <c r="Q52" t="s">
        <v>583</v>
      </c>
      <c r="R52" t="s">
        <v>584</v>
      </c>
      <c r="S52" t="s">
        <v>585</v>
      </c>
      <c r="T52" t="s">
        <v>586</v>
      </c>
      <c r="U52" t="s">
        <v>587</v>
      </c>
      <c r="V52" t="s">
        <v>588</v>
      </c>
      <c r="W52" t="s">
        <v>589</v>
      </c>
      <c r="X52" t="s">
        <v>590</v>
      </c>
      <c r="Y52" t="s">
        <v>591</v>
      </c>
      <c r="Z52" t="s">
        <v>592</v>
      </c>
    </row>
    <row r="53" spans="2:26" x14ac:dyDescent="0.25">
      <c r="B53" t="s">
        <v>47</v>
      </c>
      <c r="C53" t="s">
        <v>203</v>
      </c>
      <c r="D53" t="s">
        <v>593</v>
      </c>
      <c r="E53" t="s">
        <v>594</v>
      </c>
      <c r="F53" t="s">
        <v>595</v>
      </c>
      <c r="G53" t="s">
        <v>596</v>
      </c>
      <c r="H53" t="s">
        <v>597</v>
      </c>
      <c r="I53" t="s">
        <v>598</v>
      </c>
      <c r="J53" t="s">
        <v>599</v>
      </c>
      <c r="K53" t="s">
        <v>600</v>
      </c>
      <c r="L53" t="s">
        <v>601</v>
      </c>
      <c r="M53" t="s">
        <v>602</v>
      </c>
      <c r="O53" t="s">
        <v>47</v>
      </c>
      <c r="P53" t="s">
        <v>203</v>
      </c>
      <c r="Q53" t="s">
        <v>593</v>
      </c>
      <c r="R53" t="s">
        <v>594</v>
      </c>
      <c r="S53" t="s">
        <v>595</v>
      </c>
      <c r="T53" t="s">
        <v>596</v>
      </c>
      <c r="U53" t="s">
        <v>597</v>
      </c>
      <c r="V53" t="s">
        <v>598</v>
      </c>
      <c r="W53" t="s">
        <v>599</v>
      </c>
      <c r="X53" t="s">
        <v>600</v>
      </c>
      <c r="Y53" t="s">
        <v>601</v>
      </c>
      <c r="Z53" t="s">
        <v>602</v>
      </c>
    </row>
    <row r="54" spans="2:26" x14ac:dyDescent="0.25">
      <c r="B54" t="s">
        <v>47</v>
      </c>
      <c r="C54" t="s">
        <v>603</v>
      </c>
      <c r="D54" t="s">
        <v>604</v>
      </c>
      <c r="E54" t="s">
        <v>605</v>
      </c>
      <c r="F54" t="s">
        <v>606</v>
      </c>
      <c r="G54" t="s">
        <v>607</v>
      </c>
      <c r="H54" t="s">
        <v>608</v>
      </c>
      <c r="I54" t="s">
        <v>609</v>
      </c>
      <c r="J54" t="s">
        <v>610</v>
      </c>
      <c r="K54" t="s">
        <v>611</v>
      </c>
      <c r="L54" t="s">
        <v>612</v>
      </c>
      <c r="M54" t="s">
        <v>613</v>
      </c>
      <c r="O54" t="s">
        <v>47</v>
      </c>
      <c r="P54" t="s">
        <v>603</v>
      </c>
      <c r="Q54" t="s">
        <v>604</v>
      </c>
      <c r="R54" t="s">
        <v>605</v>
      </c>
      <c r="S54" t="s">
        <v>606</v>
      </c>
      <c r="T54" t="s">
        <v>607</v>
      </c>
      <c r="U54" t="s">
        <v>608</v>
      </c>
      <c r="V54" t="s">
        <v>609</v>
      </c>
      <c r="W54" t="s">
        <v>610</v>
      </c>
      <c r="X54" t="s">
        <v>611</v>
      </c>
      <c r="Y54" t="s">
        <v>612</v>
      </c>
      <c r="Z54" t="s">
        <v>613</v>
      </c>
    </row>
    <row r="55" spans="2:26" x14ac:dyDescent="0.25">
      <c r="B55" t="s">
        <v>53</v>
      </c>
      <c r="C55" t="s">
        <v>481</v>
      </c>
      <c r="D55" t="s">
        <v>614</v>
      </c>
      <c r="E55" t="s">
        <v>615</v>
      </c>
      <c r="F55" t="s">
        <v>616</v>
      </c>
      <c r="G55" t="s">
        <v>617</v>
      </c>
      <c r="H55" t="s">
        <v>618</v>
      </c>
      <c r="I55" t="s">
        <v>619</v>
      </c>
      <c r="J55" t="s">
        <v>620</v>
      </c>
      <c r="K55" t="s">
        <v>621</v>
      </c>
      <c r="L55" t="s">
        <v>622</v>
      </c>
      <c r="M55" t="s">
        <v>623</v>
      </c>
      <c r="O55" t="s">
        <v>53</v>
      </c>
      <c r="P55" t="s">
        <v>481</v>
      </c>
      <c r="Q55" t="s">
        <v>614</v>
      </c>
      <c r="R55" t="s">
        <v>615</v>
      </c>
      <c r="S55" t="s">
        <v>616</v>
      </c>
      <c r="T55" t="s">
        <v>617</v>
      </c>
      <c r="U55" t="s">
        <v>618</v>
      </c>
      <c r="V55" t="s">
        <v>619</v>
      </c>
      <c r="W55" t="s">
        <v>620</v>
      </c>
      <c r="X55" t="s">
        <v>621</v>
      </c>
      <c r="Y55" t="s">
        <v>622</v>
      </c>
      <c r="Z55" t="s">
        <v>623</v>
      </c>
    </row>
    <row r="56" spans="2:26" x14ac:dyDescent="0.25">
      <c r="B56" t="s">
        <v>53</v>
      </c>
      <c r="C56" t="s">
        <v>624</v>
      </c>
      <c r="D56" t="s">
        <v>625</v>
      </c>
      <c r="E56" t="s">
        <v>626</v>
      </c>
      <c r="F56" t="s">
        <v>627</v>
      </c>
      <c r="G56" t="s">
        <v>628</v>
      </c>
      <c r="H56" t="s">
        <v>629</v>
      </c>
      <c r="I56" t="s">
        <v>630</v>
      </c>
      <c r="J56" t="s">
        <v>631</v>
      </c>
      <c r="K56" t="s">
        <v>632</v>
      </c>
      <c r="L56" t="s">
        <v>633</v>
      </c>
      <c r="M56" t="s">
        <v>634</v>
      </c>
      <c r="O56" t="s">
        <v>53</v>
      </c>
      <c r="P56" t="s">
        <v>624</v>
      </c>
      <c r="Q56" t="s">
        <v>625</v>
      </c>
      <c r="R56" t="s">
        <v>626</v>
      </c>
      <c r="S56" t="s">
        <v>627</v>
      </c>
      <c r="T56" t="s">
        <v>628</v>
      </c>
      <c r="U56" t="s">
        <v>629</v>
      </c>
      <c r="V56" t="s">
        <v>630</v>
      </c>
      <c r="W56" t="s">
        <v>631</v>
      </c>
      <c r="X56" t="s">
        <v>632</v>
      </c>
      <c r="Y56" t="s">
        <v>633</v>
      </c>
      <c r="Z56" t="s">
        <v>634</v>
      </c>
    </row>
    <row r="57" spans="2:26" x14ac:dyDescent="0.25">
      <c r="B57" t="s">
        <v>53</v>
      </c>
      <c r="C57" t="s">
        <v>85</v>
      </c>
      <c r="D57" t="s">
        <v>635</v>
      </c>
      <c r="E57" t="s">
        <v>636</v>
      </c>
      <c r="F57" t="s">
        <v>637</v>
      </c>
      <c r="G57" t="s">
        <v>638</v>
      </c>
      <c r="H57" t="s">
        <v>639</v>
      </c>
      <c r="I57" t="s">
        <v>640</v>
      </c>
      <c r="J57" t="s">
        <v>641</v>
      </c>
      <c r="K57" t="s">
        <v>642</v>
      </c>
      <c r="L57" t="s">
        <v>643</v>
      </c>
      <c r="M57" t="s">
        <v>644</v>
      </c>
      <c r="O57" t="s">
        <v>53</v>
      </c>
      <c r="P57" t="s">
        <v>118</v>
      </c>
      <c r="Q57" t="s">
        <v>665</v>
      </c>
      <c r="R57" t="s">
        <v>666</v>
      </c>
      <c r="S57" t="s">
        <v>667</v>
      </c>
      <c r="T57" t="s">
        <v>668</v>
      </c>
      <c r="U57" t="s">
        <v>669</v>
      </c>
      <c r="V57" t="s">
        <v>670</v>
      </c>
      <c r="W57" t="s">
        <v>671</v>
      </c>
      <c r="X57" t="s">
        <v>672</v>
      </c>
      <c r="Y57" t="s">
        <v>673</v>
      </c>
      <c r="Z57" t="s">
        <v>674</v>
      </c>
    </row>
    <row r="58" spans="2:26" x14ac:dyDescent="0.25">
      <c r="B58" t="s">
        <v>53</v>
      </c>
      <c r="C58" t="s">
        <v>192</v>
      </c>
      <c r="D58" t="s">
        <v>645</v>
      </c>
      <c r="E58" t="s">
        <v>646</v>
      </c>
      <c r="F58" t="s">
        <v>647</v>
      </c>
      <c r="G58" t="s">
        <v>648</v>
      </c>
      <c r="H58" t="s">
        <v>649</v>
      </c>
      <c r="I58" t="s">
        <v>650</v>
      </c>
      <c r="J58" t="s">
        <v>651</v>
      </c>
      <c r="K58" t="s">
        <v>652</v>
      </c>
      <c r="L58" t="s">
        <v>653</v>
      </c>
      <c r="M58" t="s">
        <v>654</v>
      </c>
      <c r="O58" t="s">
        <v>53</v>
      </c>
      <c r="P58" t="s">
        <v>85</v>
      </c>
      <c r="Q58" t="s">
        <v>635</v>
      </c>
      <c r="R58" t="s">
        <v>636</v>
      </c>
      <c r="S58" t="s">
        <v>637</v>
      </c>
      <c r="T58" t="s">
        <v>638</v>
      </c>
      <c r="U58" t="s">
        <v>639</v>
      </c>
      <c r="V58" t="s">
        <v>640</v>
      </c>
      <c r="W58" t="s">
        <v>641</v>
      </c>
      <c r="X58" t="s">
        <v>642</v>
      </c>
      <c r="Y58" t="s">
        <v>643</v>
      </c>
      <c r="Z58" t="s">
        <v>644</v>
      </c>
    </row>
    <row r="59" spans="2:26" x14ac:dyDescent="0.25">
      <c r="B59" t="s">
        <v>53</v>
      </c>
      <c r="C59" t="s">
        <v>161</v>
      </c>
      <c r="D59" t="s">
        <v>655</v>
      </c>
      <c r="E59" t="s">
        <v>656</v>
      </c>
      <c r="F59" t="s">
        <v>657</v>
      </c>
      <c r="G59" t="s">
        <v>658</v>
      </c>
      <c r="H59" t="s">
        <v>659</v>
      </c>
      <c r="I59" t="s">
        <v>660</v>
      </c>
      <c r="J59" t="s">
        <v>661</v>
      </c>
      <c r="K59" t="s">
        <v>662</v>
      </c>
      <c r="L59" t="s">
        <v>663</v>
      </c>
      <c r="M59" t="s">
        <v>664</v>
      </c>
      <c r="O59" t="s">
        <v>53</v>
      </c>
      <c r="P59" t="s">
        <v>192</v>
      </c>
      <c r="Q59" t="s">
        <v>645</v>
      </c>
      <c r="R59" t="s">
        <v>646</v>
      </c>
      <c r="S59" t="s">
        <v>647</v>
      </c>
      <c r="T59" t="s">
        <v>648</v>
      </c>
      <c r="U59" t="s">
        <v>649</v>
      </c>
      <c r="V59" t="s">
        <v>650</v>
      </c>
      <c r="W59" t="s">
        <v>651</v>
      </c>
      <c r="X59" t="s">
        <v>652</v>
      </c>
      <c r="Y59" t="s">
        <v>653</v>
      </c>
      <c r="Z59" t="s">
        <v>654</v>
      </c>
    </row>
    <row r="60" spans="2:26" x14ac:dyDescent="0.25">
      <c r="B60" t="s">
        <v>53</v>
      </c>
      <c r="C60" t="s">
        <v>118</v>
      </c>
      <c r="D60" t="s">
        <v>665</v>
      </c>
      <c r="E60" t="s">
        <v>666</v>
      </c>
      <c r="F60" t="s">
        <v>667</v>
      </c>
      <c r="G60" t="s">
        <v>668</v>
      </c>
      <c r="H60" t="s">
        <v>669</v>
      </c>
      <c r="I60" t="s">
        <v>670</v>
      </c>
      <c r="J60" t="s">
        <v>671</v>
      </c>
      <c r="K60" t="s">
        <v>672</v>
      </c>
      <c r="L60" t="s">
        <v>673</v>
      </c>
      <c r="M60" t="s">
        <v>674</v>
      </c>
      <c r="O60" t="s">
        <v>53</v>
      </c>
      <c r="P60" t="s">
        <v>161</v>
      </c>
      <c r="Q60" t="s">
        <v>655</v>
      </c>
      <c r="R60" t="s">
        <v>656</v>
      </c>
      <c r="S60" t="s">
        <v>657</v>
      </c>
      <c r="T60" t="s">
        <v>658</v>
      </c>
      <c r="U60" t="s">
        <v>659</v>
      </c>
      <c r="V60" t="s">
        <v>660</v>
      </c>
      <c r="W60" t="s">
        <v>661</v>
      </c>
      <c r="X60" t="s">
        <v>662</v>
      </c>
      <c r="Y60" t="s">
        <v>663</v>
      </c>
      <c r="Z60" t="s">
        <v>664</v>
      </c>
    </row>
    <row r="61" spans="2:26" x14ac:dyDescent="0.25">
      <c r="B61" t="s">
        <v>54</v>
      </c>
      <c r="C61" t="s">
        <v>85</v>
      </c>
      <c r="D61" t="s">
        <v>675</v>
      </c>
      <c r="E61" t="s">
        <v>676</v>
      </c>
      <c r="F61" t="s">
        <v>677</v>
      </c>
      <c r="G61" t="s">
        <v>678</v>
      </c>
      <c r="H61" t="s">
        <v>679</v>
      </c>
      <c r="I61" t="s">
        <v>680</v>
      </c>
      <c r="J61" t="s">
        <v>681</v>
      </c>
      <c r="K61" t="s">
        <v>682</v>
      </c>
      <c r="L61" t="s">
        <v>683</v>
      </c>
      <c r="M61" t="s">
        <v>684</v>
      </c>
      <c r="O61" t="s">
        <v>54</v>
      </c>
      <c r="P61" t="s">
        <v>118</v>
      </c>
      <c r="Q61" t="s">
        <v>685</v>
      </c>
      <c r="R61" t="s">
        <v>686</v>
      </c>
      <c r="S61" t="s">
        <v>687</v>
      </c>
      <c r="T61" t="s">
        <v>688</v>
      </c>
      <c r="U61" t="s">
        <v>689</v>
      </c>
      <c r="V61" t="s">
        <v>690</v>
      </c>
      <c r="W61" t="s">
        <v>691</v>
      </c>
      <c r="X61" t="s">
        <v>692</v>
      </c>
      <c r="Y61" t="s">
        <v>693</v>
      </c>
      <c r="Z61" t="s">
        <v>694</v>
      </c>
    </row>
    <row r="62" spans="2:26" x14ac:dyDescent="0.25">
      <c r="B62" t="s">
        <v>54</v>
      </c>
      <c r="C62" t="s">
        <v>118</v>
      </c>
      <c r="D62" t="s">
        <v>685</v>
      </c>
      <c r="E62" t="s">
        <v>686</v>
      </c>
      <c r="F62" t="s">
        <v>687</v>
      </c>
      <c r="G62" t="s">
        <v>688</v>
      </c>
      <c r="H62" t="s">
        <v>689</v>
      </c>
      <c r="I62" t="s">
        <v>690</v>
      </c>
      <c r="J62" t="s">
        <v>691</v>
      </c>
      <c r="K62" t="s">
        <v>692</v>
      </c>
      <c r="L62" t="s">
        <v>693</v>
      </c>
      <c r="M62" t="s">
        <v>694</v>
      </c>
      <c r="O62" t="s">
        <v>54</v>
      </c>
      <c r="P62" t="s">
        <v>170</v>
      </c>
      <c r="Q62" t="s">
        <v>695</v>
      </c>
      <c r="R62" t="s">
        <v>696</v>
      </c>
      <c r="S62" t="s">
        <v>697</v>
      </c>
      <c r="T62" t="s">
        <v>698</v>
      </c>
      <c r="U62" t="s">
        <v>699</v>
      </c>
      <c r="V62" t="s">
        <v>700</v>
      </c>
      <c r="W62" t="s">
        <v>701</v>
      </c>
      <c r="X62" t="s">
        <v>702</v>
      </c>
      <c r="Y62" t="s">
        <v>703</v>
      </c>
      <c r="Z62" t="s">
        <v>704</v>
      </c>
    </row>
    <row r="63" spans="2:26" x14ac:dyDescent="0.25">
      <c r="B63" t="s">
        <v>54</v>
      </c>
      <c r="C63" t="s">
        <v>170</v>
      </c>
      <c r="D63" t="s">
        <v>695</v>
      </c>
      <c r="E63" t="s">
        <v>696</v>
      </c>
      <c r="F63" t="s">
        <v>697</v>
      </c>
      <c r="G63" t="s">
        <v>698</v>
      </c>
      <c r="H63" t="s">
        <v>699</v>
      </c>
      <c r="I63" t="s">
        <v>700</v>
      </c>
      <c r="J63" t="s">
        <v>701</v>
      </c>
      <c r="K63" t="s">
        <v>702</v>
      </c>
      <c r="L63" t="s">
        <v>703</v>
      </c>
      <c r="M63" t="s">
        <v>704</v>
      </c>
      <c r="O63" t="s">
        <v>54</v>
      </c>
      <c r="P63" t="s">
        <v>481</v>
      </c>
      <c r="Q63" t="s">
        <v>705</v>
      </c>
      <c r="R63" t="s">
        <v>706</v>
      </c>
      <c r="S63" t="s">
        <v>707</v>
      </c>
      <c r="T63" t="s">
        <v>708</v>
      </c>
      <c r="U63" t="s">
        <v>709</v>
      </c>
      <c r="V63" t="s">
        <v>710</v>
      </c>
      <c r="W63" t="s">
        <v>711</v>
      </c>
      <c r="X63" t="s">
        <v>712</v>
      </c>
      <c r="Y63" t="s">
        <v>713</v>
      </c>
      <c r="Z63" t="s">
        <v>714</v>
      </c>
    </row>
    <row r="64" spans="2:26" x14ac:dyDescent="0.25">
      <c r="B64" t="s">
        <v>54</v>
      </c>
      <c r="C64" t="s">
        <v>481</v>
      </c>
      <c r="D64" t="s">
        <v>705</v>
      </c>
      <c r="E64" t="s">
        <v>706</v>
      </c>
      <c r="F64" t="s">
        <v>707</v>
      </c>
      <c r="G64" t="s">
        <v>708</v>
      </c>
      <c r="H64" t="s">
        <v>709</v>
      </c>
      <c r="I64" t="s">
        <v>710</v>
      </c>
      <c r="J64" t="s">
        <v>711</v>
      </c>
      <c r="K64" t="s">
        <v>712</v>
      </c>
      <c r="L64" t="s">
        <v>713</v>
      </c>
      <c r="M64" t="s">
        <v>714</v>
      </c>
      <c r="O64" t="s">
        <v>54</v>
      </c>
      <c r="P64" t="s">
        <v>315</v>
      </c>
      <c r="Q64" t="s">
        <v>715</v>
      </c>
      <c r="R64" t="s">
        <v>716</v>
      </c>
      <c r="S64" t="s">
        <v>717</v>
      </c>
      <c r="T64" t="s">
        <v>718</v>
      </c>
      <c r="U64" t="s">
        <v>719</v>
      </c>
      <c r="V64" t="s">
        <v>720</v>
      </c>
      <c r="W64" t="s">
        <v>721</v>
      </c>
      <c r="X64" t="s">
        <v>722</v>
      </c>
      <c r="Y64" t="s">
        <v>723</v>
      </c>
      <c r="Z64" t="s">
        <v>724</v>
      </c>
    </row>
    <row r="65" spans="2:26" x14ac:dyDescent="0.25">
      <c r="B65" t="s">
        <v>54</v>
      </c>
      <c r="C65" t="s">
        <v>315</v>
      </c>
      <c r="D65" t="s">
        <v>715</v>
      </c>
      <c r="E65" t="s">
        <v>716</v>
      </c>
      <c r="F65" t="s">
        <v>717</v>
      </c>
      <c r="G65" t="s">
        <v>718</v>
      </c>
      <c r="H65" t="s">
        <v>719</v>
      </c>
      <c r="I65" t="s">
        <v>720</v>
      </c>
      <c r="J65" t="s">
        <v>721</v>
      </c>
      <c r="K65" t="s">
        <v>722</v>
      </c>
      <c r="L65" t="s">
        <v>723</v>
      </c>
      <c r="M65" t="s">
        <v>724</v>
      </c>
      <c r="O65" t="s">
        <v>54</v>
      </c>
      <c r="P65" t="s">
        <v>85</v>
      </c>
      <c r="Q65" t="s">
        <v>675</v>
      </c>
      <c r="R65" t="s">
        <v>676</v>
      </c>
      <c r="S65" t="s">
        <v>677</v>
      </c>
      <c r="T65" t="s">
        <v>678</v>
      </c>
      <c r="U65" t="s">
        <v>679</v>
      </c>
      <c r="V65" t="s">
        <v>680</v>
      </c>
      <c r="W65" t="s">
        <v>681</v>
      </c>
      <c r="X65" t="s">
        <v>682</v>
      </c>
      <c r="Y65" t="s">
        <v>683</v>
      </c>
      <c r="Z65" t="s">
        <v>684</v>
      </c>
    </row>
  </sheetData>
  <sortState xmlns:xlrd2="http://schemas.microsoft.com/office/spreadsheetml/2017/richdata2" ref="O4:Z65">
    <sortCondition ref="O4:O65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G A A B Q S w M E F A A C A A g A W r + K W f o T 1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t 1 n U O s t G H c W 3 0 o X 6 w A w B Q S w M E F A A C A A g A W r + K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q / i l l T x X p n S Q M A A H c j A A A T A B w A R m 9 y b X V s Y X M v U 2 V j d G l v b j E u b S C i G A A o o B Q A A A A A A A A A A A A A A A A A A A A A A A A A A A D t W V t v 2 j A U f k f i P 1 j p C 0 i U k U C 7 b h M P N H R r 1 b V r g a o P z Y R M c k a t J j a z H d S L + t / n k E K g J N A y c W k b H i C c Y / t c v s 8 + H C z A l o R R 1 A w / 9 W + Z j L j G H B w k 9 b a x g 6 r I B Z n N I P X 6 x U k X q J K Y o l + s M 9 v 3 g M r c d + J C 0 W R U q i 8 i p 5 l f r Q s B X F h 1 T A m 4 6 N w a j h R W 6 8 C 0 j J J R Q d v o 6 E h Z 9 E B I D h Z c 4 v 7 w / W J f L 5 V K V g O 6 H I R Q D l k D N 4 q 2 6 G v 5 w l U d X O I R C b y q F b Q C M p n r e 1 R U y w V 0 Q G 3 m E N q t 6 s a O U U D n P p P Q l H c u V K P H 4 i m j 8 D t f C M P Z 0 l q k x 5 C N v Q 7 B D t N U Y C 3 c U a N a H F P x h 3 E v X L 5 1 1 w O R C 4 M v P D x o o V R X 5 q X S I A m 3 8 r G A h n I j Q V 6 e k D / m s x l C 4 / 2 I E N j S Q g x y R l 5 L g V g j E H X 8 w 6 l 1 2 + W J 7 d B k P r f h p S j 8 B M r 6 b A y D 2 c k e W V x O w s 1 r T L s q s C C l c / I d h r m c f E + 4 E a X 7 + P i o X S 6 t n / G h H x + T 8 k H s l Q 3 B o P J B M d j S n l D Y j A L w k a G 4 c C X H 7 S A D f a N t r H x f 1 L H E A t T Y Z 3 7 M A U P X F 0 N D z c E d u F c p E K j H m c f 6 R D 1 G s J w F M g m H g B 0 V 0 x A Q d P U k r 7 l u 0 8 Y u 5 q I q u b 8 o z I l u B M i 3 i A c o J / J T E N d s G 9 z 2 L c p 5 x q d E 9 d 1 s 9 X 2 S u n F 2 M i U 7 9 D 3 i E K m W 7 I E q l F T i L s Q s 7 H X a L f B 6 K G e O l A 6 W M F B e q g c + p R 7 N P W G S z V A f A u l e S 6 Q r p 7 1 E r T G t f e k Z 9 J z 6 6 z i M U v 6 n / F 8 P / 8 3 V 9 8 B j J d e c 2 3 G l F E 8 p / p 8 U V 2 T z X S n W S P M n D + Z Q f e + t / b S M 5 J U E + U 6 C f D d B / j l B v r f I n x q r P 9 l G Z b y + t H P N H A T K k V R R f w i w I / m X B L l e S l L o M 2 g z k c i I N f v 6 + l i j b K e s e Z O s 2 d I a T 0 V m r d 1 D 4 0 V 1 R j f S Q r N q F o 0 p j B n 0 S u 5 S R / w q p / x K + b V E f l X e L b 8 2 v y U 0 1 Y w b 1 G O C B H f V 8 V 0 U + s 7 h r w / U V u 3 a 4 X 3 Q D x 1 R u V s p B s s P R p 0 y t M + o g 8 4 A 3 2 w H b 6 j W B 6 5 a u v j u a n p 4 U 2 L q Y O 4 g B / o E D 2 7 P Y 2 e + x s q C J o b O R T G P r I S x z x s e Z y h u 5 m u s L G g i o L o L t C u v x 1 I 1 c 1 h s l l 7 R A W c z 2 Z g N v r P 5 G / z N X b K 8 4 w I y p n j F x d I / U E s B A i 0 A F A A C A A g A W r + K W f o T 1 a i n A A A A 9 w A A A B I A A A A A A A A A A A A A A A A A A A A A A E N v b m Z p Z y 9 Q Y W N r Y W d l L n h t b F B L A Q I t A B Q A A g A I A F q / i l l T c j g s m w A A A O E A A A A T A A A A A A A A A A A A A A A A A P M A A A B b Q 2 9 u d G V u d F 9 U e X B l c 1 0 u e G 1 s U E s B A i 0 A F A A C A A g A W r + K W V P F e m d J A w A A d y M A A B M A A A A A A A A A A A A A A A A A 2 w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L I A A A A A A A D C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D F f M j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j E 6 M z Q 6 N D Q u N j I 2 N z Y y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3 Z G J l M W J i L T B m Y m E t N D U 0 M S 1 h M 2 F j L W Y 1 M D F k N D c w M T c 2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F f M j U v Q X V 0 b 1 J l b W 9 2 Z W R D b 2 x 1 b W 5 z M S 5 7 Q 2 9 s d W 1 u M S w w f S Z x d W 9 0 O y w m c X V v d D t T Z W N 0 a W 9 u M S 9 0 M V 8 y N S 9 B d X R v U m V t b 3 Z l Z E N v b H V t b n M x L n t D b 2 x 1 b W 4 y L D F 9 J n F 1 b 3 Q 7 L C Z x d W 9 0 O 1 N l Y 3 R p b 2 4 x L 3 Q x X z I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D F f M j U v Q X V 0 b 1 J l b W 9 2 Z W R D b 2 x 1 b W 5 z M S 5 7 Q 2 9 s d W 1 u M S w w f S Z x d W 9 0 O y w m c X V v d D t T Z W N 0 a W 9 u M S 9 0 M V 8 y N S 9 B d X R v U m V t b 3 Z l Z E N v b H V t b n M x L n t D b 2 x 1 b W 4 y L D F 9 J n F 1 b 3 Q 7 L C Z x d W 9 0 O 1 N l Y 3 R p b 2 4 x L 3 Q x X z I 1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D F f M j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j E 6 M z U 6 M z I u O T E y M T M 4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4 N G M w O W I y L W Y z Y W Y t N D V m N C 1 i Y m J k L T N j Z j g 4 N j V k Y j U 5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H Z E F n X z M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I y O j E 5 O j M 2 L j A 1 O D c 3 N j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M G Q w N T E w Y S 1 j M D Q z L T Q y O D g t Y T Q 0 O S 0 w O G Q 1 M j U 4 Y 2 N m O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R 2 R B Z 1 8 z N S 9 B d X R v U m V t b 3 Z l Z E N v b H V t b n M x L n t D b 2 x 1 b W 4 x L D B 9 J n F 1 b 3 Q 7 L C Z x d W 9 0 O 1 N l Y 3 R p b 2 4 x L 0 R h R 2 R B Z 1 8 z N S 9 B d X R v U m V t b 3 Z l Z E N v b H V t b n M x L n t D b 2 x 1 b W 4 y L D F 9 J n F 1 b 3 Q 7 L C Z x d W 9 0 O 1 N l Y 3 R p b 2 4 x L 0 R h R 2 R B Z 1 8 z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R 2 R B Z 1 8 z N S 9 B d X R v U m V t b 3 Z l Z E N v b H V t b n M x L n t D b 2 x 1 b W 4 x L D B 9 J n F 1 b 3 Q 7 L C Z x d W 9 0 O 1 N l Y 3 R p b 2 4 x L 0 R h R 2 R B Z 1 8 z N S 9 B d X R v U m V t b 3 Z l Z E N v b H V t b n M x L n t D b 2 x 1 b W 4 y L D F 9 J n F 1 b 3 Q 7 L C Z x d W 9 0 O 1 N l Y 3 R p b 2 4 x L 0 R h R 2 R B Z 1 8 z N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L S V 8 z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V Q y M T o w N j o y M S 4 2 N T k z N z Q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g w M j M w M T g t Y 2 E 2 M y 0 0 Y m F m L T g 0 N 2 U t N G E 1 Y m M 3 M z M 5 N D I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M z A v Q X V 0 b 1 J l b W 9 2 Z W R D b 2 x 1 b W 5 z M S 5 7 Q 2 9 s d W 1 u M S w w f S Z x d W 9 0 O y w m c X V v d D t T Z W N 0 a W 9 u M S 9 L S 0 l f M z A v Q X V 0 b 1 J l b W 9 2 Z W R D b 2 x 1 b W 5 z M S 5 7 Q 2 9 s d W 1 u M i w x f S Z x d W 9 0 O y w m c X V v d D t T Z W N 0 a W 9 u M S 9 L S 0 l f M z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M z A v Q X V 0 b 1 J l b W 9 2 Z W R D b 2 x 1 b W 5 z M S 5 7 Q 2 9 s d W 1 u M S w w f S Z x d W 9 0 O y w m c X V v d D t T Z W N 0 a W 9 u M S 9 L S 0 l f M z A v Q X V 0 b 1 J l b W 9 2 Z W R D b 2 x 1 b W 5 z M S 5 7 Q 2 9 s d W 1 u M i w x f S Z x d W 9 0 O y w m c X V v d D t T Z W N 0 a W 9 u M S 9 L S 0 l f M z A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0 l f N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F U M j I 6 M D I 6 M z k u O T Y y N T Q z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w Y T F i Z T U x L T d m N T Y t N D Y 1 Y i 1 h O W V k L T J l N 2 M 5 M G E 0 O G M 0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t J X z Q w L 0 F 1 d G 9 S Z W 1 v d m V k Q 2 9 s d W 1 u c z E u e 0 N v b H V t b j E s M H 0 m c X V v d D s s J n F 1 b 3 Q 7 U 2 V j d G l v b j E v S 0 t J X z Q w L 0 F 1 d G 9 S Z W 1 v d m V k Q 2 9 s d W 1 u c z E u e 0 N v b H V t b j I s M X 0 m c X V v d D s s J n F 1 b 3 Q 7 U 2 V j d G l v b j E v S 0 t J X z Q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0 t J X z Q w L 0 F 1 d G 9 S Z W 1 v d m V k Q 2 9 s d W 1 u c z E u e 0 N v b H V t b j E s M H 0 m c X V v d D s s J n F 1 b 3 Q 7 U 2 V j d G l v b j E v S 0 t J X z Q w L 0 F 1 d G 9 S Z W 1 v d m V k Q 2 9 s d W 1 u c z E u e 0 N v b H V t b j I s M X 0 m c X V v d D s s J n F 1 b 3 Q 7 U 2 V j d G l v b j E v S 0 t J X z Q w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t J X z Q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I y O j A 3 O j U 3 L j M 2 M j E 3 N z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T l j N j I 4 M i 0 4 O T c z L T R k N j Y t O T Y 3 Z i 0 4 N T M 5 Z j d k M G F k O W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s d H J h X 0 t L S V 9 2 M l 8 y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y M D o y M z o w O C 4 w O D A 1 N D E x W i I g L z 4 8 R W 5 0 c n k g V H l w Z T 0 i R m l s b E N v b H V t b l R 5 c G V z I i B W Y W x 1 Z T 0 i c 0 J n W U d C Z 1 l H Q 1 F Z R 0 J n W T 0 i I C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4 O D M w Z j E 0 L T B k Z D I t N D M x O S 0 5 N W Y z L T N k Z W Q z M T k 0 N D M 4 N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d H J h X 0 t L S V 9 2 M l 8 y M C 9 B d X R v U m V t b 3 Z l Z E N v b H V t b n M x L n t U a W 1 l I C h z K S w w f S Z x d W 9 0 O y w m c X V v d D t T Z W N 0 a W 9 u M S 9 V b H R y Y V 9 L S 0 l f d j J f M j A v Q X V 0 b 1 J l b W 9 2 Z W R D b 2 x 1 b W 5 z M S 5 7 Q W N j Z W x f e C A o b T I v c y k s M X 0 m c X V v d D s s J n F 1 b 3 Q 7 U 2 V j d G l v b j E v V W x 0 c m F f S 0 t J X 3 Y y X z I w L 0 F 1 d G 9 S Z W 1 v d m V k Q 2 9 s d W 1 u c z E u e 0 F j Y 2 V s X 3 k g K G 0 y L 3 M p L D J 9 J n F 1 b 3 Q 7 L C Z x d W 9 0 O 1 N l Y 3 R p b 2 4 x L 1 V s d H J h X 0 t L S V 9 2 M l 8 y M C 9 B d X R v U m V t b 3 Z l Z E N v b H V t b n M x L n t B Y 2 N l b F 9 6 I C h t M i 9 z K S w z f S Z x d W 9 0 O y w m c X V v d D t T Z W N 0 a W 9 u M S 9 V b H R y Y V 9 L S 0 l f d j J f M j A v Q X V 0 b 1 J l b W 9 2 Z W R D b 2 x 1 b W 5 z M S 5 7 U l B N L D R 9 J n F 1 b 3 Q 7 L C Z x d W 9 0 O 1 N l Y 3 R p b 2 4 x L 1 V s d H J h X 0 t L S V 9 2 M l 8 y M C 9 B d X R v U m V t b 3 Z l Z E N v b H V t b n M x L n t I d W 1 p Z G l 0 e S A o c G V y Y 2 V u d G F n Z S k s N X 0 m c X V v d D s s J n F 1 b 3 Q 7 U 2 V j d G l v b j E v V W x 0 c m F f S 0 t J X 3 Y y X z I w L 0 F 1 d G 9 S Z W 1 v d m V k Q 2 9 s d W 1 u c z E u e 0 F t Y l 9 U Z W 1 w I C h D K S w 2 f S Z x d W 9 0 O y w m c X V v d D t T Z W N 0 a W 9 u M S 9 V b H R y Y V 9 L S 0 l f d j J f M j A v Q X V 0 b 1 J l b W 9 2 Z W R D b 2 x 1 b W 5 z M S 5 7 V 2 F 0 Z X J f V G V t c C A o Q y k s N 3 0 m c X V v d D s s J n F 1 b 3 Q 7 U 2 V j d G l v b j E v V W x 0 c m F f S 0 t J X 3 Y y X z I w L 0 F 1 d G 9 S Z W 1 v d m V k Q 2 9 s d W 1 u c z E u e 0 1 v d G 9 y X 1 R l b X A g K E M p L D h 9 J n F 1 b 3 Q 7 L C Z x d W 9 0 O 1 N l Y 3 R p b 2 4 x L 1 V s d H J h X 0 t L S V 9 2 M l 8 y M C 9 B d X R v U m V t b 3 Z l Z E N v b H V t b n M x L n t I Z W l n a H Q g M S A o b W 0 p L D l 9 J n F 1 b 3 Q 7 L C Z x d W 9 0 O 1 N l Y 3 R p b 2 4 x L 1 V s d H J h X 0 t L S V 9 2 M l 8 y M C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W x 0 c m F f S 0 t J X 3 Y y X z I w L 0 F 1 d G 9 S Z W 1 v d m V k Q 2 9 s d W 1 u c z E u e 1 R p b W U g K H M p L D B 9 J n F 1 b 3 Q 7 L C Z x d W 9 0 O 1 N l Y 3 R p b 2 4 x L 1 V s d H J h X 0 t L S V 9 2 M l 8 y M C 9 B d X R v U m V t b 3 Z l Z E N v b H V t b n M x L n t B Y 2 N l b F 9 4 I C h t M i 9 z K S w x f S Z x d W 9 0 O y w m c X V v d D t T Z W N 0 a W 9 u M S 9 V b H R y Y V 9 L S 0 l f d j J f M j A v Q X V 0 b 1 J l b W 9 2 Z W R D b 2 x 1 b W 5 z M S 5 7 Q W N j Z W x f e S A o b T I v c y k s M n 0 m c X V v d D s s J n F 1 b 3 Q 7 U 2 V j d G l v b j E v V W x 0 c m F f S 0 t J X 3 Y y X z I w L 0 F 1 d G 9 S Z W 1 v d m V k Q 2 9 s d W 1 u c z E u e 0 F j Y 2 V s X 3 o g K G 0 y L 3 M p L D N 9 J n F 1 b 3 Q 7 L C Z x d W 9 0 O 1 N l Y 3 R p b 2 4 x L 1 V s d H J h X 0 t L S V 9 2 M l 8 y M C 9 B d X R v U m V t b 3 Z l Z E N v b H V t b n M x L n t S U E 0 s N H 0 m c X V v d D s s J n F 1 b 3 Q 7 U 2 V j d G l v b j E v V W x 0 c m F f S 0 t J X 3 Y y X z I w L 0 F 1 d G 9 S Z W 1 v d m V k Q 2 9 s d W 1 u c z E u e 0 h 1 b W l k a X R 5 I C h w Z X J j Z W 5 0 Y W d l K S w 1 f S Z x d W 9 0 O y w m c X V v d D t T Z W N 0 a W 9 u M S 9 V b H R y Y V 9 L S 0 l f d j J f M j A v Q X V 0 b 1 J l b W 9 2 Z W R D b 2 x 1 b W 5 z M S 5 7 Q W 1 i X 1 R l b X A g K E M p L D Z 9 J n F 1 b 3 Q 7 L C Z x d W 9 0 O 1 N l Y 3 R p b 2 4 x L 1 V s d H J h X 0 t L S V 9 2 M l 8 y M C 9 B d X R v U m V t b 3 Z l Z E N v b H V t b n M x L n t X Y X R l c l 9 U Z W 1 w I C h D K S w 3 f S Z x d W 9 0 O y w m c X V v d D t T Z W N 0 a W 9 u M S 9 V b H R y Y V 9 L S 0 l f d j J f M j A v Q X V 0 b 1 J l b W 9 2 Z W R D b 2 x 1 b W 5 z M S 5 7 T W 9 0 b 3 J f V G V t c C A o Q y k s O H 0 m c X V v d D s s J n F 1 b 3 Q 7 U 2 V j d G l v b j E v V W x 0 c m F f S 0 t J X 3 Y y X z I w L 0 F 1 d G 9 S Z W 1 v d m V k Q 2 9 s d W 1 u c z E u e 0 h l a W d o d C A x I C h t b S k s O X 0 m c X V v d D s s J n F 1 b 3 Q 7 U 2 V j d G l v b j E v V W x 0 c m F f S 0 t J X 3 Y y X z I w L 0 F 1 d G 9 S Z W 1 v d m V k Q 2 9 s d W 1 u c z E u e 0 h l a W d o d C A y I C h t b S k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s d H J h X 0 t L S V 9 2 M l 8 y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y M D o y N T o y M S 4 4 N T A x N D g 1 W i I g L z 4 8 R W 5 0 c n k g V H l w Z T 0 i R m l s b E N v b H V t b l R 5 c G V z I i B W Y W x 1 Z T 0 i c 0 J n W U d C Z 1 l H Q 1 F Z R 0 J n W T 0 i I C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y M T d l M j d m L W Y 4 N j k t N G J l Z i 1 h N T Y 1 L W I y M z c y O T k 3 Z T I z M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d H J h X 0 t L S V 9 2 M l 8 y M C A o M i k v Q X V 0 b 1 J l b W 9 2 Z W R D b 2 x 1 b W 5 z M S 5 7 V G l t Z S A o c y k s M H 0 m c X V v d D s s J n F 1 b 3 Q 7 U 2 V j d G l v b j E v V W x 0 c m F f S 0 t J X 3 Y y X z I w I C g y K S 9 B d X R v U m V t b 3 Z l Z E N v b H V t b n M x L n t B Y 2 N l b F 9 4 I C h t M i 9 z K S w x f S Z x d W 9 0 O y w m c X V v d D t T Z W N 0 a W 9 u M S 9 V b H R y Y V 9 L S 0 l f d j J f M j A g K D I p L 0 F 1 d G 9 S Z W 1 v d m V k Q 2 9 s d W 1 u c z E u e 0 F j Y 2 V s X 3 k g K G 0 y L 3 M p L D J 9 J n F 1 b 3 Q 7 L C Z x d W 9 0 O 1 N l Y 3 R p b 2 4 x L 1 V s d H J h X 0 t L S V 9 2 M l 8 y M C A o M i k v Q X V 0 b 1 J l b W 9 2 Z W R D b 2 x 1 b W 5 z M S 5 7 Q W N j Z W x f e i A o b T I v c y k s M 3 0 m c X V v d D s s J n F 1 b 3 Q 7 U 2 V j d G l v b j E v V W x 0 c m F f S 0 t J X 3 Y y X z I w I C g y K S 9 B d X R v U m V t b 3 Z l Z E N v b H V t b n M x L n t S U E 0 s N H 0 m c X V v d D s s J n F 1 b 3 Q 7 U 2 V j d G l v b j E v V W x 0 c m F f S 0 t J X 3 Y y X z I w I C g y K S 9 B d X R v U m V t b 3 Z l Z E N v b H V t b n M x L n t I d W 1 p Z G l 0 e S A o c G V y Y 2 V u d G F n Z S k s N X 0 m c X V v d D s s J n F 1 b 3 Q 7 U 2 V j d G l v b j E v V W x 0 c m F f S 0 t J X 3 Y y X z I w I C g y K S 9 B d X R v U m V t b 3 Z l Z E N v b H V t b n M x L n t B b W J f V G V t c C A o Q y k s N n 0 m c X V v d D s s J n F 1 b 3 Q 7 U 2 V j d G l v b j E v V W x 0 c m F f S 0 t J X 3 Y y X z I w I C g y K S 9 B d X R v U m V t b 3 Z l Z E N v b H V t b n M x L n t X Y X R l c l 9 U Z W 1 w I C h D K S w 3 f S Z x d W 9 0 O y w m c X V v d D t T Z W N 0 a W 9 u M S 9 V b H R y Y V 9 L S 0 l f d j J f M j A g K D I p L 0 F 1 d G 9 S Z W 1 v d m V k Q 2 9 s d W 1 u c z E u e 0 1 v d G 9 y X 1 R l b X A g K E M p L D h 9 J n F 1 b 3 Q 7 L C Z x d W 9 0 O 1 N l Y 3 R p b 2 4 x L 1 V s d H J h X 0 t L S V 9 2 M l 8 y M C A o M i k v Q X V 0 b 1 J l b W 9 2 Z W R D b 2 x 1 b W 5 z M S 5 7 S G V p Z 2 h 0 I D E g K G 1 t K S w 5 f S Z x d W 9 0 O y w m c X V v d D t T Z W N 0 a W 9 u M S 9 V b H R y Y V 9 L S 0 l f d j J f M j A g K D I p L 0 F 1 d G 9 S Z W 1 v d m V k Q 2 9 s d W 1 u c z E u e 0 h l a W d o d C A y I C h t b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b H R y Y V 9 L S 0 l f d j J f M j A g K D I p L 0 F 1 d G 9 S Z W 1 v d m V k Q 2 9 s d W 1 u c z E u e 1 R p b W U g K H M p L D B 9 J n F 1 b 3 Q 7 L C Z x d W 9 0 O 1 N l Y 3 R p b 2 4 x L 1 V s d H J h X 0 t L S V 9 2 M l 8 y M C A o M i k v Q X V 0 b 1 J l b W 9 2 Z W R D b 2 x 1 b W 5 z M S 5 7 Q W N j Z W x f e C A o b T I v c y k s M X 0 m c X V v d D s s J n F 1 b 3 Q 7 U 2 V j d G l v b j E v V W x 0 c m F f S 0 t J X 3 Y y X z I w I C g y K S 9 B d X R v U m V t b 3 Z l Z E N v b H V t b n M x L n t B Y 2 N l b F 9 5 I C h t M i 9 z K S w y f S Z x d W 9 0 O y w m c X V v d D t T Z W N 0 a W 9 u M S 9 V b H R y Y V 9 L S 0 l f d j J f M j A g K D I p L 0 F 1 d G 9 S Z W 1 v d m V k Q 2 9 s d W 1 u c z E u e 0 F j Y 2 V s X 3 o g K G 0 y L 3 M p L D N 9 J n F 1 b 3 Q 7 L C Z x d W 9 0 O 1 N l Y 3 R p b 2 4 x L 1 V s d H J h X 0 t L S V 9 2 M l 8 y M C A o M i k v Q X V 0 b 1 J l b W 9 2 Z W R D b 2 x 1 b W 5 z M S 5 7 U l B N L D R 9 J n F 1 b 3 Q 7 L C Z x d W 9 0 O 1 N l Y 3 R p b 2 4 x L 1 V s d H J h X 0 t L S V 9 2 M l 8 y M C A o M i k v Q X V 0 b 1 J l b W 9 2 Z W R D b 2 x 1 b W 5 z M S 5 7 S H V t a W R p d H k g K H B l c m N l b n R h Z 2 U p L D V 9 J n F 1 b 3 Q 7 L C Z x d W 9 0 O 1 N l Y 3 R p b 2 4 x L 1 V s d H J h X 0 t L S V 9 2 M l 8 y M C A o M i k v Q X V 0 b 1 J l b W 9 2 Z W R D b 2 x 1 b W 5 z M S 5 7 Q W 1 i X 1 R l b X A g K E M p L D Z 9 J n F 1 b 3 Q 7 L C Z x d W 9 0 O 1 N l Y 3 R p b 2 4 x L 1 V s d H J h X 0 t L S V 9 2 M l 8 y M C A o M i k v Q X V 0 b 1 J l b W 9 2 Z W R D b 2 x 1 b W 5 z M S 5 7 V 2 F 0 Z X J f V G V t c C A o Q y k s N 3 0 m c X V v d D s s J n F 1 b 3 Q 7 U 2 V j d G l v b j E v V W x 0 c m F f S 0 t J X 3 Y y X z I w I C g y K S 9 B d X R v U m V t b 3 Z l Z E N v b H V t b n M x L n t N b 3 R v c l 9 U Z W 1 w I C h D K S w 4 f S Z x d W 9 0 O y w m c X V v d D t T Z W N 0 a W 9 u M S 9 V b H R y Y V 9 L S 0 l f d j J f M j A g K D I p L 0 F 1 d G 9 S Z W 1 v d m V k Q 2 9 s d W 1 u c z E u e 0 h l a W d o d C A x I C h t b S k s O X 0 m c X V v d D s s J n F 1 b 3 Q 7 U 2 V j d G l v b j E v V W x 0 c m F f S 0 t J X 3 Y y X z I w I C g y K S 9 B d X R v U m V t b 3 Z l Z E N v b H V t b n M x L n t I Z W l n a H Q g M i A o b W 0 p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M j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M 6 N D Y 6 M j g u M j U 3 N D E 5 M F o i I C 8 + P E V u d H J 5 I F R 5 c G U 9 I k Z p b G x D b 2 x 1 b W 5 U e X B l c y I g V m F s d W U 9 I n N C Z 1 l H Q m d Z R 0 N R W U d C Z 1 k 9 I i A v P j x F b n R y e S B U e X B l P S J G a W x s Q 2 9 s d W 1 u T m F t Z X M i I F Z h b H V l P S J z W y Z x d W 9 0 O 1 R p b W U g K H M p J n F 1 b 3 Q 7 L C Z x d W 9 0 O 0 F j Y 2 V s X 3 g g K G 0 y L 3 M p J n F 1 b 3 Q 7 L C Z x d W 9 0 O 0 F j Y 2 V s X 3 k g K G 0 y L 3 M p J n F 1 b 3 Q 7 L C Z x d W 9 0 O 0 F j Y 2 V s X 3 o g K G 0 y L 3 M p J n F 1 b 3 Q 7 L C Z x d W 9 0 O 1 J Q T S Z x d W 9 0 O y w m c X V v d D t I d W 1 p Z G l 0 e S A o c G V y Y 2 V u d G F n Z S k m c X V v d D s s J n F 1 b 3 Q 7 Q W 1 i X 1 R l b X A g K E M p J n F 1 b 3 Q 7 L C Z x d W 9 0 O 1 d h d G V y X 1 R l b X A g K E M p J n F 1 b 3 Q 7 L C Z x d W 9 0 O 0 1 v d G 9 y X 1 R l b X A g K E M p J n F 1 b 3 Q 7 L C Z x d W 9 0 O 0 h l a W d o d C A x I C h t b S k m c X V v d D s s J n F 1 b 3 Q 7 S G V p Z 2 h 0 I D I g K G 1 t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h M D l i M C 1 l Z m I z L T R j M j E t Y j R l O S 0 4 Z m I 3 M z Y 1 Y W N m N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M j U v Q X V 0 b 1 J l b W 9 2 Z W R D b 2 x 1 b W 5 z M S 5 7 V G l t Z S A o c y k s M H 0 m c X V v d D s s J n F 1 b 3 Q 7 U 2 V j d G l v b j E v Q z I 1 L 0 F 1 d G 9 S Z W 1 v d m V k Q 2 9 s d W 1 u c z E u e 0 F j Y 2 V s X 3 g g K G 0 y L 3 M p L D F 9 J n F 1 b 3 Q 7 L C Z x d W 9 0 O 1 N l Y 3 R p b 2 4 x L 0 M y N S 9 B d X R v U m V t b 3 Z l Z E N v b H V t b n M x L n t B Y 2 N l b F 9 5 I C h t M i 9 z K S w y f S Z x d W 9 0 O y w m c X V v d D t T Z W N 0 a W 9 u M S 9 D M j U v Q X V 0 b 1 J l b W 9 2 Z W R D b 2 x 1 b W 5 z M S 5 7 Q W N j Z W x f e i A o b T I v c y k s M 3 0 m c X V v d D s s J n F 1 b 3 Q 7 U 2 V j d G l v b j E v Q z I 1 L 0 F 1 d G 9 S Z W 1 v d m V k Q 2 9 s d W 1 u c z E u e 1 J Q T S w 0 f S Z x d W 9 0 O y w m c X V v d D t T Z W N 0 a W 9 u M S 9 D M j U v Q X V 0 b 1 J l b W 9 2 Z W R D b 2 x 1 b W 5 z M S 5 7 S H V t a W R p d H k g K H B l c m N l b n R h Z 2 U p L D V 9 J n F 1 b 3 Q 7 L C Z x d W 9 0 O 1 N l Y 3 R p b 2 4 x L 0 M y N S 9 B d X R v U m V t b 3 Z l Z E N v b H V t b n M x L n t B b W J f V G V t c C A o Q y k s N n 0 m c X V v d D s s J n F 1 b 3 Q 7 U 2 V j d G l v b j E v Q z I 1 L 0 F 1 d G 9 S Z W 1 v d m V k Q 2 9 s d W 1 u c z E u e 1 d h d G V y X 1 R l b X A g K E M p L D d 9 J n F 1 b 3 Q 7 L C Z x d W 9 0 O 1 N l Y 3 R p b 2 4 x L 0 M y N S 9 B d X R v U m V t b 3 Z l Z E N v b H V t b n M x L n t N b 3 R v c l 9 U Z W 1 w I C h D K S w 4 f S Z x d W 9 0 O y w m c X V v d D t T Z W N 0 a W 9 u M S 9 D M j U v Q X V 0 b 1 J l b W 9 2 Z W R D b 2 x 1 b W 5 z M S 5 7 S G V p Z 2 h 0 I D E g K G 1 t K S w 5 f S Z x d W 9 0 O y w m c X V v d D t T Z W N 0 a W 9 u M S 9 D M j U v Q X V 0 b 1 J l b W 9 2 Z W R D b 2 x 1 b W 5 z M S 5 7 S G V p Z 2 h 0 I D I g K G 1 t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M y N S 9 B d X R v U m V t b 3 Z l Z E N v b H V t b n M x L n t U a W 1 l I C h z K S w w f S Z x d W 9 0 O y w m c X V v d D t T Z W N 0 a W 9 u M S 9 D M j U v Q X V 0 b 1 J l b W 9 2 Z W R D b 2 x 1 b W 5 z M S 5 7 Q W N j Z W x f e C A o b T I v c y k s M X 0 m c X V v d D s s J n F 1 b 3 Q 7 U 2 V j d G l v b j E v Q z I 1 L 0 F 1 d G 9 S Z W 1 v d m V k Q 2 9 s d W 1 u c z E u e 0 F j Y 2 V s X 3 k g K G 0 y L 3 M p L D J 9 J n F 1 b 3 Q 7 L C Z x d W 9 0 O 1 N l Y 3 R p b 2 4 x L 0 M y N S 9 B d X R v U m V t b 3 Z l Z E N v b H V t b n M x L n t B Y 2 N l b F 9 6 I C h t M i 9 z K S w z f S Z x d W 9 0 O y w m c X V v d D t T Z W N 0 a W 9 u M S 9 D M j U v Q X V 0 b 1 J l b W 9 2 Z W R D b 2 x 1 b W 5 z M S 5 7 U l B N L D R 9 J n F 1 b 3 Q 7 L C Z x d W 9 0 O 1 N l Y 3 R p b 2 4 x L 0 M y N S 9 B d X R v U m V t b 3 Z l Z E N v b H V t b n M x L n t I d W 1 p Z G l 0 e S A o c G V y Y 2 V u d G F n Z S k s N X 0 m c X V v d D s s J n F 1 b 3 Q 7 U 2 V j d G l v b j E v Q z I 1 L 0 F 1 d G 9 S Z W 1 v d m V k Q 2 9 s d W 1 u c z E u e 0 F t Y l 9 U Z W 1 w I C h D K S w 2 f S Z x d W 9 0 O y w m c X V v d D t T Z W N 0 a W 9 u M S 9 D M j U v Q X V 0 b 1 J l b W 9 2 Z W R D b 2 x 1 b W 5 z M S 5 7 V 2 F 0 Z X J f V G V t c C A o Q y k s N 3 0 m c X V v d D s s J n F 1 b 3 Q 7 U 2 V j d G l v b j E v Q z I 1 L 0 F 1 d G 9 S Z W 1 v d m V k Q 2 9 s d W 1 u c z E u e 0 1 v d G 9 y X 1 R l b X A g K E M p L D h 9 J n F 1 b 3 Q 7 L C Z x d W 9 0 O 1 N l Y 3 R p b 2 4 x L 0 M y N S 9 B d X R v U m V t b 3 Z l Z E N v b H V t b n M x L n t I Z W l n a H Q g M S A o b W 0 p L D l 9 J n F 1 b 3 Q 7 L C Z x d W 9 0 O 1 N l Y 3 R p b 2 4 x L 0 M y N S 9 B d X R v U m V t b 3 Z l Z E N v b H V t b n M x L n t I Z W l n a H Q g M i A o b W 0 p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N T o w O D o w M y 4 4 M z g 4 M T Y 0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Y z N W Z i M T Y t N G M y O C 0 0 Y m I w L T g 0 M z U t N j h m O W N h N z N i M 2 I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s s J n F 1 b 3 Q 7 U 2 V j d G l v b j E v c m V z d W x 0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D I 1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A 1 O j E w O j U 2 L j g 0 O T A z N D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m I 2 Z D c 4 Y S 0 2 N j E w L T R m N T A t O T d l N y 0 y N m I x M 2 N l O W U 1 M D k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j U v Q X V 0 b 1 J l b W 9 2 Z W R D b 2 x 1 b W 5 z M S 5 7 Q 2 9 s d W 1 u M S w w f S Z x d W 9 0 O y w m c X V v d D t T Z W N 0 a W 9 u M S 9 E M j U v Q X V 0 b 1 J l b W 9 2 Z W R D b 2 x 1 b W 5 z M S 5 7 Q 2 9 s d W 1 u M i w x f S Z x d W 9 0 O y w m c X V v d D t T Z W N 0 a W 9 u M S 9 E M j U v Q X V 0 b 1 J l b W 9 2 Z W R D b 2 x 1 b W 5 z M S 5 7 Q 2 9 s d W 1 u M y w y f S Z x d W 9 0 O y w m c X V v d D t T Z W N 0 a W 9 u M S 9 E M j U v Q X V 0 b 1 J l b W 9 2 Z W R D b 2 x 1 b W 5 z M S 5 7 Q 2 9 s d W 1 u N C w z f S Z x d W 9 0 O y w m c X V v d D t T Z W N 0 a W 9 u M S 9 E M j U v Q X V 0 b 1 J l b W 9 2 Z W R D b 2 x 1 b W 5 z M S 5 7 Q 2 9 s d W 1 u N S w 0 f S Z x d W 9 0 O y w m c X V v d D t T Z W N 0 a W 9 u M S 9 E M j U v Q X V 0 b 1 J l b W 9 2 Z W R D b 2 x 1 b W 5 z M S 5 7 Q 2 9 s d W 1 u N i w 1 f S Z x d W 9 0 O y w m c X V v d D t T Z W N 0 a W 9 u M S 9 E M j U v Q X V 0 b 1 J l b W 9 2 Z W R D b 2 x 1 b W 5 z M S 5 7 Q 2 9 s d W 1 u N y w 2 f S Z x d W 9 0 O y w m c X V v d D t T Z W N 0 a W 9 u M S 9 E M j U v Q X V 0 b 1 J l b W 9 2 Z W R D b 2 x 1 b W 5 z M S 5 7 Q 2 9 s d W 1 u O C w 3 f S Z x d W 9 0 O y w m c X V v d D t T Z W N 0 a W 9 u M S 9 E M j U v Q X V 0 b 1 J l b W 9 2 Z W R D b 2 x 1 b W 5 z M S 5 7 Q 2 9 s d W 1 u O S w 4 f S Z x d W 9 0 O y w m c X V v d D t T Z W N 0 a W 9 u M S 9 E M j U v Q X V 0 b 1 J l b W 9 2 Z W R D b 2 x 1 b W 5 z M S 5 7 Q 2 9 s d W 1 u M T A s O X 0 m c X V v d D s s J n F 1 b 3 Q 7 U 2 V j d G l v b j E v R D I 1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I 1 L 0 F 1 d G 9 S Z W 1 v d m V k Q 2 9 s d W 1 u c z E u e 0 N v b H V t b j E s M H 0 m c X V v d D s s J n F 1 b 3 Q 7 U 2 V j d G l v b j E v R D I 1 L 0 F 1 d G 9 S Z W 1 v d m V k Q 2 9 s d W 1 u c z E u e 0 N v b H V t b j I s M X 0 m c X V v d D s s J n F 1 b 3 Q 7 U 2 V j d G l v b j E v R D I 1 L 0 F 1 d G 9 S Z W 1 v d m V k Q 2 9 s d W 1 u c z E u e 0 N v b H V t b j M s M n 0 m c X V v d D s s J n F 1 b 3 Q 7 U 2 V j d G l v b j E v R D I 1 L 0 F 1 d G 9 S Z W 1 v d m V k Q 2 9 s d W 1 u c z E u e 0 N v b H V t b j Q s M 3 0 m c X V v d D s s J n F 1 b 3 Q 7 U 2 V j d G l v b j E v R D I 1 L 0 F 1 d G 9 S Z W 1 v d m V k Q 2 9 s d W 1 u c z E u e 0 N v b H V t b j U s N H 0 m c X V v d D s s J n F 1 b 3 Q 7 U 2 V j d G l v b j E v R D I 1 L 0 F 1 d G 9 S Z W 1 v d m V k Q 2 9 s d W 1 u c z E u e 0 N v b H V t b j Y s N X 0 m c X V v d D s s J n F 1 b 3 Q 7 U 2 V j d G l v b j E v R D I 1 L 0 F 1 d G 9 S Z W 1 v d m V k Q 2 9 s d W 1 u c z E u e 0 N v b H V t b j c s N n 0 m c X V v d D s s J n F 1 b 3 Q 7 U 2 V j d G l v b j E v R D I 1 L 0 F 1 d G 9 S Z W 1 v d m V k Q 2 9 s d W 1 u c z E u e 0 N v b H V t b j g s N 3 0 m c X V v d D s s J n F 1 b 3 Q 7 U 2 V j d G l v b j E v R D I 1 L 0 F 1 d G 9 S Z W 1 v d m V k Q 2 9 s d W 1 u c z E u e 0 N v b H V t b j k s O H 0 m c X V v d D s s J n F 1 b 3 Q 7 U 2 V j d G l v b j E v R D I 1 L 0 F 1 d G 9 S Z W 1 v d m V k Q 2 9 s d W 1 u c z E u e 0 N v b H V t b j E w L D l 9 J n F 1 b 3 Q 7 L C Z x d W 9 0 O 1 N l Y 3 R p b 2 4 x L 0 Q y N S 9 B d X R v U m V t b 3 Z l Z E N v b H V t b n M x L n t D b 2 x 1 b W 4 x M S w x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M T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U 6 M T M 6 M z M u M z c 2 N z c 4 M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l N W I 4 O D c 1 L T I 1 M D g t N G M 3 Z i 1 h O T V h L T J l Y T E 2 N j M w O G Y w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S 9 B d X R v U m V t b 3 Z l Z E N v b H V t b n M x L n t D b 2 x 1 b W 4 x L D B 9 J n F 1 b 3 Q 7 L C Z x d W 9 0 O 1 N l Y 3 R p b 2 4 x L 0 I x N S 9 B d X R v U m V t b 3 Z l Z E N v b H V t b n M x L n t D b 2 x 1 b W 4 y L D F 9 J n F 1 b 3 Q 7 L C Z x d W 9 0 O 1 N l Y 3 R p b 2 4 x L 0 I x N S 9 B d X R v U m V t b 3 Z l Z E N v b H V t b n M x L n t D b 2 x 1 b W 4 z L D J 9 J n F 1 b 3 Q 7 L C Z x d W 9 0 O 1 N l Y 3 R p b 2 4 x L 0 I x N S 9 B d X R v U m V t b 3 Z l Z E N v b H V t b n M x L n t D b 2 x 1 b W 4 0 L D N 9 J n F 1 b 3 Q 7 L C Z x d W 9 0 O 1 N l Y 3 R p b 2 4 x L 0 I x N S 9 B d X R v U m V t b 3 Z l Z E N v b H V t b n M x L n t D b 2 x 1 b W 4 1 L D R 9 J n F 1 b 3 Q 7 L C Z x d W 9 0 O 1 N l Y 3 R p b 2 4 x L 0 I x N S 9 B d X R v U m V t b 3 Z l Z E N v b H V t b n M x L n t D b 2 x 1 b W 4 2 L D V 9 J n F 1 b 3 Q 7 L C Z x d W 9 0 O 1 N l Y 3 R p b 2 4 x L 0 I x N S 9 B d X R v U m V t b 3 Z l Z E N v b H V t b n M x L n t D b 2 x 1 b W 4 3 L D Z 9 J n F 1 b 3 Q 7 L C Z x d W 9 0 O 1 N l Y 3 R p b 2 4 x L 0 I x N S 9 B d X R v U m V t b 3 Z l Z E N v b H V t b n M x L n t D b 2 x 1 b W 4 4 L D d 9 J n F 1 b 3 Q 7 L C Z x d W 9 0 O 1 N l Y 3 R p b 2 4 x L 0 I x N S 9 B d X R v U m V t b 3 Z l Z E N v b H V t b n M x L n t D b 2 x 1 b W 4 5 L D h 9 J n F 1 b 3 Q 7 L C Z x d W 9 0 O 1 N l Y 3 R p b 2 4 x L 0 I x N S 9 B d X R v U m V t b 3 Z l Z E N v b H V t b n M x L n t D b 2 x 1 b W 4 x M C w 5 f S Z x d W 9 0 O y w m c X V v d D t T Z W N 0 a W 9 u M S 9 C M T U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M T U v Q X V 0 b 1 J l b W 9 2 Z W R D b 2 x 1 b W 5 z M S 5 7 Q 2 9 s d W 1 u M S w w f S Z x d W 9 0 O y w m c X V v d D t T Z W N 0 a W 9 u M S 9 C M T U v Q X V 0 b 1 J l b W 9 2 Z W R D b 2 x 1 b W 5 z M S 5 7 Q 2 9 s d W 1 u M i w x f S Z x d W 9 0 O y w m c X V v d D t T Z W N 0 a W 9 u M S 9 C M T U v Q X V 0 b 1 J l b W 9 2 Z W R D b 2 x 1 b W 5 z M S 5 7 Q 2 9 s d W 1 u M y w y f S Z x d W 9 0 O y w m c X V v d D t T Z W N 0 a W 9 u M S 9 C M T U v Q X V 0 b 1 J l b W 9 2 Z W R D b 2 x 1 b W 5 z M S 5 7 Q 2 9 s d W 1 u N C w z f S Z x d W 9 0 O y w m c X V v d D t T Z W N 0 a W 9 u M S 9 C M T U v Q X V 0 b 1 J l b W 9 2 Z W R D b 2 x 1 b W 5 z M S 5 7 Q 2 9 s d W 1 u N S w 0 f S Z x d W 9 0 O y w m c X V v d D t T Z W N 0 a W 9 u M S 9 C M T U v Q X V 0 b 1 J l b W 9 2 Z W R D b 2 x 1 b W 5 z M S 5 7 Q 2 9 s d W 1 u N i w 1 f S Z x d W 9 0 O y w m c X V v d D t T Z W N 0 a W 9 u M S 9 C M T U v Q X V 0 b 1 J l b W 9 2 Z W R D b 2 x 1 b W 5 z M S 5 7 Q 2 9 s d W 1 u N y w 2 f S Z x d W 9 0 O y w m c X V v d D t T Z W N 0 a W 9 u M S 9 C M T U v Q X V 0 b 1 J l b W 9 2 Z W R D b 2 x 1 b W 5 z M S 5 7 Q 2 9 s d W 1 u O C w 3 f S Z x d W 9 0 O y w m c X V v d D t T Z W N 0 a W 9 u M S 9 C M T U v Q X V 0 b 1 J l b W 9 2 Z W R D b 2 x 1 b W 5 z M S 5 7 Q 2 9 s d W 1 u O S w 4 f S Z x d W 9 0 O y w m c X V v d D t T Z W N 0 a W 9 u M S 9 C M T U v Q X V 0 b 1 J l b W 9 2 Z W R D b 2 x 1 b W 5 z M S 5 7 Q 2 9 s d W 1 u M T A s O X 0 m c X V v d D s s J n F 1 b 3 Q 7 U 2 V j d G l v b j E v Q j E 1 L 0 F 1 d G 9 S Z W 1 v d m V k Q 2 9 s d W 1 u c z E u e 0 N v b H V t b j E x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A z O j I z O j A w L j Y 3 O T Y w M T R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j I y Y m R m Y y 1 h Z G E 4 L T Q 3 N j I t O D M 0 N C 1 i Z m F l M 2 Q 0 Z j Z i N G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D M 6 M j M 6 M D A u N j c 5 N j A x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4 Z D U x M m E 0 L W Z h M z I t N G E w N S 0 5 N G Q x L T R i N T Q y N G U y N j I x Y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F Q w N j o 0 M D o w N C 4 x N j M 4 M D k 4 W i I g L z 4 8 R W 5 0 c n k g V H l w Z T 0 i R m l s b E N v b H V t b l R 5 c G V z I i B W Y W x 1 Z T 0 i c 0 J n T U d C Z 1 l H Q m d Z R 0 J n W U c i I C 8 + P E V u d H J 5 I F R 5 c G U 9 I k Z p b G x D b 2 x 1 b W 5 O Y W 1 l c y I g V m F s d W U 9 I n N b J n F 1 b 3 Q 7 Q 3 J h b m s g c G 9 z a X R p b 2 4 m c X V v d D s s J n F 1 b 3 Q 7 T W 9 0 b 3 I g R n J l c X V l b m N 5 I C h I e i k m c X V v d D s s J n F 1 b 3 Q 7 T m 8 g Q m 9 u Z C B Q Z W F r L V B l Y W s g Q X Z l c m F n Z S A o b W 0 p J n F 1 b 3 Q 7 L C Z x d W 9 0 O 0 5 v I E J v b m Q g U G V h a y 1 Q Z W F r I F N 0 Y W 5 k Y X J k I G R l d m l h d G l v b i A o b W 0 p J n F 1 b 3 Q 7 L C Z x d W 9 0 O 0 J v b m Q g U G V h a y 1 Q Z W F r I E F 2 Z X J h Z 2 U g K G 1 t K S Z x d W 9 0 O y w m c X V v d D t C b 2 5 k I F B l Y W s t U G V h a y B T d G F u Z G F y Z C B k Z X Z p Y X R p b 2 4 g K G 1 t K S Z x d W 9 0 O y w m c X V v d D t O b y B C b 2 5 k I E Z y Z X F 1 Z W 5 j e S B B d m V y Y W d l I C h I e i k m c X V v d D s s J n F 1 b 3 Q 7 T m 8 g Q m 9 u Z C B G c m V x d W V u Y 3 k g U 3 R h b m R h c m Q g Z G V 2 a W F 0 a W 9 u I C h I e i k m c X V v d D s s J n F 1 b 3 Q 7 Q m 9 u Z C B G c m V x d W V u Y 3 k g Q X Z l c m F n Z S A o S H o p J n F 1 b 3 Q 7 L C Z x d W 9 0 O 0 J v b m Q g R n J l c X V l b m N 5 I F N 0 Y W 5 k Y X J k I G R l d m l h d G l v b i A o S H o p J n F 1 b 3 Q 7 L C Z x d W 9 0 O 1 d h d m V s Z W 5 n d G g g Q X Z l c m F n Z S A o b S k m c X V v d D s s J n F 1 b 3 Q 7 V 2 F 2 Z W x l b m d 0 a C B T d G F u Z G F y Z C B k Z X Z p Y X R p b 2 4 g K G 0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B m M z E 2 M D l h L T I w Z G Q t N D J j N C 1 i M W Q 3 L T h k O G J l M 2 E 4 M W E 2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Q p L 0 F 1 d G 9 S Z W 1 v d m V k Q 2 9 s d W 1 u c z E u e 0 N y Y W 5 r I H B v c 2 l 0 a W 9 u L D B 9 J n F 1 b 3 Q 7 L C Z x d W 9 0 O 1 N l Y 3 R p b 2 4 x L 1 J l c 3 V s d H M g K D Q p L 0 F 1 d G 9 S Z W 1 v d m V k Q 2 9 s d W 1 u c z E u e 0 1 v d G 9 y I E Z y Z X F 1 Z W 5 j e S A o S H o p L D F 9 J n F 1 b 3 Q 7 L C Z x d W 9 0 O 1 N l Y 3 R p b 2 4 x L 1 J l c 3 V s d H M g K D Q p L 0 F 1 d G 9 S Z W 1 v d m V k Q 2 9 s d W 1 u c z E u e 0 5 v I E J v b m Q g U G V h a y 1 Q Z W F r I E F 2 Z X J h Z 2 U g K G 1 t K S w y f S Z x d W 9 0 O y w m c X V v d D t T Z W N 0 a W 9 u M S 9 S Z X N 1 b H R z I C g 0 K S 9 B d X R v U m V t b 3 Z l Z E N v b H V t b n M x L n t O b y B C b 2 5 k I F B l Y W s t U G V h a y B T d G F u Z G F y Z C B k Z X Z p Y X R p b 2 4 g K G 1 t K S w z f S Z x d W 9 0 O y w m c X V v d D t T Z W N 0 a W 9 u M S 9 S Z X N 1 b H R z I C g 0 K S 9 B d X R v U m V t b 3 Z l Z E N v b H V t b n M x L n t C b 2 5 k I F B l Y W s t U G V h a y B B d m V y Y W d l I C h t b S k s N H 0 m c X V v d D s s J n F 1 b 3 Q 7 U 2 V j d G l v b j E v U m V z d W x 0 c y A o N C k v Q X V 0 b 1 J l b W 9 2 Z W R D b 2 x 1 b W 5 z M S 5 7 Q m 9 u Z C B Q Z W F r L V B l Y W s g U 3 R h b m R h c m Q g Z G V 2 a W F 0 a W 9 u I C h t b S k s N X 0 m c X V v d D s s J n F 1 b 3 Q 7 U 2 V j d G l v b j E v U m V z d W x 0 c y A o N C k v Q X V 0 b 1 J l b W 9 2 Z W R D b 2 x 1 b W 5 z M S 5 7 T m 8 g Q m 9 u Z C B G c m V x d W V u Y 3 k g Q X Z l c m F n Z S A o S H o p L D Z 9 J n F 1 b 3 Q 7 L C Z x d W 9 0 O 1 N l Y 3 R p b 2 4 x L 1 J l c 3 V s d H M g K D Q p L 0 F 1 d G 9 S Z W 1 v d m V k Q 2 9 s d W 1 u c z E u e 0 5 v I E J v b m Q g R n J l c X V l b m N 5 I F N 0 Y W 5 k Y X J k I G R l d m l h d G l v b i A o S H o p L D d 9 J n F 1 b 3 Q 7 L C Z x d W 9 0 O 1 N l Y 3 R p b 2 4 x L 1 J l c 3 V s d H M g K D Q p L 0 F 1 d G 9 S Z W 1 v d m V k Q 2 9 s d W 1 u c z E u e 0 J v b m Q g R n J l c X V l b m N 5 I E F 2 Z X J h Z 2 U g K E h 6 K S w 4 f S Z x d W 9 0 O y w m c X V v d D t T Z W N 0 a W 9 u M S 9 S Z X N 1 b H R z I C g 0 K S 9 B d X R v U m V t b 3 Z l Z E N v b H V t b n M x L n t C b 2 5 k I E Z y Z X F 1 Z W 5 j e S B T d G F u Z G F y Z C B k Z X Z p Y X R p b 2 4 g K E h 6 K S w 5 f S Z x d W 9 0 O y w m c X V v d D t T Z W N 0 a W 9 u M S 9 S Z X N 1 b H R z I C g 0 K S 9 B d X R v U m V t b 3 Z l Z E N v b H V t b n M x L n t X Y X Z l b G V u Z 3 R o I E F 2 Z X J h Z 2 U g K G 0 p L D E w f S Z x d W 9 0 O y w m c X V v d D t T Z W N 0 a W 9 u M S 9 S Z X N 1 b H R z I C g 0 K S 9 B d X R v U m V t b 3 Z l Z E N v b H V t b n M x L n t X Y X Z l b G V u Z 3 R o I F N 0 Y W 5 k Y X J k I G R l d m l h d G l v b i A o b S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0 K S 9 B d X R v U m V t b 3 Z l Z E N v b H V t b n M x L n t D c m F u a y B w b 3 N p d G l v b i w w f S Z x d W 9 0 O y w m c X V v d D t T Z W N 0 a W 9 u M S 9 S Z X N 1 b H R z I C g 0 K S 9 B d X R v U m V t b 3 Z l Z E N v b H V t b n M x L n t N b 3 R v c i B G c m V x d W V u Y 3 k g K E h 6 K S w x f S Z x d W 9 0 O y w m c X V v d D t T Z W N 0 a W 9 u M S 9 S Z X N 1 b H R z I C g 0 K S 9 B d X R v U m V t b 3 Z l Z E N v b H V t b n M x L n t O b y B C b 2 5 k I F B l Y W s t U G V h a y B B d m V y Y W d l I C h t b S k s M n 0 m c X V v d D s s J n F 1 b 3 Q 7 U 2 V j d G l v b j E v U m V z d W x 0 c y A o N C k v Q X V 0 b 1 J l b W 9 2 Z W R D b 2 x 1 b W 5 z M S 5 7 T m 8 g Q m 9 u Z C B Q Z W F r L V B l Y W s g U 3 R h b m R h c m Q g Z G V 2 a W F 0 a W 9 u I C h t b S k s M 3 0 m c X V v d D s s J n F 1 b 3 Q 7 U 2 V j d G l v b j E v U m V z d W x 0 c y A o N C k v Q X V 0 b 1 J l b W 9 2 Z W R D b 2 x 1 b W 5 z M S 5 7 Q m 9 u Z C B Q Z W F r L V B l Y W s g Q X Z l c m F n Z S A o b W 0 p L D R 9 J n F 1 b 3 Q 7 L C Z x d W 9 0 O 1 N l Y 3 R p b 2 4 x L 1 J l c 3 V s d H M g K D Q p L 0 F 1 d G 9 S Z W 1 v d m V k Q 2 9 s d W 1 u c z E u e 0 J v b m Q g U G V h a y 1 Q Z W F r I F N 0 Y W 5 k Y X J k I G R l d m l h d G l v b i A o b W 0 p L D V 9 J n F 1 b 3 Q 7 L C Z x d W 9 0 O 1 N l Y 3 R p b 2 4 x L 1 J l c 3 V s d H M g K D Q p L 0 F 1 d G 9 S Z W 1 v d m V k Q 2 9 s d W 1 u c z E u e 0 5 v I E J v b m Q g R n J l c X V l b m N 5 I E F 2 Z X J h Z 2 U g K E h 6 K S w 2 f S Z x d W 9 0 O y w m c X V v d D t T Z W N 0 a W 9 u M S 9 S Z X N 1 b H R z I C g 0 K S 9 B d X R v U m V t b 3 Z l Z E N v b H V t b n M x L n t O b y B C b 2 5 k I E Z y Z X F 1 Z W 5 j e S B T d G F u Z G F y Z C B k Z X Z p Y X R p b 2 4 g K E h 6 K S w 3 f S Z x d W 9 0 O y w m c X V v d D t T Z W N 0 a W 9 u M S 9 S Z X N 1 b H R z I C g 0 K S 9 B d X R v U m V t b 3 Z l Z E N v b H V t b n M x L n t C b 2 5 k I E Z y Z X F 1 Z W 5 j e S B B d m V y Y W d l I C h I e i k s O H 0 m c X V v d D s s J n F 1 b 3 Q 7 U 2 V j d G l v b j E v U m V z d W x 0 c y A o N C k v Q X V 0 b 1 J l b W 9 2 Z W R D b 2 x 1 b W 5 z M S 5 7 Q m 9 u Z C B G c m V x d W V u Y 3 k g U 3 R h b m R h c m Q g Z G V 2 a W F 0 a W 9 u I C h I e i k s O X 0 m c X V v d D s s J n F 1 b 3 Q 7 U 2 V j d G l v b j E v U m V z d W x 0 c y A o N C k v Q X V 0 b 1 J l b W 9 2 Z W R D b 2 x 1 b W 5 z M S 5 7 V 2 F 2 Z W x l b m d 0 a C B B d m V y Y W d l I C h t K S w x M H 0 m c X V v d D s s J n F 1 b 3 Q 7 U 2 V j d G l v b j E v U m V z d W x 0 c y A o N C k v Q X V 0 b 1 J l b W 9 2 Z W R D b 2 x 1 b W 5 z M S 5 7 V 2 F 2 Z W x l b m d 0 a C B T d G F u Z G F y Z C B k Z X Z p Y X R p b 2 4 g K G 0 p L D E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Q x X z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2 R B Z 1 8 z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U d k Q W d f M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M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M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N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U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p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U 3 Z D B i Z W M t O T F m N i 0 0 Y T J j L T g 0 Y 2 M t Z j d i N j k 1 Y W V m M D h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D U 6 N T g 6 N T I u M j k w N T M w O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1 K S 9 B d X R v U m V t b 3 Z l Z E N v b H V t b n M x L n t D b 2 x 1 b W 4 x L D B 9 J n F 1 b 3 Q 7 L C Z x d W 9 0 O 1 N l Y 3 R p b 2 4 x L 1 J l c 3 V s d H M g K D U p L 0 F 1 d G 9 S Z W 1 v d m V k Q 2 9 s d W 1 u c z E u e 0 N v b H V t b j I s M X 0 m c X V v d D s s J n F 1 b 3 Q 7 U 2 V j d G l v b j E v U m V z d W x 0 c y A o N S k v Q X V 0 b 1 J l b W 9 2 Z W R D b 2 x 1 b W 5 z M S 5 7 Q 2 9 s d W 1 u M y w y f S Z x d W 9 0 O y w m c X V v d D t T Z W N 0 a W 9 u M S 9 S Z X N 1 b H R z I C g 1 K S 9 B d X R v U m V t b 3 Z l Z E N v b H V t b n M x L n t D b 2 x 1 b W 4 0 L D N 9 J n F 1 b 3 Q 7 L C Z x d W 9 0 O 1 N l Y 3 R p b 2 4 x L 1 J l c 3 V s d H M g K D U p L 0 F 1 d G 9 S Z W 1 v d m V k Q 2 9 s d W 1 u c z E u e 0 N v b H V t b j U s N H 0 m c X V v d D s s J n F 1 b 3 Q 7 U 2 V j d G l v b j E v U m V z d W x 0 c y A o N S k v Q X V 0 b 1 J l b W 9 2 Z W R D b 2 x 1 b W 5 z M S 5 7 Q 2 9 s d W 1 u N i w 1 f S Z x d W 9 0 O y w m c X V v d D t T Z W N 0 a W 9 u M S 9 S Z X N 1 b H R z I C g 1 K S 9 B d X R v U m V t b 3 Z l Z E N v b H V t b n M x L n t D b 2 x 1 b W 4 3 L D Z 9 J n F 1 b 3 Q 7 L C Z x d W 9 0 O 1 N l Y 3 R p b 2 4 x L 1 J l c 3 V s d H M g K D U p L 0 F 1 d G 9 S Z W 1 v d m V k Q 2 9 s d W 1 u c z E u e 0 N v b H V t b j g s N 3 0 m c X V v d D s s J n F 1 b 3 Q 7 U 2 V j d G l v b j E v U m V z d W x 0 c y A o N S k v Q X V 0 b 1 J l b W 9 2 Z W R D b 2 x 1 b W 5 z M S 5 7 Q 2 9 s d W 1 u O S w 4 f S Z x d W 9 0 O y w m c X V v d D t T Z W N 0 a W 9 u M S 9 S Z X N 1 b H R z I C g 1 K S 9 B d X R v U m V t b 3 Z l Z E N v b H V t b n M x L n t D b 2 x 1 b W 4 x M C w 5 f S Z x d W 9 0 O y w m c X V v d D t T Z W N 0 a W 9 u M S 9 S Z X N 1 b H R z I C g 1 K S 9 B d X R v U m V t b 3 Z l Z E N v b H V t b n M x L n t D b 2 x 1 b W 4 x M S w x M H 0 m c X V v d D s s J n F 1 b 3 Q 7 U 2 V j d G l v b j E v U m V z d W x 0 c y A o N S k v Q X V 0 b 1 J l b W 9 2 Z W R D b 2 x 1 b W 5 z M S 5 7 Q 2 9 s d W 1 u M T I s M T F 9 J n F 1 b 3 Q 7 L C Z x d W 9 0 O 1 N l Y 3 R p b 2 4 x L 1 J l c 3 V s d H M g K D U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z d W x 0 c y A o N S k v Q X V 0 b 1 J l b W 9 2 Z W R D b 2 x 1 b W 5 z M S 5 7 Q 2 9 s d W 1 u M S w w f S Z x d W 9 0 O y w m c X V v d D t T Z W N 0 a W 9 u M S 9 S Z X N 1 b H R z I C g 1 K S 9 B d X R v U m V t b 3 Z l Z E N v b H V t b n M x L n t D b 2 x 1 b W 4 y L D F 9 J n F 1 b 3 Q 7 L C Z x d W 9 0 O 1 N l Y 3 R p b 2 4 x L 1 J l c 3 V s d H M g K D U p L 0 F 1 d G 9 S Z W 1 v d m V k Q 2 9 s d W 1 u c z E u e 0 N v b H V t b j M s M n 0 m c X V v d D s s J n F 1 b 3 Q 7 U 2 V j d G l v b j E v U m V z d W x 0 c y A o N S k v Q X V 0 b 1 J l b W 9 2 Z W R D b 2 x 1 b W 5 z M S 5 7 Q 2 9 s d W 1 u N C w z f S Z x d W 9 0 O y w m c X V v d D t T Z W N 0 a W 9 u M S 9 S Z X N 1 b H R z I C g 1 K S 9 B d X R v U m V t b 3 Z l Z E N v b H V t b n M x L n t D b 2 x 1 b W 4 1 L D R 9 J n F 1 b 3 Q 7 L C Z x d W 9 0 O 1 N l Y 3 R p b 2 4 x L 1 J l c 3 V s d H M g K D U p L 0 F 1 d G 9 S Z W 1 v d m V k Q 2 9 s d W 1 u c z E u e 0 N v b H V t b j Y s N X 0 m c X V v d D s s J n F 1 b 3 Q 7 U 2 V j d G l v b j E v U m V z d W x 0 c y A o N S k v Q X V 0 b 1 J l b W 9 2 Z W R D b 2 x 1 b W 5 z M S 5 7 Q 2 9 s d W 1 u N y w 2 f S Z x d W 9 0 O y w m c X V v d D t T Z W N 0 a W 9 u M S 9 S Z X N 1 b H R z I C g 1 K S 9 B d X R v U m V t b 3 Z l Z E N v b H V t b n M x L n t D b 2 x 1 b W 4 4 L D d 9 J n F 1 b 3 Q 7 L C Z x d W 9 0 O 1 N l Y 3 R p b 2 4 x L 1 J l c 3 V s d H M g K D U p L 0 F 1 d G 9 S Z W 1 v d m V k Q 2 9 s d W 1 u c z E u e 0 N v b H V t b j k s O H 0 m c X V v d D s s J n F 1 b 3 Q 7 U 2 V j d G l v b j E v U m V z d W x 0 c y A o N S k v Q X V 0 b 1 J l b W 9 2 Z W R D b 2 x 1 b W 5 z M S 5 7 Q 2 9 s d W 1 u M T A s O X 0 m c X V v d D s s J n F 1 b 3 Q 7 U 2 V j d G l v b j E v U m V z d W x 0 c y A o N S k v Q X V 0 b 1 J l b W 9 2 Z W R D b 2 x 1 b W 5 z M S 5 7 Q 2 9 s d W 1 u M T E s M T B 9 J n F 1 b 3 Q 7 L C Z x d W 9 0 O 1 N l Y 3 R p b 2 4 x L 1 J l c 3 V s d H M g K D U p L 0 F 1 d G 9 S Z W 1 v d m V k Q 2 9 s d W 1 u c z E u e 0 N v b H V t b j E y L D E x f S Z x d W 9 0 O y w m c X V v d D t T Z W N 0 a W 9 u M S 9 S Z X N 1 b H R z I C g 1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3 i R V 4 / D 4 k + p X 8 i m W 9 Q y q g A A A A A C A A A A A A A Q Z g A A A A E A A C A A A A C h e s u G b f 1 N S W 5 b 2 l l 4 9 f F z Y I q U b V a P T G Y Y 9 o K Z x 3 V I / g A A A A A O g A A A A A I A A C A A A A D h / p j C b i a f D X Z Q 5 0 D G k C W 9 F q D g V u R I h 9 G V 1 A d Q x 7 W 5 B V A A A A C x L g z O U a x S w k L n P l U h d 1 n 5 / K p C C / c E Z + e g j C I 1 X h q k R + U k I B A H 9 F 5 j C c o s 2 X S K A q b P T 2 f B F J N / 4 o U r C h p o k R 9 M x 8 m v Y a B i n 1 m z g n 3 m Y 0 P k M 0 A A A A D u + E 1 6 J A 0 B G t V 6 X 4 y y 8 1 + + m S g u O 6 X r 9 h G g u B y M F y x e e K l D w V t 6 X s / 5 u D X l a l a u H U 5 y T 7 k c A G x w / / 2 9 A C Y v 8 t D j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Prelims</vt:lpstr>
      <vt:lpstr>Offset</vt:lpstr>
      <vt:lpstr>Real results</vt:lpstr>
      <vt:lpstr>Code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URRUELA VARGAS GABRIEL</cp:lastModifiedBy>
  <dcterms:created xsi:type="dcterms:W3CDTF">2015-06-05T18:17:20Z</dcterms:created>
  <dcterms:modified xsi:type="dcterms:W3CDTF">2024-12-13T00:04:37Z</dcterms:modified>
</cp:coreProperties>
</file>