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Wave\eWave\Datasets\II Semester 2025\"/>
    </mc:Choice>
  </mc:AlternateContent>
  <xr:revisionPtr revIDLastSave="0" documentId="13_ncr:1_{724C0DD2-7EC5-4CA6-84F3-A87F342BF9DF}" xr6:coauthVersionLast="47" xr6:coauthVersionMax="47" xr10:uidLastSave="{00000000-0000-0000-0000-000000000000}"/>
  <bookViews>
    <workbookView xWindow="-108" yWindow="-108" windowWidth="23256" windowHeight="12456" activeTab="1" xr2:uid="{067E96B3-EB7F-4CEE-B660-BBE446B0B978}"/>
  </bookViews>
  <sheets>
    <sheet name="Results - Manuales" sheetId="1" r:id="rId1"/>
    <sheet name="Pruebas Olas Guerrero" sheetId="2" r:id="rId2"/>
    <sheet name="Olas Guerrero Fin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1" i="2" l="1"/>
  <c r="N10" i="2" s="1"/>
  <c r="AA10" i="2"/>
  <c r="S28" i="1"/>
  <c r="S29" i="1"/>
  <c r="S30" i="1"/>
  <c r="S31" i="1"/>
  <c r="P28" i="1"/>
  <c r="P29" i="1"/>
  <c r="P30" i="1"/>
  <c r="P31" i="1"/>
  <c r="V5" i="1"/>
  <c r="V6" i="1"/>
  <c r="V7" i="1"/>
  <c r="V8" i="1"/>
  <c r="V9" i="1"/>
  <c r="V4" i="1"/>
  <c r="S5" i="1"/>
  <c r="S6" i="1"/>
  <c r="S7" i="1"/>
  <c r="S8" i="1"/>
  <c r="S9" i="1"/>
  <c r="S4" i="1"/>
  <c r="P5" i="1"/>
  <c r="P6" i="1"/>
  <c r="P7" i="1"/>
  <c r="P8" i="1"/>
  <c r="P9" i="1"/>
  <c r="P4" i="1"/>
</calcChain>
</file>

<file path=xl/sharedStrings.xml><?xml version="1.0" encoding="utf-8"?>
<sst xmlns="http://schemas.openxmlformats.org/spreadsheetml/2006/main" count="92" uniqueCount="36">
  <si>
    <t>Pos</t>
  </si>
  <si>
    <t>Freq (Hz)</t>
  </si>
  <si>
    <t>NoBond PP</t>
  </si>
  <si>
    <t>Bond PP</t>
  </si>
  <si>
    <t>Period</t>
  </si>
  <si>
    <t>cuadradaish</t>
  </si>
  <si>
    <t>picuda</t>
  </si>
  <si>
    <t>-</t>
  </si>
  <si>
    <t>no usar, agua extrema</t>
  </si>
  <si>
    <t>bien feita, ni la mamá la quiere</t>
  </si>
  <si>
    <t>no usar, golpe del brazo cuando la paleta se empieza a devolver del sentido de…</t>
  </si>
  <si>
    <t>Posición más inútil</t>
  </si>
  <si>
    <t>Para 150 mm</t>
  </si>
  <si>
    <t>Variador(Hz)</t>
  </si>
  <si>
    <t>Para 15 Hz</t>
  </si>
  <si>
    <t>Brazo (mm)</t>
  </si>
  <si>
    <t>Bond PP (mm)</t>
  </si>
  <si>
    <t>Para 20 Hz</t>
  </si>
  <si>
    <t>Para 25 Hz</t>
  </si>
  <si>
    <t>Variador (Hz)</t>
  </si>
  <si>
    <t>Periodo (s)</t>
  </si>
  <si>
    <t>Para 130 mm</t>
  </si>
  <si>
    <t>Agua mayor</t>
  </si>
  <si>
    <t>Ola (s)</t>
  </si>
  <si>
    <t>Amplitud (mm)</t>
  </si>
  <si>
    <t>Frecuencia (Hz)</t>
  </si>
  <si>
    <t>Brazo Máximo (mm)</t>
  </si>
  <si>
    <t>Brazo Mínimo (mm)</t>
  </si>
  <si>
    <t>Con nuevo nivel de agua</t>
  </si>
  <si>
    <t>11.65 (Periodo 3.598 s)</t>
  </si>
  <si>
    <t>15 (Periodo 2.68 s)</t>
  </si>
  <si>
    <t>13.325 (Periodo 3.104 s)</t>
  </si>
  <si>
    <t>14.1625 (Periodo 2.945 s)</t>
  </si>
  <si>
    <t xml:space="preserve">Barrido a 15 Hz </t>
  </si>
  <si>
    <t>Periodo(s)</t>
  </si>
  <si>
    <t>Pruebas realizadas con sensores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</si>
</sst>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0089676290463698E-2"/>
                  <c:y val="-0.57030621172353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- Manuales'!$B$20:$B$25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xVal>
          <c:yVal>
            <c:numRef>
              <c:f>'Results - Manuales'!$E$20:$E$25</c:f>
              <c:numCache>
                <c:formatCode>General</c:formatCode>
                <c:ptCount val="6"/>
                <c:pt idx="0">
                  <c:v>2.6930000000000001</c:v>
                </c:pt>
                <c:pt idx="1">
                  <c:v>2.0070000000000001</c:v>
                </c:pt>
                <c:pt idx="2">
                  <c:v>1.617</c:v>
                </c:pt>
                <c:pt idx="3">
                  <c:v>1.3320000000000001</c:v>
                </c:pt>
                <c:pt idx="4">
                  <c:v>1.147</c:v>
                </c:pt>
                <c:pt idx="5">
                  <c:v>1.006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6-4FCB-BFD9-0E43B8919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432576"/>
        <c:axId val="1023438816"/>
      </c:scatterChart>
      <c:valAx>
        <c:axId val="10234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38816"/>
        <c:crosses val="autoZero"/>
        <c:crossBetween val="midCat"/>
      </c:valAx>
      <c:valAx>
        <c:axId val="10234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76509186351707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('Results - Manuales'!$A$2,'Results - Manuales'!$A$13,'Results - Manuales'!$A$20,'Results - Manuales'!$A$27,'Results - Manuales'!$A$34,'Results - Manuales'!$A$41,'Results - Manuales'!$A$48,'Results - Manuales'!$A$55)</c:f>
              <c:numCache>
                <c:formatCode>General</c:formatCode>
                <c:ptCount val="8"/>
                <c:pt idx="0">
                  <c:v>90</c:v>
                </c:pt>
                <c:pt idx="1">
                  <c:v>110</c:v>
                </c:pt>
                <c:pt idx="2">
                  <c:v>130</c:v>
                </c:pt>
                <c:pt idx="3">
                  <c:v>150</c:v>
                </c:pt>
                <c:pt idx="4">
                  <c:v>170</c:v>
                </c:pt>
                <c:pt idx="5">
                  <c:v>190</c:v>
                </c:pt>
                <c:pt idx="6">
                  <c:v>210</c:v>
                </c:pt>
                <c:pt idx="7">
                  <c:v>230</c:v>
                </c:pt>
              </c:numCache>
            </c:numRef>
          </c:xVal>
          <c:yVal>
            <c:numRef>
              <c:f>('Results - Manuales'!$D$2,'Results - Manuales'!$D$13,'Results - Manuales'!$D$20,'Results - Manuales'!$D$27,'Results - Manuales'!$D$34,'Results - Manuales'!$D$41,'Results - Manuales'!$D$48,'Results - Manuales'!$D$55)</c:f>
              <c:numCache>
                <c:formatCode>General</c:formatCode>
                <c:ptCount val="8"/>
                <c:pt idx="0">
                  <c:v>39</c:v>
                </c:pt>
                <c:pt idx="1">
                  <c:v>45</c:v>
                </c:pt>
                <c:pt idx="2">
                  <c:v>51</c:v>
                </c:pt>
                <c:pt idx="3">
                  <c:v>60</c:v>
                </c:pt>
                <c:pt idx="4">
                  <c:v>67</c:v>
                </c:pt>
                <c:pt idx="5">
                  <c:v>73</c:v>
                </c:pt>
                <c:pt idx="6">
                  <c:v>75</c:v>
                </c:pt>
                <c:pt idx="7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9-4FBE-A86D-5DE0B517B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628751"/>
        <c:axId val="1487618671"/>
      </c:scatterChart>
      <c:valAx>
        <c:axId val="148762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18671"/>
        <c:crosses val="autoZero"/>
        <c:crossBetween val="midCat"/>
      </c:valAx>
      <c:valAx>
        <c:axId val="148761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2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99584426946631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('Results - Manuales'!$A$8,'Results - Manuales'!$A$15,'Results - Manuales'!$A$22,'Results - Manuales'!$A$29,'Results - Manuales'!$A$36,'Results - Manuales'!$A$43)</c:f>
              <c:numCache>
                <c:formatCode>General</c:formatCode>
                <c:ptCount val="6"/>
                <c:pt idx="0">
                  <c:v>90</c:v>
                </c:pt>
                <c:pt idx="1">
                  <c:v>110</c:v>
                </c:pt>
                <c:pt idx="2">
                  <c:v>130</c:v>
                </c:pt>
                <c:pt idx="3">
                  <c:v>150</c:v>
                </c:pt>
                <c:pt idx="4">
                  <c:v>170</c:v>
                </c:pt>
                <c:pt idx="5">
                  <c:v>190</c:v>
                </c:pt>
              </c:numCache>
            </c:numRef>
          </c:xVal>
          <c:yVal>
            <c:numRef>
              <c:f>('Results - Manuales'!$D$8,'Results - Manuales'!$D$15,'Results - Manuales'!$D$22,'Results - Manuales'!$D$29,'Results - Manuales'!$D$36,'Results - Manuales'!$D$43)</c:f>
              <c:numCache>
                <c:formatCode>General</c:formatCode>
                <c:ptCount val="6"/>
                <c:pt idx="0">
                  <c:v>79</c:v>
                </c:pt>
                <c:pt idx="1">
                  <c:v>85</c:v>
                </c:pt>
                <c:pt idx="2">
                  <c:v>108</c:v>
                </c:pt>
                <c:pt idx="3">
                  <c:v>100</c:v>
                </c:pt>
                <c:pt idx="4">
                  <c:v>129</c:v>
                </c:pt>
                <c:pt idx="5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4-4DD4-97FC-A86FAA554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665231"/>
        <c:axId val="1487657071"/>
      </c:scatterChart>
      <c:valAx>
        <c:axId val="148766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57071"/>
        <c:crosses val="autoZero"/>
        <c:crossBetween val="midCat"/>
      </c:valAx>
      <c:valAx>
        <c:axId val="14876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6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9523184601924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('Results - Manuales'!$A$7,'Results - Manuales'!$A$14,'Results - Manuales'!$A$21,'Results - Manuales'!$A$28,'Results - Manuales'!$A$35,'Results - Manuales'!$A$42,'Results - Manuales'!$A$49)</c:f>
              <c:numCache>
                <c:formatCode>General</c:formatCode>
                <c:ptCount val="7"/>
                <c:pt idx="0">
                  <c:v>90</c:v>
                </c:pt>
                <c:pt idx="1">
                  <c:v>110</c:v>
                </c:pt>
                <c:pt idx="2">
                  <c:v>130</c:v>
                </c:pt>
                <c:pt idx="3">
                  <c:v>150</c:v>
                </c:pt>
                <c:pt idx="4">
                  <c:v>170</c:v>
                </c:pt>
                <c:pt idx="5">
                  <c:v>190</c:v>
                </c:pt>
                <c:pt idx="6">
                  <c:v>210</c:v>
                </c:pt>
              </c:numCache>
            </c:numRef>
          </c:xVal>
          <c:yVal>
            <c:numRef>
              <c:f>('Results - Manuales'!$D$7,'Results - Manuales'!$D$14,'Results - Manuales'!$D$21,'Results - Manuales'!$D$28,'Results - Manuales'!$D$35,'Results - Manuales'!$D$42,'Results - Manuales'!$D$49)</c:f>
              <c:numCache>
                <c:formatCode>General</c:formatCode>
                <c:ptCount val="7"/>
                <c:pt idx="0">
                  <c:v>64</c:v>
                </c:pt>
                <c:pt idx="1">
                  <c:v>78</c:v>
                </c:pt>
                <c:pt idx="2">
                  <c:v>89</c:v>
                </c:pt>
                <c:pt idx="3">
                  <c:v>95</c:v>
                </c:pt>
                <c:pt idx="4">
                  <c:v>105</c:v>
                </c:pt>
                <c:pt idx="5">
                  <c:v>119</c:v>
                </c:pt>
                <c:pt idx="6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A-4786-969F-C16E7A858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659471"/>
        <c:axId val="1487662351"/>
      </c:scatterChart>
      <c:valAx>
        <c:axId val="148765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62351"/>
        <c:crosses val="autoZero"/>
        <c:crossBetween val="midCat"/>
      </c:valAx>
      <c:valAx>
        <c:axId val="14876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5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 vs Amplitud Bond (Brazo 90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- Manuales'!$B$2:$B$11</c:f>
              <c:numCache>
                <c:formatCode>General</c:formatCode>
                <c:ptCount val="1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</c:numCache>
            </c:numRef>
          </c:xVal>
          <c:yVal>
            <c:numRef>
              <c:f>'Results - Manuales'!$D$2:$D$11</c:f>
              <c:numCache>
                <c:formatCode>General</c:formatCode>
                <c:ptCount val="10"/>
                <c:pt idx="0">
                  <c:v>39</c:v>
                </c:pt>
                <c:pt idx="1">
                  <c:v>40</c:v>
                </c:pt>
                <c:pt idx="2">
                  <c:v>38</c:v>
                </c:pt>
                <c:pt idx="3">
                  <c:v>43</c:v>
                </c:pt>
                <c:pt idx="5">
                  <c:v>64</c:v>
                </c:pt>
                <c:pt idx="6">
                  <c:v>79</c:v>
                </c:pt>
                <c:pt idx="7">
                  <c:v>80</c:v>
                </c:pt>
                <c:pt idx="8">
                  <c:v>123</c:v>
                </c:pt>
                <c:pt idx="9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F-4F7E-BA98-673D458A6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23279"/>
        <c:axId val="609817999"/>
      </c:scatterChart>
      <c:valAx>
        <c:axId val="60982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17999"/>
        <c:crosses val="autoZero"/>
        <c:crossBetween val="midCat"/>
      </c:valAx>
      <c:valAx>
        <c:axId val="6098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2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'Pruebas Olas Guerrero'!$K$18:$K$24</c:f>
              <c:numCache>
                <c:formatCode>General</c:formatCode>
                <c:ptCount val="7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</c:numCache>
            </c:numRef>
          </c:xVal>
          <c:yVal>
            <c:numRef>
              <c:f>'Pruebas Olas Guerrero'!$L$18:$L$24</c:f>
              <c:numCache>
                <c:formatCode>General</c:formatCode>
                <c:ptCount val="7"/>
                <c:pt idx="0">
                  <c:v>51</c:v>
                </c:pt>
                <c:pt idx="1">
                  <c:v>53</c:v>
                </c:pt>
                <c:pt idx="2">
                  <c:v>56</c:v>
                </c:pt>
                <c:pt idx="3">
                  <c:v>62</c:v>
                </c:pt>
                <c:pt idx="4">
                  <c:v>64</c:v>
                </c:pt>
                <c:pt idx="5">
                  <c:v>68</c:v>
                </c:pt>
                <c:pt idx="6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E-4080-974E-F929E4E0A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21359"/>
        <c:axId val="609821839"/>
      </c:scatterChart>
      <c:valAx>
        <c:axId val="609821359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21839"/>
        <c:crosses val="autoZero"/>
        <c:crossBetween val="midCat"/>
      </c:valAx>
      <c:valAx>
        <c:axId val="60982183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2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18</xdr:row>
      <xdr:rowOff>41910</xdr:rowOff>
    </xdr:from>
    <xdr:to>
      <xdr:col>13</xdr:col>
      <xdr:colOff>548640</xdr:colOff>
      <xdr:row>33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ABC1A-ADF1-764F-8C1D-9D76CB363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205740</xdr:colOff>
      <xdr:row>0</xdr:row>
      <xdr:rowOff>156210</xdr:rowOff>
    </xdr:from>
    <xdr:to>
      <xdr:col>13</xdr:col>
      <xdr:colOff>510540</xdr:colOff>
      <xdr:row>15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24162-AF26-FE69-E24D-A6F8232D1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411480</xdr:colOff>
      <xdr:row>10</xdr:row>
      <xdr:rowOff>11430</xdr:rowOff>
    </xdr:from>
    <xdr:to>
      <xdr:col>21</xdr:col>
      <xdr:colOff>304800</xdr:colOff>
      <xdr:row>25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2D24AB-224B-7E71-9B63-9A4C30A73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556260</xdr:colOff>
      <xdr:row>10</xdr:row>
      <xdr:rowOff>3810</xdr:rowOff>
    </xdr:from>
    <xdr:to>
      <xdr:col>29</xdr:col>
      <xdr:colOff>251460</xdr:colOff>
      <xdr:row>25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E83F59-EA57-393B-6A26-CE68ED7DB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396240</xdr:colOff>
      <xdr:row>34</xdr:row>
      <xdr:rowOff>49530</xdr:rowOff>
    </xdr:from>
    <xdr:to>
      <xdr:col>15</xdr:col>
      <xdr:colOff>701040</xdr:colOff>
      <xdr:row>49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8E5E69-BD52-35FA-EBA0-AE4F1DD16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336613</xdr:colOff>
      <xdr:row>15</xdr:row>
      <xdr:rowOff>48827</xdr:rowOff>
    </xdr:from>
    <xdr:to>
      <xdr:col>19</xdr:col>
      <xdr:colOff>62885</xdr:colOff>
      <xdr:row>30</xdr:row>
      <xdr:rowOff>17755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D7B06-7ED8-EECE-C379-EE6A41331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C0B2E-32D4-4C37-A5A1-F9A5D8F7C8EA}">
  <dimension ref="A1:W67"/>
  <sheetViews>
    <sheetView topLeftCell="A30" workbookViewId="0">
      <selection activeCell="Q42" sqref="Q42"/>
    </sheetView>
  </sheetViews>
  <sheetFormatPr defaultRowHeight="14.4" x14ac:dyDescent="0.3"/>
  <cols>
    <col min="16" max="16" width="11.5546875" bestFit="1" customWidth="1"/>
    <col min="17" max="17" width="12.21875" bestFit="1" customWidth="1"/>
    <col min="19" max="19" width="12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3" x14ac:dyDescent="0.3">
      <c r="A2">
        <v>90</v>
      </c>
      <c r="B2">
        <v>15</v>
      </c>
      <c r="C2">
        <v>33</v>
      </c>
      <c r="D2">
        <v>39</v>
      </c>
      <c r="E2">
        <v>2.6989999999999998</v>
      </c>
      <c r="P2" t="s">
        <v>14</v>
      </c>
      <c r="S2" t="s">
        <v>17</v>
      </c>
      <c r="V2" t="s">
        <v>18</v>
      </c>
    </row>
    <row r="3" spans="1:23" x14ac:dyDescent="0.3">
      <c r="A3">
        <v>90</v>
      </c>
      <c r="B3">
        <v>16</v>
      </c>
      <c r="C3">
        <v>23</v>
      </c>
      <c r="D3">
        <v>40</v>
      </c>
      <c r="E3">
        <v>2.5150000000000001</v>
      </c>
      <c r="P3" t="s">
        <v>15</v>
      </c>
      <c r="Q3" t="s">
        <v>16</v>
      </c>
      <c r="S3" t="s">
        <v>15</v>
      </c>
      <c r="T3" t="s">
        <v>16</v>
      </c>
      <c r="V3" t="s">
        <v>15</v>
      </c>
      <c r="W3" t="s">
        <v>16</v>
      </c>
    </row>
    <row r="4" spans="1:23" x14ac:dyDescent="0.3">
      <c r="A4">
        <v>90</v>
      </c>
      <c r="B4">
        <v>17</v>
      </c>
      <c r="C4">
        <v>27</v>
      </c>
      <c r="D4">
        <v>38</v>
      </c>
      <c r="E4">
        <v>2.371</v>
      </c>
      <c r="P4">
        <f>(Q4-11.595)/0.3119</f>
        <v>123.13241423533184</v>
      </c>
      <c r="Q4" s="2">
        <v>50</v>
      </c>
      <c r="S4">
        <f>(T4-22.482)/0.4911</f>
        <v>56.033394420688253</v>
      </c>
      <c r="T4" s="2">
        <v>50</v>
      </c>
      <c r="V4">
        <f>(W4-34.367)/0.4986</f>
        <v>31.353790613718417</v>
      </c>
      <c r="W4" s="2">
        <v>50</v>
      </c>
    </row>
    <row r="5" spans="1:23" x14ac:dyDescent="0.3">
      <c r="A5">
        <v>90</v>
      </c>
      <c r="B5">
        <v>18</v>
      </c>
      <c r="C5">
        <v>36</v>
      </c>
      <c r="D5">
        <v>43</v>
      </c>
      <c r="E5">
        <v>2.226</v>
      </c>
      <c r="P5">
        <f t="shared" ref="P5:P9" si="0">(Q5-11.595)/0.3119</f>
        <v>139.16319333119588</v>
      </c>
      <c r="Q5" s="2">
        <v>55</v>
      </c>
      <c r="S5">
        <f t="shared" ref="S5:S9" si="1">(T5-22.482)/0.4911</f>
        <v>66.214620240276929</v>
      </c>
      <c r="T5" s="2">
        <v>55</v>
      </c>
      <c r="V5">
        <f t="shared" ref="V5:V9" si="2">(W5-34.367)/0.4986</f>
        <v>41.3818692338548</v>
      </c>
      <c r="W5" s="2">
        <v>55</v>
      </c>
    </row>
    <row r="6" spans="1:23" x14ac:dyDescent="0.3">
      <c r="A6">
        <v>90</v>
      </c>
      <c r="B6">
        <v>19</v>
      </c>
      <c r="P6">
        <f t="shared" si="0"/>
        <v>155.19397242705995</v>
      </c>
      <c r="Q6" s="2">
        <v>60</v>
      </c>
      <c r="S6">
        <f t="shared" si="1"/>
        <v>76.395846059865619</v>
      </c>
      <c r="T6" s="2">
        <v>60</v>
      </c>
      <c r="V6">
        <f t="shared" si="2"/>
        <v>51.409947853991184</v>
      </c>
      <c r="W6" s="2">
        <v>60</v>
      </c>
    </row>
    <row r="7" spans="1:23" x14ac:dyDescent="0.3">
      <c r="A7">
        <v>90</v>
      </c>
      <c r="B7">
        <v>20</v>
      </c>
      <c r="C7">
        <v>69</v>
      </c>
      <c r="D7">
        <v>64</v>
      </c>
      <c r="E7">
        <v>2.0179999999999998</v>
      </c>
      <c r="P7">
        <f t="shared" si="0"/>
        <v>171.22475152292401</v>
      </c>
      <c r="Q7" s="2">
        <v>65</v>
      </c>
      <c r="S7">
        <f t="shared" si="1"/>
        <v>86.577071879454294</v>
      </c>
      <c r="T7" s="2">
        <v>65</v>
      </c>
      <c r="V7">
        <f t="shared" si="2"/>
        <v>61.438026474127561</v>
      </c>
      <c r="W7" s="2">
        <v>65</v>
      </c>
    </row>
    <row r="8" spans="1:23" x14ac:dyDescent="0.3">
      <c r="A8">
        <v>90</v>
      </c>
      <c r="B8">
        <v>25</v>
      </c>
      <c r="C8">
        <v>83</v>
      </c>
      <c r="D8">
        <v>79</v>
      </c>
      <c r="E8">
        <v>1.6180000000000001</v>
      </c>
      <c r="P8">
        <f t="shared" si="0"/>
        <v>187.25553061878807</v>
      </c>
      <c r="Q8" s="2">
        <v>70</v>
      </c>
      <c r="S8">
        <f t="shared" si="1"/>
        <v>96.75829769904297</v>
      </c>
      <c r="T8" s="2">
        <v>70</v>
      </c>
      <c r="V8">
        <f t="shared" si="2"/>
        <v>71.466105094263952</v>
      </c>
      <c r="W8" s="2">
        <v>70</v>
      </c>
    </row>
    <row r="9" spans="1:23" x14ac:dyDescent="0.3">
      <c r="A9">
        <v>90</v>
      </c>
      <c r="B9">
        <v>30</v>
      </c>
      <c r="C9">
        <v>85</v>
      </c>
      <c r="D9">
        <v>80</v>
      </c>
      <c r="E9">
        <v>1.333</v>
      </c>
      <c r="P9">
        <f t="shared" si="0"/>
        <v>203.28630971465213</v>
      </c>
      <c r="Q9" s="2">
        <v>75</v>
      </c>
      <c r="S9">
        <f t="shared" si="1"/>
        <v>106.93952351863165</v>
      </c>
      <c r="T9" s="2">
        <v>75</v>
      </c>
      <c r="V9">
        <f t="shared" si="2"/>
        <v>81.494183714400322</v>
      </c>
      <c r="W9" s="2">
        <v>75</v>
      </c>
    </row>
    <row r="10" spans="1:23" x14ac:dyDescent="0.3">
      <c r="A10">
        <v>90</v>
      </c>
      <c r="B10">
        <v>35</v>
      </c>
      <c r="C10">
        <v>93</v>
      </c>
      <c r="D10">
        <v>123</v>
      </c>
      <c r="E10">
        <v>1.1419999999999999</v>
      </c>
    </row>
    <row r="11" spans="1:23" x14ac:dyDescent="0.3">
      <c r="A11">
        <v>90</v>
      </c>
      <c r="B11">
        <v>40</v>
      </c>
      <c r="C11">
        <v>115</v>
      </c>
      <c r="D11">
        <v>129</v>
      </c>
      <c r="E11">
        <v>0.99299999999999999</v>
      </c>
    </row>
    <row r="13" spans="1:23" x14ac:dyDescent="0.3">
      <c r="A13">
        <v>110</v>
      </c>
      <c r="B13">
        <v>15</v>
      </c>
      <c r="C13">
        <v>39</v>
      </c>
      <c r="D13">
        <v>45</v>
      </c>
      <c r="E13">
        <v>2.6859999999999999</v>
      </c>
    </row>
    <row r="14" spans="1:23" x14ac:dyDescent="0.3">
      <c r="A14">
        <v>110</v>
      </c>
      <c r="B14">
        <v>20</v>
      </c>
      <c r="C14">
        <v>78</v>
      </c>
      <c r="D14">
        <v>78</v>
      </c>
      <c r="E14">
        <v>2.008</v>
      </c>
    </row>
    <row r="15" spans="1:23" x14ac:dyDescent="0.3">
      <c r="A15">
        <v>110</v>
      </c>
      <c r="B15">
        <v>25</v>
      </c>
      <c r="C15">
        <v>96</v>
      </c>
      <c r="D15">
        <v>85</v>
      </c>
      <c r="E15">
        <v>1.597</v>
      </c>
    </row>
    <row r="16" spans="1:23" x14ac:dyDescent="0.3">
      <c r="A16">
        <v>110</v>
      </c>
      <c r="B16">
        <v>30</v>
      </c>
      <c r="C16">
        <v>111</v>
      </c>
      <c r="D16">
        <v>100</v>
      </c>
      <c r="E16">
        <v>1.34</v>
      </c>
    </row>
    <row r="17" spans="1:20" x14ac:dyDescent="0.3">
      <c r="A17">
        <v>110</v>
      </c>
      <c r="B17">
        <v>35</v>
      </c>
      <c r="C17">
        <v>110</v>
      </c>
      <c r="D17">
        <v>132</v>
      </c>
      <c r="E17">
        <v>1.149</v>
      </c>
    </row>
    <row r="18" spans="1:20" x14ac:dyDescent="0.3">
      <c r="A18">
        <v>110</v>
      </c>
      <c r="B18">
        <v>40</v>
      </c>
      <c r="C18">
        <v>148</v>
      </c>
      <c r="D18">
        <v>168</v>
      </c>
      <c r="E18">
        <v>1.0029999999999999</v>
      </c>
    </row>
    <row r="20" spans="1:20" x14ac:dyDescent="0.3">
      <c r="A20">
        <v>130</v>
      </c>
      <c r="B20">
        <v>15</v>
      </c>
      <c r="C20">
        <v>43</v>
      </c>
      <c r="D20">
        <v>51</v>
      </c>
      <c r="E20">
        <v>2.6930000000000001</v>
      </c>
    </row>
    <row r="21" spans="1:20" x14ac:dyDescent="0.3">
      <c r="A21">
        <v>130</v>
      </c>
      <c r="B21">
        <v>20</v>
      </c>
      <c r="C21">
        <v>87</v>
      </c>
      <c r="D21">
        <v>89</v>
      </c>
      <c r="E21">
        <v>2.0070000000000001</v>
      </c>
    </row>
    <row r="22" spans="1:20" x14ac:dyDescent="0.3">
      <c r="A22">
        <v>130</v>
      </c>
      <c r="B22">
        <v>25</v>
      </c>
      <c r="C22">
        <v>111</v>
      </c>
      <c r="D22">
        <v>108</v>
      </c>
      <c r="E22">
        <v>1.617</v>
      </c>
    </row>
    <row r="23" spans="1:20" x14ac:dyDescent="0.3">
      <c r="A23">
        <v>130</v>
      </c>
      <c r="B23">
        <v>30</v>
      </c>
      <c r="C23">
        <v>127</v>
      </c>
      <c r="D23">
        <v>111</v>
      </c>
      <c r="E23">
        <v>1.3320000000000001</v>
      </c>
    </row>
    <row r="24" spans="1:20" x14ac:dyDescent="0.3">
      <c r="A24">
        <v>130</v>
      </c>
      <c r="B24">
        <v>35</v>
      </c>
      <c r="C24">
        <v>111</v>
      </c>
      <c r="D24">
        <v>155</v>
      </c>
      <c r="E24">
        <v>1.147</v>
      </c>
    </row>
    <row r="25" spans="1:20" x14ac:dyDescent="0.3">
      <c r="A25">
        <v>130</v>
      </c>
      <c r="B25">
        <v>40</v>
      </c>
      <c r="C25">
        <v>156</v>
      </c>
      <c r="D25">
        <v>195</v>
      </c>
      <c r="E25">
        <v>1.006</v>
      </c>
    </row>
    <row r="26" spans="1:20" x14ac:dyDescent="0.3">
      <c r="P26" t="s">
        <v>12</v>
      </c>
      <c r="S26" t="s">
        <v>21</v>
      </c>
    </row>
    <row r="27" spans="1:20" x14ac:dyDescent="0.3">
      <c r="A27">
        <v>150</v>
      </c>
      <c r="B27">
        <v>15</v>
      </c>
      <c r="C27">
        <v>49</v>
      </c>
      <c r="D27">
        <v>60</v>
      </c>
      <c r="E27">
        <v>2.6819999999999999</v>
      </c>
      <c r="P27" t="s">
        <v>13</v>
      </c>
      <c r="Q27" t="s">
        <v>23</v>
      </c>
      <c r="S27" t="s">
        <v>13</v>
      </c>
      <c r="T27" t="s">
        <v>23</v>
      </c>
    </row>
    <row r="28" spans="1:20" x14ac:dyDescent="0.3">
      <c r="A28">
        <v>150</v>
      </c>
      <c r="B28">
        <v>20</v>
      </c>
      <c r="C28">
        <v>91</v>
      </c>
      <c r="D28">
        <v>95</v>
      </c>
      <c r="E28">
        <v>2.0190000000000001</v>
      </c>
      <c r="P28">
        <f>POWER(Q28/40.214,-1)</f>
        <v>15.005223880597015</v>
      </c>
      <c r="Q28" s="2">
        <v>2.68</v>
      </c>
      <c r="S28">
        <f>POWER(T28/40.878,-1.005)</f>
        <v>15.46221185761646</v>
      </c>
      <c r="T28" s="2">
        <v>2.68</v>
      </c>
    </row>
    <row r="29" spans="1:20" x14ac:dyDescent="0.3">
      <c r="A29">
        <v>150</v>
      </c>
      <c r="B29">
        <v>25</v>
      </c>
      <c r="C29">
        <v>119</v>
      </c>
      <c r="D29">
        <v>100</v>
      </c>
      <c r="E29">
        <v>1.5960000000000001</v>
      </c>
      <c r="P29">
        <f t="shared" ref="P29:P31" si="3">POWER(Q29/40.214,-1)</f>
        <v>13.014239482200647</v>
      </c>
      <c r="Q29" s="2">
        <v>3.09</v>
      </c>
      <c r="S29">
        <f t="shared" ref="S29:S31" si="4">POWER(T29/40.878,-1.005)</f>
        <v>13.401049633675667</v>
      </c>
      <c r="T29" s="2">
        <v>3.09</v>
      </c>
    </row>
    <row r="30" spans="1:20" x14ac:dyDescent="0.3">
      <c r="A30">
        <v>150</v>
      </c>
      <c r="B30">
        <v>30</v>
      </c>
      <c r="C30">
        <v>144</v>
      </c>
      <c r="D30">
        <v>130</v>
      </c>
      <c r="E30">
        <v>1.3440000000000001</v>
      </c>
      <c r="P30">
        <f t="shared" si="3"/>
        <v>12.847923322683705</v>
      </c>
      <c r="Q30" s="2">
        <v>3.13</v>
      </c>
      <c r="S30">
        <f t="shared" si="4"/>
        <v>13.228939438697601</v>
      </c>
      <c r="T30" s="2">
        <v>3.13</v>
      </c>
    </row>
    <row r="31" spans="1:20" x14ac:dyDescent="0.3">
      <c r="A31">
        <v>150</v>
      </c>
      <c r="B31">
        <v>35</v>
      </c>
      <c r="C31">
        <v>135</v>
      </c>
      <c r="D31">
        <v>172</v>
      </c>
      <c r="E31">
        <v>1.147</v>
      </c>
      <c r="P31">
        <f t="shared" si="3"/>
        <v>11.232960893854749</v>
      </c>
      <c r="Q31" s="2">
        <v>3.58</v>
      </c>
      <c r="S31">
        <f t="shared" si="4"/>
        <v>11.558318182416704</v>
      </c>
      <c r="T31" s="2">
        <v>3.58</v>
      </c>
    </row>
    <row r="32" spans="1:20" x14ac:dyDescent="0.3">
      <c r="A32">
        <v>150</v>
      </c>
      <c r="B32">
        <v>40</v>
      </c>
      <c r="C32">
        <v>191</v>
      </c>
      <c r="D32">
        <v>192</v>
      </c>
      <c r="E32">
        <v>1.008</v>
      </c>
    </row>
    <row r="34" spans="1:6" x14ac:dyDescent="0.3">
      <c r="A34">
        <v>170</v>
      </c>
      <c r="B34">
        <v>15</v>
      </c>
      <c r="C34">
        <v>58</v>
      </c>
      <c r="D34">
        <v>67</v>
      </c>
      <c r="E34">
        <v>2.694</v>
      </c>
    </row>
    <row r="35" spans="1:6" x14ac:dyDescent="0.3">
      <c r="A35">
        <v>170</v>
      </c>
      <c r="B35">
        <v>20</v>
      </c>
      <c r="C35">
        <v>109</v>
      </c>
      <c r="D35">
        <v>105</v>
      </c>
      <c r="E35">
        <v>2.0030000000000001</v>
      </c>
    </row>
    <row r="36" spans="1:6" x14ac:dyDescent="0.3">
      <c r="A36">
        <v>170</v>
      </c>
      <c r="B36">
        <v>25</v>
      </c>
      <c r="C36">
        <v>145</v>
      </c>
      <c r="D36">
        <v>129</v>
      </c>
      <c r="E36">
        <v>1.617</v>
      </c>
      <c r="F36" t="s">
        <v>5</v>
      </c>
    </row>
    <row r="37" spans="1:6" x14ac:dyDescent="0.3">
      <c r="A37">
        <v>170</v>
      </c>
      <c r="B37">
        <v>30</v>
      </c>
      <c r="C37">
        <v>157</v>
      </c>
      <c r="D37">
        <v>152</v>
      </c>
      <c r="E37">
        <v>1.341</v>
      </c>
    </row>
    <row r="38" spans="1:6" x14ac:dyDescent="0.3">
      <c r="A38">
        <v>170</v>
      </c>
      <c r="B38">
        <v>35</v>
      </c>
      <c r="C38">
        <v>157</v>
      </c>
      <c r="D38">
        <v>202</v>
      </c>
      <c r="E38">
        <v>1.1439999999999999</v>
      </c>
      <c r="F38" t="s">
        <v>6</v>
      </c>
    </row>
    <row r="39" spans="1:6" x14ac:dyDescent="0.3">
      <c r="A39">
        <v>170</v>
      </c>
      <c r="B39">
        <v>40</v>
      </c>
      <c r="C39" t="s">
        <v>7</v>
      </c>
      <c r="D39" t="s">
        <v>7</v>
      </c>
      <c r="E39" t="s">
        <v>7</v>
      </c>
      <c r="F39" t="s">
        <v>8</v>
      </c>
    </row>
    <row r="41" spans="1:6" x14ac:dyDescent="0.3">
      <c r="A41">
        <v>190</v>
      </c>
      <c r="B41">
        <v>15</v>
      </c>
      <c r="C41">
        <v>63</v>
      </c>
      <c r="D41">
        <v>73</v>
      </c>
      <c r="E41">
        <v>2.694</v>
      </c>
    </row>
    <row r="42" spans="1:6" x14ac:dyDescent="0.3">
      <c r="A42">
        <v>190</v>
      </c>
      <c r="B42">
        <v>20</v>
      </c>
      <c r="C42">
        <v>122</v>
      </c>
      <c r="D42">
        <v>119</v>
      </c>
      <c r="E42">
        <v>2.0259999999999998</v>
      </c>
    </row>
    <row r="43" spans="1:6" x14ac:dyDescent="0.3">
      <c r="A43">
        <v>190</v>
      </c>
      <c r="B43">
        <v>25</v>
      </c>
      <c r="C43">
        <v>169</v>
      </c>
      <c r="D43">
        <v>124</v>
      </c>
      <c r="E43">
        <v>1.6220000000000001</v>
      </c>
      <c r="F43" t="s">
        <v>5</v>
      </c>
    </row>
    <row r="44" spans="1:6" x14ac:dyDescent="0.3">
      <c r="A44">
        <v>190</v>
      </c>
      <c r="B44">
        <v>30</v>
      </c>
      <c r="C44">
        <v>176</v>
      </c>
      <c r="D44">
        <v>157</v>
      </c>
      <c r="E44">
        <v>1.353</v>
      </c>
      <c r="F44" t="s">
        <v>9</v>
      </c>
    </row>
    <row r="45" spans="1:6" x14ac:dyDescent="0.3">
      <c r="A45">
        <v>190</v>
      </c>
      <c r="B45">
        <v>35</v>
      </c>
      <c r="C45">
        <v>162</v>
      </c>
      <c r="D45">
        <v>194</v>
      </c>
      <c r="E45">
        <v>1.149</v>
      </c>
      <c r="F45" t="s">
        <v>8</v>
      </c>
    </row>
    <row r="46" spans="1:6" x14ac:dyDescent="0.3">
      <c r="A46">
        <v>190</v>
      </c>
      <c r="B46">
        <v>40</v>
      </c>
      <c r="C46" t="s">
        <v>7</v>
      </c>
      <c r="D46" t="s">
        <v>7</v>
      </c>
      <c r="E46" t="s">
        <v>7</v>
      </c>
    </row>
    <row r="48" spans="1:6" x14ac:dyDescent="0.3">
      <c r="A48">
        <v>210</v>
      </c>
      <c r="B48">
        <v>15</v>
      </c>
      <c r="C48">
        <v>75</v>
      </c>
      <c r="D48">
        <v>75</v>
      </c>
      <c r="E48">
        <v>2.7210000000000001</v>
      </c>
    </row>
    <row r="49" spans="1:14" x14ac:dyDescent="0.3">
      <c r="A49">
        <v>210</v>
      </c>
      <c r="B49">
        <v>20</v>
      </c>
      <c r="C49">
        <v>130</v>
      </c>
      <c r="D49">
        <v>123</v>
      </c>
      <c r="E49">
        <v>2.0459999999999998</v>
      </c>
    </row>
    <row r="50" spans="1:14" x14ac:dyDescent="0.3">
      <c r="A50">
        <v>210</v>
      </c>
      <c r="B50">
        <v>25</v>
      </c>
      <c r="F50" t="s">
        <v>10</v>
      </c>
    </row>
    <row r="51" spans="1:14" x14ac:dyDescent="0.3">
      <c r="A51">
        <v>210</v>
      </c>
      <c r="B51">
        <v>30</v>
      </c>
    </row>
    <row r="52" spans="1:14" x14ac:dyDescent="0.3">
      <c r="A52">
        <v>210</v>
      </c>
      <c r="B52">
        <v>35</v>
      </c>
    </row>
    <row r="53" spans="1:14" x14ac:dyDescent="0.3">
      <c r="A53">
        <v>210</v>
      </c>
      <c r="B53">
        <v>40</v>
      </c>
    </row>
    <row r="55" spans="1:14" x14ac:dyDescent="0.3">
      <c r="A55">
        <v>230</v>
      </c>
      <c r="B55">
        <v>15</v>
      </c>
      <c r="C55">
        <v>76</v>
      </c>
      <c r="D55">
        <v>82</v>
      </c>
      <c r="E55">
        <v>2.7149999999999999</v>
      </c>
    </row>
    <row r="56" spans="1:14" x14ac:dyDescent="0.3">
      <c r="A56">
        <v>230</v>
      </c>
      <c r="B56">
        <v>20</v>
      </c>
      <c r="F56" t="s">
        <v>10</v>
      </c>
    </row>
    <row r="57" spans="1:14" x14ac:dyDescent="0.3">
      <c r="A57">
        <v>230</v>
      </c>
      <c r="B57">
        <v>25</v>
      </c>
    </row>
    <row r="58" spans="1:14" x14ac:dyDescent="0.3">
      <c r="A58">
        <v>230</v>
      </c>
      <c r="B58">
        <v>30</v>
      </c>
    </row>
    <row r="59" spans="1:14" x14ac:dyDescent="0.3">
      <c r="A59">
        <v>230</v>
      </c>
      <c r="B59">
        <v>35</v>
      </c>
    </row>
    <row r="60" spans="1:14" x14ac:dyDescent="0.3">
      <c r="A60">
        <v>230</v>
      </c>
      <c r="B60">
        <v>40</v>
      </c>
    </row>
    <row r="62" spans="1:14" x14ac:dyDescent="0.3">
      <c r="A62">
        <v>250</v>
      </c>
      <c r="B62">
        <v>15</v>
      </c>
      <c r="F62" t="s">
        <v>10</v>
      </c>
      <c r="N62" t="s">
        <v>11</v>
      </c>
    </row>
    <row r="63" spans="1:14" x14ac:dyDescent="0.3">
      <c r="A63">
        <v>250</v>
      </c>
      <c r="B63">
        <v>20</v>
      </c>
    </row>
    <row r="64" spans="1:14" x14ac:dyDescent="0.3">
      <c r="A64">
        <v>250</v>
      </c>
      <c r="B64">
        <v>25</v>
      </c>
    </row>
    <row r="65" spans="1:2" x14ac:dyDescent="0.3">
      <c r="A65">
        <v>250</v>
      </c>
      <c r="B65">
        <v>30</v>
      </c>
    </row>
    <row r="66" spans="1:2" x14ac:dyDescent="0.3">
      <c r="A66">
        <v>250</v>
      </c>
      <c r="B66">
        <v>35</v>
      </c>
    </row>
    <row r="67" spans="1:2" x14ac:dyDescent="0.3">
      <c r="A67">
        <v>250</v>
      </c>
      <c r="B67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0928-3868-4917-A345-B6867C183697}">
  <dimension ref="B2:AA43"/>
  <sheetViews>
    <sheetView tabSelected="1" topLeftCell="I12" zoomScale="103" workbookViewId="0">
      <selection activeCell="L33" sqref="L33"/>
    </sheetView>
  </sheetViews>
  <sheetFormatPr defaultRowHeight="14.4" x14ac:dyDescent="0.3"/>
  <cols>
    <col min="1" max="1" width="2.6640625" style="1" customWidth="1"/>
    <col min="2" max="2" width="10.109375" style="1" bestFit="1" customWidth="1"/>
    <col min="3" max="3" width="11.44140625" style="1" bestFit="1" customWidth="1"/>
    <col min="4" max="4" width="12.21875" style="1" bestFit="1" customWidth="1"/>
    <col min="5" max="5" width="9.5546875" style="1" bestFit="1" customWidth="1"/>
    <col min="6" max="6" width="10.33203125" style="1" bestFit="1" customWidth="1"/>
    <col min="7" max="10" width="8.88671875" style="1"/>
    <col min="11" max="11" width="16.77734375" style="1" bestFit="1" customWidth="1"/>
    <col min="12" max="13" width="13.44140625" style="1" bestFit="1" customWidth="1"/>
    <col min="14" max="14" width="10.109375" style="1" bestFit="1" customWidth="1"/>
    <col min="15" max="15" width="12.6640625" style="1" bestFit="1" customWidth="1"/>
    <col min="16" max="16" width="10.5546875" style="1" bestFit="1" customWidth="1"/>
    <col min="17" max="17" width="13.33203125" style="1" bestFit="1" customWidth="1"/>
    <col min="18" max="18" width="10.5546875" style="1" bestFit="1" customWidth="1"/>
    <col min="19" max="19" width="13.33203125" style="1" bestFit="1" customWidth="1"/>
    <col min="20" max="20" width="10.5546875" style="1" bestFit="1" customWidth="1"/>
    <col min="21" max="21" width="13.33203125" style="1" bestFit="1" customWidth="1"/>
    <col min="22" max="22" width="8" style="1" bestFit="1" customWidth="1"/>
    <col min="23" max="16384" width="8.88671875" style="1"/>
  </cols>
  <sheetData>
    <row r="2" spans="2:27" x14ac:dyDescent="0.3">
      <c r="B2" s="3" t="s">
        <v>15</v>
      </c>
      <c r="C2" s="3" t="s">
        <v>19</v>
      </c>
      <c r="D2" s="3" t="s">
        <v>16</v>
      </c>
      <c r="E2" s="3" t="s">
        <v>20</v>
      </c>
      <c r="O2" s="1">
        <v>155</v>
      </c>
      <c r="P2" s="1">
        <v>12.8</v>
      </c>
    </row>
    <row r="3" spans="2:27" x14ac:dyDescent="0.3">
      <c r="B3" s="1">
        <v>110</v>
      </c>
      <c r="C3" s="1">
        <v>15</v>
      </c>
      <c r="D3" s="1">
        <v>47</v>
      </c>
      <c r="E3" s="1">
        <v>2.6869999999999998</v>
      </c>
      <c r="F3" s="1" t="s">
        <v>22</v>
      </c>
      <c r="O3" s="1">
        <v>170</v>
      </c>
      <c r="P3" s="1">
        <v>11.2</v>
      </c>
    </row>
    <row r="4" spans="2:27" x14ac:dyDescent="0.3">
      <c r="B4" s="1">
        <v>120</v>
      </c>
      <c r="C4" s="1">
        <v>15</v>
      </c>
      <c r="D4" s="1">
        <v>51</v>
      </c>
      <c r="E4" s="1">
        <v>2.6829999999999998</v>
      </c>
      <c r="F4" s="1" t="s">
        <v>22</v>
      </c>
    </row>
    <row r="5" spans="2:27" x14ac:dyDescent="0.3">
      <c r="B5" s="1">
        <v>130</v>
      </c>
      <c r="C5" s="1">
        <v>15</v>
      </c>
      <c r="D5" s="1">
        <v>53</v>
      </c>
      <c r="E5" s="1">
        <v>2.6890000000000001</v>
      </c>
    </row>
    <row r="6" spans="2:27" x14ac:dyDescent="0.3">
      <c r="B6" s="1">
        <v>125</v>
      </c>
      <c r="C6" s="1">
        <v>15.5</v>
      </c>
      <c r="D6" s="1">
        <v>57</v>
      </c>
      <c r="E6" s="1">
        <v>2.6</v>
      </c>
    </row>
    <row r="7" spans="2:27" x14ac:dyDescent="0.3">
      <c r="B7" s="1">
        <v>125</v>
      </c>
      <c r="C7" s="1">
        <v>15</v>
      </c>
      <c r="D7" s="1">
        <v>53</v>
      </c>
      <c r="E7" s="1">
        <v>2.6890000000000001</v>
      </c>
    </row>
    <row r="8" spans="2:27" x14ac:dyDescent="0.3">
      <c r="B8" s="1">
        <v>120</v>
      </c>
      <c r="C8" s="1">
        <v>15</v>
      </c>
      <c r="D8" s="1">
        <v>51</v>
      </c>
      <c r="E8" s="1">
        <v>2.6829999999999998</v>
      </c>
    </row>
    <row r="9" spans="2:27" x14ac:dyDescent="0.3">
      <c r="K9" s="7"/>
      <c r="L9" s="8" t="s">
        <v>25</v>
      </c>
      <c r="M9" s="8"/>
      <c r="N9" s="8"/>
      <c r="O9" s="8"/>
      <c r="P9" s="8"/>
      <c r="Q9" s="8"/>
      <c r="R9" s="8"/>
      <c r="S9" s="8"/>
      <c r="T9" s="8"/>
      <c r="U9" s="8"/>
    </row>
    <row r="10" spans="2:27" x14ac:dyDescent="0.3">
      <c r="B10" s="1">
        <v>140</v>
      </c>
      <c r="C10" s="1">
        <v>13</v>
      </c>
      <c r="D10" s="1">
        <v>21</v>
      </c>
      <c r="E10" s="1">
        <v>3.0790000000000002</v>
      </c>
      <c r="K10" s="7"/>
      <c r="L10" s="8" t="s">
        <v>29</v>
      </c>
      <c r="M10" s="8"/>
      <c r="N10" s="8">
        <f>11.65+AA11</f>
        <v>12.487500000000001</v>
      </c>
      <c r="O10" s="8"/>
      <c r="P10" s="8" t="s">
        <v>31</v>
      </c>
      <c r="Q10" s="8"/>
      <c r="R10" s="8" t="s">
        <v>32</v>
      </c>
      <c r="S10" s="8"/>
      <c r="T10" s="8" t="s">
        <v>30</v>
      </c>
      <c r="U10" s="8"/>
      <c r="V10" s="4"/>
      <c r="X10" s="5"/>
      <c r="Y10" s="5"/>
      <c r="AA10" s="1">
        <f>15-11.65</f>
        <v>3.3499999999999996</v>
      </c>
    </row>
    <row r="11" spans="2:27" x14ac:dyDescent="0.3">
      <c r="B11" s="1">
        <v>200</v>
      </c>
      <c r="C11" s="1">
        <v>13</v>
      </c>
      <c r="D11" s="1">
        <v>31</v>
      </c>
      <c r="E11" s="1">
        <v>3.1059999999999999</v>
      </c>
      <c r="K11" s="7"/>
      <c r="L11" s="7" t="s">
        <v>15</v>
      </c>
      <c r="M11" s="7" t="s">
        <v>24</v>
      </c>
      <c r="N11" s="7" t="s">
        <v>15</v>
      </c>
      <c r="O11" s="7" t="s">
        <v>24</v>
      </c>
      <c r="P11" s="7" t="s">
        <v>15</v>
      </c>
      <c r="Q11" s="7" t="s">
        <v>24</v>
      </c>
      <c r="R11" s="7" t="s">
        <v>15</v>
      </c>
      <c r="S11" s="7" t="s">
        <v>24</v>
      </c>
      <c r="T11" s="7" t="s">
        <v>15</v>
      </c>
      <c r="U11" s="7" t="s">
        <v>24</v>
      </c>
      <c r="AA11" s="1">
        <f>AA10/4</f>
        <v>0.83749999999999991</v>
      </c>
    </row>
    <row r="12" spans="2:27" x14ac:dyDescent="0.3">
      <c r="B12" s="1">
        <v>230</v>
      </c>
      <c r="C12" s="1">
        <v>13.5</v>
      </c>
      <c r="D12" s="1">
        <v>39</v>
      </c>
      <c r="E12" s="1">
        <v>3.0219999999999998</v>
      </c>
      <c r="K12" s="7" t="s">
        <v>27</v>
      </c>
      <c r="L12" s="7">
        <v>270</v>
      </c>
      <c r="M12" s="7">
        <v>49</v>
      </c>
      <c r="N12" s="7">
        <v>290</v>
      </c>
      <c r="O12" s="7">
        <v>49</v>
      </c>
      <c r="P12" s="7">
        <v>290</v>
      </c>
      <c r="Q12" s="7">
        <v>50</v>
      </c>
      <c r="R12" s="7">
        <v>210</v>
      </c>
      <c r="S12" s="7">
        <v>52</v>
      </c>
      <c r="T12" s="7">
        <v>120</v>
      </c>
      <c r="U12" s="7">
        <v>51</v>
      </c>
    </row>
    <row r="13" spans="2:27" x14ac:dyDescent="0.3">
      <c r="B13" s="1">
        <v>230</v>
      </c>
      <c r="C13" s="1">
        <v>13</v>
      </c>
      <c r="D13" s="1">
        <v>34</v>
      </c>
      <c r="E13" s="1">
        <v>3.11</v>
      </c>
      <c r="K13" s="7" t="s">
        <v>26</v>
      </c>
      <c r="L13" s="7">
        <v>310</v>
      </c>
      <c r="M13" s="7">
        <v>62</v>
      </c>
      <c r="N13" s="7">
        <v>310</v>
      </c>
      <c r="O13" s="7">
        <v>52</v>
      </c>
      <c r="P13" s="7">
        <v>310</v>
      </c>
      <c r="Q13" s="7">
        <v>56</v>
      </c>
      <c r="R13" s="7">
        <v>300</v>
      </c>
      <c r="S13" s="7">
        <v>74</v>
      </c>
      <c r="T13" s="7">
        <v>180</v>
      </c>
      <c r="U13" s="7">
        <v>74</v>
      </c>
    </row>
    <row r="14" spans="2:27" x14ac:dyDescent="0.3">
      <c r="B14" s="1">
        <v>270</v>
      </c>
      <c r="C14" s="1">
        <v>11</v>
      </c>
      <c r="D14" s="1">
        <v>51</v>
      </c>
      <c r="E14" s="1">
        <v>3.8039999999999998</v>
      </c>
      <c r="F14" s="1" t="s">
        <v>22</v>
      </c>
    </row>
    <row r="15" spans="2:27" x14ac:dyDescent="0.3">
      <c r="B15" s="1">
        <v>270</v>
      </c>
      <c r="C15" s="1">
        <v>11.23</v>
      </c>
      <c r="D15" s="1" t="s">
        <v>7</v>
      </c>
      <c r="E15" s="1">
        <v>3.7480000000000002</v>
      </c>
      <c r="F15" s="1" t="s">
        <v>22</v>
      </c>
    </row>
    <row r="16" spans="2:27" x14ac:dyDescent="0.3">
      <c r="B16" s="1">
        <v>270</v>
      </c>
      <c r="C16" s="1">
        <v>11.5</v>
      </c>
      <c r="D16" s="1" t="s">
        <v>7</v>
      </c>
      <c r="E16" s="1">
        <v>3.6320000000000001</v>
      </c>
      <c r="F16" s="1" t="s">
        <v>22</v>
      </c>
      <c r="K16" s="11" t="s">
        <v>33</v>
      </c>
      <c r="L16" s="11"/>
      <c r="M16" s="11"/>
    </row>
    <row r="17" spans="2:13" x14ac:dyDescent="0.3">
      <c r="B17" s="1">
        <v>270</v>
      </c>
      <c r="C17" s="1">
        <v>11.65</v>
      </c>
      <c r="D17" s="1">
        <v>49</v>
      </c>
      <c r="E17" s="1">
        <v>3.5979999999999999</v>
      </c>
      <c r="F17" s="1" t="s">
        <v>22</v>
      </c>
      <c r="K17" s="3" t="s">
        <v>15</v>
      </c>
      <c r="L17" s="3" t="s">
        <v>24</v>
      </c>
      <c r="M17" s="3" t="s">
        <v>34</v>
      </c>
    </row>
    <row r="18" spans="2:13" x14ac:dyDescent="0.3">
      <c r="B18" s="1">
        <v>270</v>
      </c>
      <c r="C18" s="1">
        <v>11.75</v>
      </c>
      <c r="D18" s="1" t="s">
        <v>7</v>
      </c>
      <c r="E18" s="1">
        <v>3.5640000000000001</v>
      </c>
      <c r="F18" s="1" t="s">
        <v>22</v>
      </c>
      <c r="K18" s="10">
        <v>120</v>
      </c>
      <c r="L18" s="10">
        <v>51</v>
      </c>
      <c r="M18" s="13">
        <v>2.6880000000000002</v>
      </c>
    </row>
    <row r="19" spans="2:13" x14ac:dyDescent="0.3">
      <c r="B19" s="1">
        <v>270</v>
      </c>
      <c r="C19" s="1">
        <v>12</v>
      </c>
      <c r="D19" s="1">
        <v>38</v>
      </c>
      <c r="E19" s="1">
        <v>3.4510000000000001</v>
      </c>
      <c r="F19" s="1" t="s">
        <v>22</v>
      </c>
      <c r="K19" s="1">
        <v>130</v>
      </c>
      <c r="L19" s="1">
        <v>53</v>
      </c>
      <c r="M19" s="9"/>
    </row>
    <row r="20" spans="2:13" x14ac:dyDescent="0.3">
      <c r="B20" s="1">
        <v>270</v>
      </c>
      <c r="C20" s="1">
        <v>13</v>
      </c>
      <c r="D20" s="1">
        <v>44</v>
      </c>
      <c r="E20" s="1">
        <v>3.1619999999999999</v>
      </c>
      <c r="F20" s="1" t="s">
        <v>22</v>
      </c>
      <c r="K20" s="1">
        <v>140</v>
      </c>
      <c r="L20" s="1">
        <v>56</v>
      </c>
      <c r="M20" s="9"/>
    </row>
    <row r="21" spans="2:13" x14ac:dyDescent="0.3">
      <c r="B21" s="1">
        <v>290</v>
      </c>
      <c r="C21" s="1">
        <v>13</v>
      </c>
      <c r="D21" s="1">
        <v>43</v>
      </c>
      <c r="E21" s="1">
        <v>3.1859999999999999</v>
      </c>
      <c r="K21" s="1">
        <v>150</v>
      </c>
      <c r="L21" s="1">
        <v>62</v>
      </c>
      <c r="M21" s="9"/>
    </row>
    <row r="22" spans="2:13" x14ac:dyDescent="0.3">
      <c r="B22" s="1">
        <v>290</v>
      </c>
      <c r="C22" s="1">
        <v>13</v>
      </c>
      <c r="D22" s="1">
        <v>52</v>
      </c>
      <c r="E22" s="1">
        <v>3.21</v>
      </c>
      <c r="F22" s="1" t="s">
        <v>22</v>
      </c>
      <c r="K22" s="1">
        <v>160</v>
      </c>
      <c r="L22" s="1">
        <v>64</v>
      </c>
      <c r="M22" s="9"/>
    </row>
    <row r="23" spans="2:13" x14ac:dyDescent="0.3">
      <c r="B23" s="1">
        <v>290</v>
      </c>
      <c r="C23" s="1">
        <v>14</v>
      </c>
      <c r="D23" s="1">
        <v>66</v>
      </c>
      <c r="E23" s="1">
        <v>2.972</v>
      </c>
      <c r="F23" s="1" t="s">
        <v>22</v>
      </c>
      <c r="K23" s="10">
        <v>170</v>
      </c>
      <c r="L23" s="10">
        <v>68</v>
      </c>
      <c r="M23" s="9"/>
    </row>
    <row r="24" spans="2:13" x14ac:dyDescent="0.3">
      <c r="B24" s="1">
        <v>290</v>
      </c>
      <c r="C24" s="1">
        <v>15</v>
      </c>
      <c r="D24" s="1">
        <v>92</v>
      </c>
      <c r="E24" s="1">
        <v>2.5019999999999998</v>
      </c>
      <c r="F24" s="1" t="s">
        <v>22</v>
      </c>
      <c r="K24" s="12">
        <v>180</v>
      </c>
      <c r="L24" s="12">
        <v>74</v>
      </c>
      <c r="M24" s="6"/>
    </row>
    <row r="25" spans="2:13" x14ac:dyDescent="0.3">
      <c r="B25" s="1">
        <v>310</v>
      </c>
      <c r="C25" s="1">
        <v>11.65</v>
      </c>
      <c r="D25" s="1">
        <v>62</v>
      </c>
      <c r="E25" s="1">
        <v>3.7719999999999998</v>
      </c>
      <c r="F25" s="1" t="s">
        <v>22</v>
      </c>
    </row>
    <row r="26" spans="2:13" x14ac:dyDescent="0.3">
      <c r="K26" s="6" t="s">
        <v>35</v>
      </c>
      <c r="L26" s="6"/>
      <c r="M26" s="4"/>
    </row>
    <row r="27" spans="2:13" x14ac:dyDescent="0.3">
      <c r="B27" s="11" t="s">
        <v>28</v>
      </c>
      <c r="C27" s="11"/>
      <c r="D27" s="11"/>
      <c r="E27" s="11"/>
      <c r="K27" s="3" t="s">
        <v>15</v>
      </c>
      <c r="L27" s="3" t="s">
        <v>24</v>
      </c>
    </row>
    <row r="28" spans="2:13" x14ac:dyDescent="0.3">
      <c r="B28" s="3" t="s">
        <v>15</v>
      </c>
      <c r="C28" s="3" t="s">
        <v>19</v>
      </c>
      <c r="D28" s="3" t="s">
        <v>16</v>
      </c>
      <c r="E28" s="3" t="s">
        <v>20</v>
      </c>
      <c r="K28" s="10">
        <v>120</v>
      </c>
      <c r="L28" s="10">
        <v>51</v>
      </c>
    </row>
    <row r="29" spans="2:13" x14ac:dyDescent="0.3">
      <c r="B29" s="1">
        <v>110</v>
      </c>
      <c r="C29" s="1">
        <v>15</v>
      </c>
      <c r="D29" s="1">
        <v>47</v>
      </c>
      <c r="E29" s="1">
        <v>2.6869999999999998</v>
      </c>
      <c r="K29" s="1">
        <v>135</v>
      </c>
      <c r="L29" s="1">
        <v>56</v>
      </c>
    </row>
    <row r="30" spans="2:13" x14ac:dyDescent="0.3">
      <c r="B30" s="1">
        <v>120</v>
      </c>
      <c r="C30" s="1">
        <v>15</v>
      </c>
      <c r="D30" s="1">
        <v>51</v>
      </c>
      <c r="E30" s="1">
        <v>2.6829999999999998</v>
      </c>
      <c r="K30" s="1">
        <v>145</v>
      </c>
      <c r="L30" s="1">
        <v>59</v>
      </c>
    </row>
    <row r="31" spans="2:13" x14ac:dyDescent="0.3">
      <c r="B31" s="1">
        <v>120</v>
      </c>
      <c r="C31" s="1">
        <v>13.01</v>
      </c>
      <c r="D31" s="1">
        <v>30</v>
      </c>
      <c r="E31" s="1">
        <v>3.11</v>
      </c>
      <c r="K31" s="1">
        <v>164</v>
      </c>
      <c r="L31" s="1">
        <v>65</v>
      </c>
    </row>
    <row r="32" spans="2:13" x14ac:dyDescent="0.3">
      <c r="B32" s="1">
        <v>180</v>
      </c>
      <c r="C32" s="1">
        <v>15</v>
      </c>
      <c r="D32" s="1">
        <v>74</v>
      </c>
      <c r="E32" s="1">
        <v>2.6989999999999998</v>
      </c>
      <c r="K32" s="1">
        <v>172</v>
      </c>
      <c r="L32" s="1">
        <v>69</v>
      </c>
    </row>
    <row r="33" spans="2:12" x14ac:dyDescent="0.3">
      <c r="B33" s="1">
        <v>270</v>
      </c>
      <c r="C33" s="1">
        <v>11</v>
      </c>
      <c r="D33" s="1">
        <v>51</v>
      </c>
      <c r="E33" s="1">
        <v>3.8039999999999998</v>
      </c>
      <c r="K33" s="12">
        <v>180</v>
      </c>
      <c r="L33" s="12">
        <v>74</v>
      </c>
    </row>
    <row r="34" spans="2:12" x14ac:dyDescent="0.3">
      <c r="B34" s="1">
        <v>270</v>
      </c>
      <c r="C34" s="1">
        <v>11.23</v>
      </c>
      <c r="D34" s="1" t="s">
        <v>7</v>
      </c>
      <c r="E34" s="1">
        <v>3.7480000000000002</v>
      </c>
    </row>
    <row r="35" spans="2:12" x14ac:dyDescent="0.3">
      <c r="B35" s="1">
        <v>270</v>
      </c>
      <c r="C35" s="1">
        <v>11.5</v>
      </c>
      <c r="D35" s="1" t="s">
        <v>7</v>
      </c>
      <c r="E35" s="1">
        <v>3.6320000000000001</v>
      </c>
    </row>
    <row r="36" spans="2:12" x14ac:dyDescent="0.3">
      <c r="B36" s="1">
        <v>270</v>
      </c>
      <c r="C36" s="1">
        <v>11.65</v>
      </c>
      <c r="D36" s="1">
        <v>49</v>
      </c>
      <c r="E36" s="1">
        <v>3.5979999999999999</v>
      </c>
    </row>
    <row r="37" spans="2:12" x14ac:dyDescent="0.3">
      <c r="B37" s="1">
        <v>270</v>
      </c>
      <c r="C37" s="1">
        <v>11.75</v>
      </c>
      <c r="D37" s="1" t="s">
        <v>7</v>
      </c>
      <c r="E37" s="1">
        <v>3.5640000000000001</v>
      </c>
    </row>
    <row r="38" spans="2:12" x14ac:dyDescent="0.3">
      <c r="B38" s="1">
        <v>270</v>
      </c>
      <c r="C38" s="1">
        <v>12</v>
      </c>
      <c r="D38" s="1">
        <v>38</v>
      </c>
      <c r="E38" s="1">
        <v>3.4510000000000001</v>
      </c>
    </row>
    <row r="39" spans="2:12" x14ac:dyDescent="0.3">
      <c r="B39" s="1">
        <v>270</v>
      </c>
      <c r="C39" s="1">
        <v>13</v>
      </c>
      <c r="D39" s="1">
        <v>44</v>
      </c>
      <c r="E39" s="1">
        <v>3.1619999999999999</v>
      </c>
    </row>
    <row r="40" spans="2:12" x14ac:dyDescent="0.3">
      <c r="B40" s="1">
        <v>290</v>
      </c>
      <c r="C40" s="1">
        <v>13</v>
      </c>
      <c r="D40" s="1">
        <v>52</v>
      </c>
      <c r="E40" s="1">
        <v>3.21</v>
      </c>
    </row>
    <row r="41" spans="2:12" x14ac:dyDescent="0.3">
      <c r="B41" s="1">
        <v>290</v>
      </c>
      <c r="C41" s="1">
        <v>14</v>
      </c>
      <c r="D41" s="1">
        <v>66</v>
      </c>
      <c r="E41" s="1">
        <v>2.972</v>
      </c>
    </row>
    <row r="42" spans="2:12" x14ac:dyDescent="0.3">
      <c r="B42" s="1">
        <v>290</v>
      </c>
      <c r="C42" s="1">
        <v>15</v>
      </c>
      <c r="D42" s="1">
        <v>92</v>
      </c>
      <c r="E42" s="1">
        <v>2.5019999999999998</v>
      </c>
    </row>
    <row r="43" spans="2:12" x14ac:dyDescent="0.3">
      <c r="B43" s="12">
        <v>310</v>
      </c>
      <c r="C43" s="12">
        <v>11.65</v>
      </c>
      <c r="D43" s="12">
        <v>62</v>
      </c>
      <c r="E43" s="12">
        <v>3.7719999999999998</v>
      </c>
    </row>
  </sheetData>
  <mergeCells count="11">
    <mergeCell ref="K26:L26"/>
    <mergeCell ref="X10:Y10"/>
    <mergeCell ref="P10:Q10"/>
    <mergeCell ref="R10:S10"/>
    <mergeCell ref="T10:U10"/>
    <mergeCell ref="L9:U9"/>
    <mergeCell ref="L10:M10"/>
    <mergeCell ref="B27:E27"/>
    <mergeCell ref="N10:O10"/>
    <mergeCell ref="K16:M16"/>
    <mergeCell ref="M18:M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C5B90-C6E1-41ED-9691-C41D9E719940}">
  <dimension ref="B2:E6"/>
  <sheetViews>
    <sheetView workbookViewId="0"/>
  </sheetViews>
  <sheetFormatPr defaultRowHeight="14.4" x14ac:dyDescent="0.3"/>
  <cols>
    <col min="1" max="1" width="2.6640625" customWidth="1"/>
    <col min="2" max="2" width="10.109375" bestFit="1" customWidth="1"/>
    <col min="3" max="3" width="11.44140625" bestFit="1" customWidth="1"/>
    <col min="4" max="4" width="12.21875" bestFit="1" customWidth="1"/>
    <col min="5" max="5" width="9.5546875" bestFit="1" customWidth="1"/>
  </cols>
  <sheetData>
    <row r="2" spans="2:5" x14ac:dyDescent="0.3">
      <c r="B2" s="3" t="s">
        <v>15</v>
      </c>
      <c r="C2" s="3" t="s">
        <v>19</v>
      </c>
      <c r="D2" s="3" t="s">
        <v>16</v>
      </c>
      <c r="E2" s="3" t="s">
        <v>20</v>
      </c>
    </row>
    <row r="3" spans="2:5" x14ac:dyDescent="0.3">
      <c r="B3" s="1">
        <v>120</v>
      </c>
      <c r="C3" s="1">
        <v>15</v>
      </c>
      <c r="D3" s="1">
        <v>51</v>
      </c>
      <c r="E3" s="1">
        <v>2.6829999999999998</v>
      </c>
    </row>
    <row r="4" spans="2:5" x14ac:dyDescent="0.3">
      <c r="B4" s="1"/>
      <c r="C4" s="1"/>
      <c r="D4" s="1"/>
      <c r="E4" s="1"/>
    </row>
    <row r="5" spans="2:5" x14ac:dyDescent="0.3">
      <c r="B5" s="1"/>
      <c r="C5" s="1"/>
      <c r="D5" s="1"/>
      <c r="E5" s="1"/>
    </row>
    <row r="6" spans="2:5" x14ac:dyDescent="0.3">
      <c r="B6" s="1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- Manuales</vt:lpstr>
      <vt:lpstr>Pruebas Olas Guerrero</vt:lpstr>
      <vt:lpstr>Olas Guerrero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Jiménez Piedra</dc:creator>
  <cp:lastModifiedBy>JIMENEZ PIEDRA ANDRES ANTONIO</cp:lastModifiedBy>
  <dcterms:created xsi:type="dcterms:W3CDTF">2025-10-24T15:54:27Z</dcterms:created>
  <dcterms:modified xsi:type="dcterms:W3CDTF">2025-10-29T01:28:50Z</dcterms:modified>
</cp:coreProperties>
</file>