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Ex1.xml" ContentType="application/vnd.ms-office.chartex+xml"/>
  <Override PartName="/xl/charts/style9.xml" ContentType="application/vnd.ms-office.chartstyle+xml"/>
  <Override PartName="/xl/charts/colors9.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9.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Projektai\Analyzing Job Satisfaction and Career Preferences in the Data Industry\"/>
    </mc:Choice>
  </mc:AlternateContent>
  <xr:revisionPtr revIDLastSave="0" documentId="13_ncr:1_{0ED95795-B7EF-4525-8EFE-999D535D4C9E}" xr6:coauthVersionLast="47" xr6:coauthVersionMax="47" xr10:uidLastSave="{00000000-0000-0000-0000-000000000000}"/>
  <bookViews>
    <workbookView xWindow="28680" yWindow="-120" windowWidth="29040" windowHeight="15720" firstSheet="4" activeTab="4" xr2:uid="{00000000-000D-0000-FFFF-FFFF00000000}"/>
  </bookViews>
  <sheets>
    <sheet name="Sheet1" sheetId="13" state="hidden" r:id="rId1"/>
    <sheet name="Sheet2" sheetId="14" state="hidden" r:id="rId2"/>
    <sheet name="Sheet4" sheetId="15" state="hidden" r:id="rId3"/>
    <sheet name="Sheet5" sheetId="16" state="hidden" r:id="rId4"/>
    <sheet name="Data" sheetId="1" r:id="rId5"/>
    <sheet name="Descriptive Statistics" sheetId="2" r:id="rId6"/>
    <sheet name="Salary" sheetId="6" r:id="rId7"/>
    <sheet name="Satisfacion by Age" sheetId="3" r:id="rId8"/>
    <sheet name="Education impact" sheetId="4" r:id="rId9"/>
    <sheet name="Region" sheetId="7" r:id="rId10"/>
    <sheet name="Role" sheetId="9" r:id="rId11"/>
    <sheet name="Gender" sheetId="8" r:id="rId12"/>
    <sheet name="Satisfaction " sheetId="5" r:id="rId13"/>
    <sheet name="Sheet3" sheetId="11" state="hidden" r:id="rId14"/>
    <sheet name="Gender Hypothesis" sheetId="10" state="hidden" r:id="rId15"/>
  </sheets>
  <definedNames>
    <definedName name="_xlnm._FilterDatabase" localSheetId="4" hidden="1">Data!$A$1:$AF$620</definedName>
    <definedName name="_xlchart.v1.0" hidden="1">Data!$AB$1</definedName>
    <definedName name="_xlchart.v1.1" hidden="1">Data!$AB$2:$AB$620</definedName>
  </definedNames>
  <calcPr calcId="191029"/>
  <pivotCaches>
    <pivotCache cacheId="0" r:id="rId16"/>
    <pivotCache cacheId="10" r:id="rId17"/>
    <pivotCache cacheId="20" r:id="rId18"/>
    <pivotCache cacheId="30" r:id="rId19"/>
    <pivotCache cacheId="40" r:id="rId2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2" i="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399"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06" i="1"/>
  <c r="AA244" i="1"/>
  <c r="AA245" i="1"/>
  <c r="AA246" i="1"/>
  <c r="AA247" i="1"/>
  <c r="AA248" i="1"/>
  <c r="AA249" i="1"/>
  <c r="AA250" i="1"/>
  <c r="AA251" i="1"/>
  <c r="AA252" i="1"/>
  <c r="AA253" i="1"/>
  <c r="AA254" i="1"/>
  <c r="AA255" i="1"/>
  <c r="AA256" i="1"/>
  <c r="AA257" i="1"/>
  <c r="AA48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243"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515" i="1"/>
  <c r="AA389" i="1"/>
  <c r="AA390" i="1"/>
  <c r="AA391" i="1"/>
  <c r="AA392" i="1"/>
  <c r="AA393" i="1"/>
  <c r="AA394" i="1"/>
  <c r="AA395" i="1"/>
  <c r="AA396" i="1"/>
  <c r="AA397" i="1"/>
  <c r="AA398" i="1"/>
  <c r="AA258"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462" i="1"/>
  <c r="AA463" i="1"/>
  <c r="AA464" i="1"/>
  <c r="AA465" i="1"/>
  <c r="AA466" i="1"/>
  <c r="AA467" i="1"/>
  <c r="AA468" i="1"/>
  <c r="AA469" i="1"/>
  <c r="AA470" i="1"/>
  <c r="AA471" i="1"/>
  <c r="AA472" i="1"/>
  <c r="AA473" i="1"/>
  <c r="AA474" i="1"/>
  <c r="AA475" i="1"/>
  <c r="AA476" i="1"/>
  <c r="AA477" i="1"/>
  <c r="AA478" i="1"/>
  <c r="AA479" i="1"/>
  <c r="AA480" i="1"/>
  <c r="AA481" i="1"/>
  <c r="AA482" i="1"/>
  <c r="AA483" i="1"/>
  <c r="AA484" i="1"/>
  <c r="AA485" i="1"/>
  <c r="AA486" i="1"/>
  <c r="AA487" i="1"/>
  <c r="AA612" i="1"/>
  <c r="AA489" i="1"/>
  <c r="AA490" i="1"/>
  <c r="AA491" i="1"/>
  <c r="AA492" i="1"/>
  <c r="AA493" i="1"/>
  <c r="AA494" i="1"/>
  <c r="AA495" i="1"/>
  <c r="AA496" i="1"/>
  <c r="AA497" i="1"/>
  <c r="AA498" i="1"/>
  <c r="AA499" i="1"/>
  <c r="AA500" i="1"/>
  <c r="AA501" i="1"/>
  <c r="AA502" i="1"/>
  <c r="AA503" i="1"/>
  <c r="AA504" i="1"/>
  <c r="AA505" i="1"/>
  <c r="AA506" i="1"/>
  <c r="AA507" i="1"/>
  <c r="AA508" i="1"/>
  <c r="AA509" i="1"/>
  <c r="AA510" i="1"/>
  <c r="AA511" i="1"/>
  <c r="AA512" i="1"/>
  <c r="AA513" i="1"/>
  <c r="AA514" i="1"/>
  <c r="AA345" i="1"/>
  <c r="AA516" i="1"/>
  <c r="AA517" i="1"/>
  <c r="AA518" i="1"/>
  <c r="AA519" i="1"/>
  <c r="AA520" i="1"/>
  <c r="AA521" i="1"/>
  <c r="AA522" i="1"/>
  <c r="AA523" i="1"/>
  <c r="AA524" i="1"/>
  <c r="AA525" i="1"/>
  <c r="AA526" i="1"/>
  <c r="AA527" i="1"/>
  <c r="AA528" i="1"/>
  <c r="AA529" i="1"/>
  <c r="AA530" i="1"/>
  <c r="AA531" i="1"/>
  <c r="AA532" i="1"/>
  <c r="AA533" i="1"/>
  <c r="AA534" i="1"/>
  <c r="AA535" i="1"/>
  <c r="AA536" i="1"/>
  <c r="AA537" i="1"/>
  <c r="AA538" i="1"/>
  <c r="AA539" i="1"/>
  <c r="AA540" i="1"/>
  <c r="AA541" i="1"/>
  <c r="AA542" i="1"/>
  <c r="AA543" i="1"/>
  <c r="AA544" i="1"/>
  <c r="AA545" i="1"/>
  <c r="AA546" i="1"/>
  <c r="AA547" i="1"/>
  <c r="AA548" i="1"/>
  <c r="AA549" i="1"/>
  <c r="AA550" i="1"/>
  <c r="AA551" i="1"/>
  <c r="AA552" i="1"/>
  <c r="AA553" i="1"/>
  <c r="AA554" i="1"/>
  <c r="AA555" i="1"/>
  <c r="AA556" i="1"/>
  <c r="AA557" i="1"/>
  <c r="AA558" i="1"/>
  <c r="AA559" i="1"/>
  <c r="AA560" i="1"/>
  <c r="AA561" i="1"/>
  <c r="AA562" i="1"/>
  <c r="AA563" i="1"/>
  <c r="AA564" i="1"/>
  <c r="AA565" i="1"/>
  <c r="AA566" i="1"/>
  <c r="AA567" i="1"/>
  <c r="AA568" i="1"/>
  <c r="AA569" i="1"/>
  <c r="AA570" i="1"/>
  <c r="AA571" i="1"/>
  <c r="AA572" i="1"/>
  <c r="AA573" i="1"/>
  <c r="AA574" i="1"/>
  <c r="AA575" i="1"/>
  <c r="AA576" i="1"/>
  <c r="AA577" i="1"/>
  <c r="AA578" i="1"/>
  <c r="AA579" i="1"/>
  <c r="AA580" i="1"/>
  <c r="AA581" i="1"/>
  <c r="AA582" i="1"/>
  <c r="AA583" i="1"/>
  <c r="AA584" i="1"/>
  <c r="AA585" i="1"/>
  <c r="AA586" i="1"/>
  <c r="AA587" i="1"/>
  <c r="AA588" i="1"/>
  <c r="AA589" i="1"/>
  <c r="AA590" i="1"/>
  <c r="AA591" i="1"/>
  <c r="AA592" i="1"/>
  <c r="AA593" i="1"/>
  <c r="AA594" i="1"/>
  <c r="AA595" i="1"/>
  <c r="AA596" i="1"/>
  <c r="AA597" i="1"/>
  <c r="AA598" i="1"/>
  <c r="AA599" i="1"/>
  <c r="AA600" i="1"/>
  <c r="AA601" i="1"/>
  <c r="AA602" i="1"/>
  <c r="AA603" i="1"/>
  <c r="AA604" i="1"/>
  <c r="AA605" i="1"/>
  <c r="AA606" i="1"/>
  <c r="AA607" i="1"/>
  <c r="AA608" i="1"/>
  <c r="AA609" i="1"/>
  <c r="AA610" i="1"/>
  <c r="AA611" i="1"/>
  <c r="AA388" i="1"/>
  <c r="AA613" i="1"/>
  <c r="AA614" i="1"/>
  <c r="AA615" i="1"/>
  <c r="AA616" i="1"/>
  <c r="AA617" i="1"/>
  <c r="AA618" i="1"/>
  <c r="AA619" i="1"/>
  <c r="AA620" i="1"/>
  <c r="AA2"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2" i="1"/>
  <c r="AN3" i="1"/>
  <c r="AN4" i="1"/>
  <c r="AM3" i="1"/>
  <c r="AM4" i="1"/>
  <c r="AM5" i="1"/>
  <c r="AM6" i="1"/>
  <c r="AM7" i="1"/>
  <c r="AM8" i="1"/>
  <c r="AM9" i="1"/>
  <c r="AM10" i="1"/>
  <c r="AM11" i="1"/>
  <c r="AM12" i="1"/>
  <c r="AM13" i="1"/>
  <c r="AM14" i="1"/>
  <c r="AM15" i="1"/>
  <c r="AM16" i="1"/>
  <c r="AM17" i="1"/>
  <c r="AM18" i="1"/>
  <c r="AM19" i="1"/>
  <c r="AM20" i="1"/>
  <c r="AM21" i="1"/>
  <c r="AM22" i="1"/>
  <c r="AM23" i="1"/>
  <c r="AM24" i="1"/>
  <c r="AM25" i="1"/>
  <c r="AM26" i="1"/>
  <c r="AM27" i="1"/>
  <c r="AM28" i="1"/>
  <c r="AM29" i="1"/>
  <c r="AM30" i="1"/>
  <c r="AM31" i="1"/>
  <c r="AM32" i="1"/>
  <c r="AM33" i="1"/>
  <c r="AM34" i="1"/>
  <c r="AM35" i="1"/>
  <c r="AM36" i="1"/>
  <c r="AM37" i="1"/>
  <c r="AM38" i="1"/>
  <c r="AM39" i="1"/>
  <c r="AM40" i="1"/>
  <c r="AM41" i="1"/>
  <c r="AM42" i="1"/>
  <c r="AM43" i="1"/>
  <c r="AM44" i="1"/>
  <c r="AM45" i="1"/>
  <c r="AM46" i="1"/>
  <c r="AM47" i="1"/>
  <c r="AM48" i="1"/>
  <c r="AM49" i="1"/>
  <c r="AM50" i="1"/>
  <c r="AM51" i="1"/>
  <c r="AM52" i="1"/>
  <c r="AM53" i="1"/>
  <c r="AM54" i="1"/>
  <c r="AM55" i="1"/>
  <c r="AM56" i="1"/>
  <c r="AM57" i="1"/>
  <c r="AM58" i="1"/>
  <c r="AM59" i="1"/>
  <c r="AM60" i="1"/>
  <c r="AM61" i="1"/>
  <c r="AM62" i="1"/>
  <c r="AM63" i="1"/>
  <c r="AM64" i="1"/>
  <c r="AM65" i="1"/>
  <c r="AM66" i="1"/>
  <c r="AM67" i="1"/>
  <c r="AM68" i="1"/>
  <c r="AM69" i="1"/>
  <c r="AM70" i="1"/>
  <c r="AM71" i="1"/>
  <c r="AM72" i="1"/>
  <c r="AM73" i="1"/>
  <c r="AM74" i="1"/>
  <c r="AM75" i="1"/>
  <c r="AM76" i="1"/>
  <c r="AM77" i="1"/>
  <c r="AM78" i="1"/>
  <c r="AM79" i="1"/>
  <c r="AM80" i="1"/>
  <c r="AM81" i="1"/>
  <c r="AM82" i="1"/>
  <c r="AM83" i="1"/>
  <c r="AM84" i="1"/>
  <c r="AM85" i="1"/>
  <c r="AM86" i="1"/>
  <c r="AM87" i="1"/>
  <c r="AM88" i="1"/>
  <c r="AM89" i="1"/>
  <c r="AM90" i="1"/>
  <c r="AM91" i="1"/>
  <c r="AM92" i="1"/>
  <c r="AM93" i="1"/>
  <c r="AM94" i="1"/>
  <c r="AM95" i="1"/>
  <c r="AM96" i="1"/>
  <c r="AM97" i="1"/>
  <c r="AM98" i="1"/>
  <c r="AM99" i="1"/>
  <c r="AM100" i="1"/>
  <c r="AM101" i="1"/>
  <c r="AM102" i="1"/>
  <c r="AM103" i="1"/>
  <c r="AM104" i="1"/>
  <c r="AM105" i="1"/>
  <c r="AM106" i="1"/>
  <c r="AM107" i="1"/>
  <c r="AM108" i="1"/>
  <c r="AM109" i="1"/>
  <c r="AM110" i="1"/>
  <c r="AM111" i="1"/>
  <c r="AM112" i="1"/>
  <c r="AM113" i="1"/>
  <c r="AM114" i="1"/>
  <c r="AM115" i="1"/>
  <c r="AM116" i="1"/>
  <c r="AM117" i="1"/>
  <c r="AM118" i="1"/>
  <c r="AM119" i="1"/>
  <c r="AM120" i="1"/>
  <c r="AM121" i="1"/>
  <c r="AM122" i="1"/>
  <c r="AM123" i="1"/>
  <c r="AM124" i="1"/>
  <c r="AM125" i="1"/>
  <c r="AM126" i="1"/>
  <c r="AM127" i="1"/>
  <c r="AM128" i="1"/>
  <c r="AM129" i="1"/>
  <c r="AM130" i="1"/>
  <c r="AM131" i="1"/>
  <c r="AM132" i="1"/>
  <c r="AM133" i="1"/>
  <c r="AM134" i="1"/>
  <c r="AM135" i="1"/>
  <c r="AM136" i="1"/>
  <c r="AM137" i="1"/>
  <c r="AM138" i="1"/>
  <c r="AM139" i="1"/>
  <c r="AM140" i="1"/>
  <c r="AM141" i="1"/>
  <c r="AM142" i="1"/>
  <c r="AM143" i="1"/>
  <c r="AM144" i="1"/>
  <c r="AM145" i="1"/>
  <c r="AM146" i="1"/>
  <c r="AM147" i="1"/>
  <c r="AM148" i="1"/>
  <c r="AM149" i="1"/>
  <c r="AM150" i="1"/>
  <c r="AM151" i="1"/>
  <c r="AM152" i="1"/>
  <c r="AM153" i="1"/>
  <c r="AM154" i="1"/>
  <c r="AM155" i="1"/>
  <c r="AM156" i="1"/>
  <c r="AM157" i="1"/>
  <c r="AM158" i="1"/>
  <c r="AM159" i="1"/>
  <c r="AM160" i="1"/>
  <c r="AM161" i="1"/>
  <c r="AM162" i="1"/>
  <c r="AM163" i="1"/>
  <c r="AM164" i="1"/>
  <c r="AM165" i="1"/>
  <c r="AM166" i="1"/>
  <c r="AM167" i="1"/>
  <c r="AM168" i="1"/>
  <c r="AM169" i="1"/>
  <c r="AM170" i="1"/>
  <c r="AM171" i="1"/>
  <c r="AM172" i="1"/>
  <c r="AM173" i="1"/>
  <c r="AM174" i="1"/>
  <c r="AM175" i="1"/>
  <c r="AM176" i="1"/>
  <c r="AM177" i="1"/>
  <c r="AM178" i="1"/>
  <c r="AM179" i="1"/>
  <c r="AM180" i="1"/>
  <c r="AM181" i="1"/>
  <c r="AM182" i="1"/>
  <c r="AM183" i="1"/>
  <c r="AM184" i="1"/>
  <c r="AM185" i="1"/>
  <c r="AM186" i="1"/>
  <c r="AM187" i="1"/>
  <c r="AM188" i="1"/>
  <c r="AM189" i="1"/>
  <c r="AM190" i="1"/>
  <c r="AM191" i="1"/>
  <c r="AM192" i="1"/>
  <c r="AM193" i="1"/>
  <c r="AM194" i="1"/>
  <c r="AM195" i="1"/>
  <c r="AM196" i="1"/>
  <c r="AM197" i="1"/>
  <c r="AM198" i="1"/>
  <c r="AM199" i="1"/>
  <c r="AM200" i="1"/>
  <c r="AM201" i="1"/>
  <c r="AM202" i="1"/>
  <c r="AM203" i="1"/>
  <c r="AM204" i="1"/>
  <c r="AM205" i="1"/>
  <c r="AM206" i="1"/>
  <c r="AM207" i="1"/>
  <c r="AM208" i="1"/>
  <c r="AM209" i="1"/>
  <c r="AM210" i="1"/>
  <c r="AM211" i="1"/>
  <c r="AM212" i="1"/>
  <c r="AM213" i="1"/>
  <c r="AM214" i="1"/>
  <c r="AM215" i="1"/>
  <c r="AM216" i="1"/>
  <c r="AM217" i="1"/>
  <c r="AM218" i="1"/>
  <c r="AM219" i="1"/>
  <c r="AM220" i="1"/>
  <c r="AM221" i="1"/>
  <c r="AM222" i="1"/>
  <c r="AM223" i="1"/>
  <c r="AM224" i="1"/>
  <c r="AM225" i="1"/>
  <c r="AM226" i="1"/>
  <c r="AM227" i="1"/>
  <c r="AM228" i="1"/>
  <c r="AM229" i="1"/>
  <c r="AM230" i="1"/>
  <c r="AM231" i="1"/>
  <c r="AM232" i="1"/>
  <c r="AM233" i="1"/>
  <c r="AM234" i="1"/>
  <c r="AM235" i="1"/>
  <c r="AM236" i="1"/>
  <c r="AM237" i="1"/>
  <c r="AM238" i="1"/>
  <c r="AM239" i="1"/>
  <c r="AM240" i="1"/>
  <c r="AM241" i="1"/>
  <c r="AM242" i="1"/>
  <c r="AM243" i="1"/>
  <c r="AM244" i="1"/>
  <c r="AM245" i="1"/>
  <c r="AM246" i="1"/>
  <c r="AM247" i="1"/>
  <c r="AM248" i="1"/>
  <c r="AM249" i="1"/>
  <c r="AM250" i="1"/>
  <c r="AM251" i="1"/>
  <c r="AM252" i="1"/>
  <c r="AM253" i="1"/>
  <c r="AM254" i="1"/>
  <c r="AM255" i="1"/>
  <c r="AM256" i="1"/>
  <c r="AM257" i="1"/>
  <c r="AM258" i="1"/>
  <c r="AM259" i="1"/>
  <c r="AM260" i="1"/>
  <c r="AM261" i="1"/>
  <c r="AM262" i="1"/>
  <c r="AM263" i="1"/>
  <c r="AM264" i="1"/>
  <c r="AM265" i="1"/>
  <c r="AM266" i="1"/>
  <c r="AM267" i="1"/>
  <c r="AM268" i="1"/>
  <c r="AM269" i="1"/>
  <c r="AM270" i="1"/>
  <c r="AM271" i="1"/>
  <c r="AM272" i="1"/>
  <c r="AM273" i="1"/>
  <c r="AM274" i="1"/>
  <c r="AM275" i="1"/>
  <c r="AM276" i="1"/>
  <c r="AM277" i="1"/>
  <c r="AM278" i="1"/>
  <c r="AM279" i="1"/>
  <c r="AM280" i="1"/>
  <c r="AM281" i="1"/>
  <c r="AM282" i="1"/>
  <c r="AM283" i="1"/>
  <c r="AM284" i="1"/>
  <c r="AM285" i="1"/>
  <c r="AM286" i="1"/>
  <c r="AM287" i="1"/>
  <c r="AM288" i="1"/>
  <c r="AM289" i="1"/>
  <c r="AM290" i="1"/>
  <c r="AM291" i="1"/>
  <c r="AM292" i="1"/>
  <c r="AM293" i="1"/>
  <c r="AM294" i="1"/>
  <c r="AM295" i="1"/>
  <c r="AM296" i="1"/>
  <c r="AM297" i="1"/>
  <c r="AM298" i="1"/>
  <c r="AM299" i="1"/>
  <c r="AM300" i="1"/>
  <c r="AM301" i="1"/>
  <c r="AM302" i="1"/>
  <c r="AM303" i="1"/>
  <c r="AM304" i="1"/>
  <c r="AM305" i="1"/>
  <c r="AM306" i="1"/>
  <c r="AM307" i="1"/>
  <c r="AM308" i="1"/>
  <c r="AM309" i="1"/>
  <c r="AM310" i="1"/>
  <c r="AM311" i="1"/>
  <c r="AM312" i="1"/>
  <c r="AM313" i="1"/>
  <c r="AM314" i="1"/>
  <c r="AM315" i="1"/>
  <c r="AM316" i="1"/>
  <c r="AM317" i="1"/>
  <c r="AM318" i="1"/>
  <c r="AM319" i="1"/>
  <c r="AM320" i="1"/>
  <c r="AM321" i="1"/>
  <c r="AM322" i="1"/>
  <c r="AM323" i="1"/>
  <c r="AM324" i="1"/>
  <c r="AM325" i="1"/>
  <c r="AM326" i="1"/>
  <c r="AM327" i="1"/>
  <c r="AM328" i="1"/>
  <c r="AM329" i="1"/>
  <c r="AM330" i="1"/>
  <c r="AM331" i="1"/>
  <c r="AM332" i="1"/>
  <c r="AM333" i="1"/>
  <c r="AM334" i="1"/>
  <c r="AM335" i="1"/>
  <c r="AM336" i="1"/>
  <c r="AM337" i="1"/>
  <c r="AM338" i="1"/>
  <c r="AM339" i="1"/>
  <c r="AM340" i="1"/>
  <c r="AM341" i="1"/>
  <c r="AM342" i="1"/>
  <c r="AM343" i="1"/>
  <c r="AM344" i="1"/>
  <c r="AM345" i="1"/>
  <c r="AM346" i="1"/>
  <c r="AM347" i="1"/>
  <c r="AM348" i="1"/>
  <c r="AM349" i="1"/>
  <c r="AM350" i="1"/>
  <c r="AM351" i="1"/>
  <c r="AM352" i="1"/>
  <c r="AM353" i="1"/>
  <c r="AM354" i="1"/>
  <c r="AM355" i="1"/>
  <c r="AM356" i="1"/>
  <c r="AM357" i="1"/>
  <c r="AM358" i="1"/>
  <c r="AM359" i="1"/>
  <c r="AM360" i="1"/>
  <c r="AM361" i="1"/>
  <c r="AM362" i="1"/>
  <c r="AM363" i="1"/>
  <c r="AM364" i="1"/>
  <c r="AM365" i="1"/>
  <c r="AM366" i="1"/>
  <c r="AM367" i="1"/>
  <c r="AM368" i="1"/>
  <c r="AM369" i="1"/>
  <c r="AM370" i="1"/>
  <c r="AM371" i="1"/>
  <c r="AM372" i="1"/>
  <c r="AM373" i="1"/>
  <c r="AM374" i="1"/>
  <c r="AM375" i="1"/>
  <c r="AM376" i="1"/>
  <c r="AM377" i="1"/>
  <c r="AM378" i="1"/>
  <c r="AM379" i="1"/>
  <c r="AM380" i="1"/>
  <c r="AM381" i="1"/>
  <c r="AM382" i="1"/>
  <c r="AM383" i="1"/>
  <c r="AM384" i="1"/>
  <c r="AM385" i="1"/>
  <c r="AM386" i="1"/>
  <c r="AM387" i="1"/>
  <c r="AM388" i="1"/>
  <c r="AM389" i="1"/>
  <c r="AM390" i="1"/>
  <c r="AM391" i="1"/>
  <c r="AM392" i="1"/>
  <c r="AM393" i="1"/>
  <c r="AM394" i="1"/>
  <c r="AM395" i="1"/>
  <c r="AM396" i="1"/>
  <c r="AM397" i="1"/>
  <c r="AM398" i="1"/>
  <c r="AM399" i="1"/>
  <c r="AM400" i="1"/>
  <c r="AM401" i="1"/>
  <c r="AM402" i="1"/>
  <c r="AM403" i="1"/>
  <c r="AM404" i="1"/>
  <c r="AM405" i="1"/>
  <c r="AM406" i="1"/>
  <c r="AM407" i="1"/>
  <c r="AM408" i="1"/>
  <c r="AM409" i="1"/>
  <c r="AM410" i="1"/>
  <c r="AM411" i="1"/>
  <c r="AM412" i="1"/>
  <c r="AM413" i="1"/>
  <c r="AM414" i="1"/>
  <c r="AM415" i="1"/>
  <c r="AM416" i="1"/>
  <c r="AM417" i="1"/>
  <c r="AM418" i="1"/>
  <c r="AM419" i="1"/>
  <c r="AM420" i="1"/>
  <c r="AM421" i="1"/>
  <c r="AM422" i="1"/>
  <c r="AM423" i="1"/>
  <c r="AM424" i="1"/>
  <c r="AM425" i="1"/>
  <c r="AM426" i="1"/>
  <c r="AM427" i="1"/>
  <c r="AM428" i="1"/>
  <c r="AM429" i="1"/>
  <c r="AM430" i="1"/>
  <c r="AM431" i="1"/>
  <c r="AM432" i="1"/>
  <c r="AM433" i="1"/>
  <c r="AM434" i="1"/>
  <c r="AM435" i="1"/>
  <c r="AM436" i="1"/>
  <c r="AM437" i="1"/>
  <c r="AM438" i="1"/>
  <c r="AM439" i="1"/>
  <c r="AM440" i="1"/>
  <c r="AM441" i="1"/>
  <c r="AM442" i="1"/>
  <c r="AM443" i="1"/>
  <c r="AM444" i="1"/>
  <c r="AM445" i="1"/>
  <c r="AM446" i="1"/>
  <c r="AM447" i="1"/>
  <c r="AM448" i="1"/>
  <c r="AM449" i="1"/>
  <c r="AM450" i="1"/>
  <c r="AM451" i="1"/>
  <c r="AM452" i="1"/>
  <c r="AM453" i="1"/>
  <c r="AM454" i="1"/>
  <c r="AM455" i="1"/>
  <c r="AM456" i="1"/>
  <c r="AM457" i="1"/>
  <c r="AM458" i="1"/>
  <c r="AM459" i="1"/>
  <c r="AM460" i="1"/>
  <c r="AM461" i="1"/>
  <c r="AM462" i="1"/>
  <c r="AM463" i="1"/>
  <c r="AM464" i="1"/>
  <c r="AM465" i="1"/>
  <c r="AM466" i="1"/>
  <c r="AM467" i="1"/>
  <c r="AM468" i="1"/>
  <c r="AM469" i="1"/>
  <c r="AM470" i="1"/>
  <c r="AM471" i="1"/>
  <c r="AM472" i="1"/>
  <c r="AM473" i="1"/>
  <c r="AM474" i="1"/>
  <c r="AM475" i="1"/>
  <c r="AM476" i="1"/>
  <c r="AM477" i="1"/>
  <c r="AM478" i="1"/>
  <c r="AM479" i="1"/>
  <c r="AM480" i="1"/>
  <c r="AM481" i="1"/>
  <c r="AM482" i="1"/>
  <c r="AM483" i="1"/>
  <c r="AM484" i="1"/>
  <c r="AM485" i="1"/>
  <c r="AM486" i="1"/>
  <c r="AM487" i="1"/>
  <c r="AM488" i="1"/>
  <c r="AM489" i="1"/>
  <c r="AM490" i="1"/>
  <c r="AM491" i="1"/>
  <c r="AM492" i="1"/>
  <c r="AM493" i="1"/>
  <c r="AM494" i="1"/>
  <c r="AM495" i="1"/>
  <c r="AM496" i="1"/>
  <c r="AM497" i="1"/>
  <c r="AM498" i="1"/>
  <c r="AM499" i="1"/>
  <c r="AM500" i="1"/>
  <c r="AM501" i="1"/>
  <c r="AM502" i="1"/>
  <c r="AM503" i="1"/>
  <c r="AM504" i="1"/>
  <c r="AM505" i="1"/>
  <c r="AM506" i="1"/>
  <c r="AM507" i="1"/>
  <c r="AM508" i="1"/>
  <c r="AM509" i="1"/>
  <c r="AM510" i="1"/>
  <c r="AM511" i="1"/>
  <c r="AM512" i="1"/>
  <c r="AM513" i="1"/>
  <c r="AM514" i="1"/>
  <c r="AM515" i="1"/>
  <c r="AM516" i="1"/>
  <c r="AM517" i="1"/>
  <c r="AM518" i="1"/>
  <c r="AM519" i="1"/>
  <c r="AM520" i="1"/>
  <c r="AM521" i="1"/>
  <c r="AM522" i="1"/>
  <c r="AM523" i="1"/>
  <c r="AM524" i="1"/>
  <c r="AM525" i="1"/>
  <c r="AM526" i="1"/>
  <c r="AM527" i="1"/>
  <c r="AM528" i="1"/>
  <c r="AM529" i="1"/>
  <c r="AM530" i="1"/>
  <c r="AM531" i="1"/>
  <c r="AM532" i="1"/>
  <c r="AM533" i="1"/>
  <c r="AM534" i="1"/>
  <c r="AM535" i="1"/>
  <c r="AM536" i="1"/>
  <c r="AM537" i="1"/>
  <c r="AM538" i="1"/>
  <c r="AM539" i="1"/>
  <c r="AM540" i="1"/>
  <c r="AM541" i="1"/>
  <c r="AM542" i="1"/>
  <c r="AM543" i="1"/>
  <c r="AM544" i="1"/>
  <c r="AM545" i="1"/>
  <c r="AM546" i="1"/>
  <c r="AM547" i="1"/>
  <c r="AM548" i="1"/>
  <c r="AM549" i="1"/>
  <c r="AM550" i="1"/>
  <c r="AM551" i="1"/>
  <c r="AM552" i="1"/>
  <c r="AM553" i="1"/>
  <c r="AM554" i="1"/>
  <c r="AM555" i="1"/>
  <c r="AM556" i="1"/>
  <c r="AM557" i="1"/>
  <c r="AM558" i="1"/>
  <c r="AM559" i="1"/>
  <c r="AM560" i="1"/>
  <c r="AM561" i="1"/>
  <c r="AM562" i="1"/>
  <c r="AM563" i="1"/>
  <c r="AM564" i="1"/>
  <c r="AM565" i="1"/>
  <c r="AM566" i="1"/>
  <c r="AM567" i="1"/>
  <c r="AM568" i="1"/>
  <c r="AM569" i="1"/>
  <c r="AM570" i="1"/>
  <c r="AM571" i="1"/>
  <c r="AM572" i="1"/>
  <c r="AM573" i="1"/>
  <c r="AM574" i="1"/>
  <c r="AM575" i="1"/>
  <c r="AM576" i="1"/>
  <c r="AM577" i="1"/>
  <c r="AM578" i="1"/>
  <c r="AM579" i="1"/>
  <c r="AM580" i="1"/>
  <c r="AM581" i="1"/>
  <c r="AM582" i="1"/>
  <c r="AM583" i="1"/>
  <c r="AM584" i="1"/>
  <c r="AM585" i="1"/>
  <c r="AM586" i="1"/>
  <c r="AM587" i="1"/>
  <c r="AM588" i="1"/>
  <c r="AM589" i="1"/>
  <c r="AM590" i="1"/>
  <c r="AM591" i="1"/>
  <c r="AM592" i="1"/>
  <c r="AM593" i="1"/>
  <c r="AM594" i="1"/>
  <c r="AM595" i="1"/>
  <c r="AM596" i="1"/>
  <c r="AM597" i="1"/>
  <c r="AM598" i="1"/>
  <c r="AM599" i="1"/>
  <c r="AM600" i="1"/>
  <c r="AM601" i="1"/>
  <c r="AM602" i="1"/>
  <c r="AM603" i="1"/>
  <c r="AM604" i="1"/>
  <c r="AM605" i="1"/>
  <c r="AM606" i="1"/>
  <c r="AM607" i="1"/>
  <c r="AM608" i="1"/>
  <c r="AM609" i="1"/>
  <c r="AM610" i="1"/>
  <c r="AM611" i="1"/>
  <c r="AM612" i="1"/>
  <c r="AM613" i="1"/>
  <c r="AM614" i="1"/>
  <c r="AM615" i="1"/>
  <c r="AM616" i="1"/>
  <c r="AM617" i="1"/>
  <c r="AM618" i="1"/>
  <c r="AM619" i="1"/>
  <c r="AM620" i="1"/>
  <c r="AM2" i="1"/>
  <c r="AL3" i="1"/>
  <c r="AL4" i="1"/>
  <c r="AL5" i="1"/>
  <c r="AL6" i="1"/>
  <c r="AL7" i="1"/>
  <c r="AL8" i="1"/>
  <c r="AL9" i="1"/>
  <c r="AL10" i="1"/>
  <c r="AL11" i="1"/>
  <c r="AL12" i="1"/>
  <c r="AL13" i="1"/>
  <c r="AL14" i="1"/>
  <c r="AL15" i="1"/>
  <c r="AL16" i="1"/>
  <c r="AL17" i="1"/>
  <c r="AL18" i="1"/>
  <c r="AL19" i="1"/>
  <c r="AL20" i="1"/>
  <c r="AL21" i="1"/>
  <c r="AL22" i="1"/>
  <c r="AL23" i="1"/>
  <c r="AL24" i="1"/>
  <c r="AL25" i="1"/>
  <c r="AL26" i="1"/>
  <c r="AL27" i="1"/>
  <c r="AL28" i="1"/>
  <c r="AL29" i="1"/>
  <c r="AL30" i="1"/>
  <c r="AL31" i="1"/>
  <c r="AL32" i="1"/>
  <c r="AL33" i="1"/>
  <c r="AL34" i="1"/>
  <c r="AL35" i="1"/>
  <c r="AL36" i="1"/>
  <c r="AL37" i="1"/>
  <c r="AL38" i="1"/>
  <c r="AL39" i="1"/>
  <c r="AL40" i="1"/>
  <c r="AL41" i="1"/>
  <c r="AL42" i="1"/>
  <c r="AL43" i="1"/>
  <c r="AL44" i="1"/>
  <c r="AL45" i="1"/>
  <c r="AL46" i="1"/>
  <c r="AL47" i="1"/>
  <c r="AL48" i="1"/>
  <c r="AL49" i="1"/>
  <c r="AL50" i="1"/>
  <c r="AL51" i="1"/>
  <c r="AL52" i="1"/>
  <c r="AL53" i="1"/>
  <c r="AL54" i="1"/>
  <c r="AL55" i="1"/>
  <c r="AL56" i="1"/>
  <c r="AL57" i="1"/>
  <c r="AL58" i="1"/>
  <c r="AL59" i="1"/>
  <c r="AL60" i="1"/>
  <c r="AL61" i="1"/>
  <c r="AL62" i="1"/>
  <c r="AL63" i="1"/>
  <c r="AL64" i="1"/>
  <c r="AL65" i="1"/>
  <c r="AL66" i="1"/>
  <c r="AL67" i="1"/>
  <c r="AL68" i="1"/>
  <c r="AL69" i="1"/>
  <c r="AL70" i="1"/>
  <c r="AL71" i="1"/>
  <c r="AL72" i="1"/>
  <c r="AL73" i="1"/>
  <c r="AL74" i="1"/>
  <c r="AL75" i="1"/>
  <c r="AL76" i="1"/>
  <c r="AL77" i="1"/>
  <c r="AL78" i="1"/>
  <c r="AL79" i="1"/>
  <c r="AL80" i="1"/>
  <c r="AL81" i="1"/>
  <c r="AL82" i="1"/>
  <c r="AL83" i="1"/>
  <c r="AL84" i="1"/>
  <c r="AL85" i="1"/>
  <c r="AL86" i="1"/>
  <c r="AL87" i="1"/>
  <c r="AL88" i="1"/>
  <c r="AL89" i="1"/>
  <c r="AL90" i="1"/>
  <c r="AL91" i="1"/>
  <c r="AL92" i="1"/>
  <c r="AL93" i="1"/>
  <c r="AL94" i="1"/>
  <c r="AL95" i="1"/>
  <c r="AL96" i="1"/>
  <c r="AL97" i="1"/>
  <c r="AL98" i="1"/>
  <c r="AL99" i="1"/>
  <c r="AL100" i="1"/>
  <c r="AL101" i="1"/>
  <c r="AL102" i="1"/>
  <c r="AL103" i="1"/>
  <c r="AL104" i="1"/>
  <c r="AL105" i="1"/>
  <c r="AL106" i="1"/>
  <c r="AL107" i="1"/>
  <c r="AL108" i="1"/>
  <c r="AL109" i="1"/>
  <c r="AL110" i="1"/>
  <c r="AL111" i="1"/>
  <c r="AL112" i="1"/>
  <c r="AL113" i="1"/>
  <c r="AL114" i="1"/>
  <c r="AL115" i="1"/>
  <c r="AL116" i="1"/>
  <c r="AL117" i="1"/>
  <c r="AL118" i="1"/>
  <c r="AL119" i="1"/>
  <c r="AL120" i="1"/>
  <c r="AL121" i="1"/>
  <c r="AL122" i="1"/>
  <c r="AL123" i="1"/>
  <c r="AL124" i="1"/>
  <c r="AL125" i="1"/>
  <c r="AL126" i="1"/>
  <c r="AL127" i="1"/>
  <c r="AL128" i="1"/>
  <c r="AL129" i="1"/>
  <c r="AL130" i="1"/>
  <c r="AL131" i="1"/>
  <c r="AL132" i="1"/>
  <c r="AL133" i="1"/>
  <c r="AL134" i="1"/>
  <c r="AL135" i="1"/>
  <c r="AL136" i="1"/>
  <c r="AL137" i="1"/>
  <c r="AL138" i="1"/>
  <c r="AL139" i="1"/>
  <c r="AL140" i="1"/>
  <c r="AL141" i="1"/>
  <c r="AL142" i="1"/>
  <c r="AL143" i="1"/>
  <c r="AL144" i="1"/>
  <c r="AL145" i="1"/>
  <c r="AL146" i="1"/>
  <c r="AL147" i="1"/>
  <c r="AL148" i="1"/>
  <c r="AL149" i="1"/>
  <c r="AL150" i="1"/>
  <c r="AL151" i="1"/>
  <c r="AL152" i="1"/>
  <c r="AL153" i="1"/>
  <c r="AL154" i="1"/>
  <c r="AL155" i="1"/>
  <c r="AL156" i="1"/>
  <c r="AL157" i="1"/>
  <c r="AL158" i="1"/>
  <c r="AL159" i="1"/>
  <c r="AL160" i="1"/>
  <c r="AL161" i="1"/>
  <c r="AL162" i="1"/>
  <c r="AL163" i="1"/>
  <c r="AL164" i="1"/>
  <c r="AL165" i="1"/>
  <c r="AL166" i="1"/>
  <c r="AL167" i="1"/>
  <c r="AL168" i="1"/>
  <c r="AL169" i="1"/>
  <c r="AL170" i="1"/>
  <c r="AL171" i="1"/>
  <c r="AL172" i="1"/>
  <c r="AL173" i="1"/>
  <c r="AL174" i="1"/>
  <c r="AL175" i="1"/>
  <c r="AL176" i="1"/>
  <c r="AL177" i="1"/>
  <c r="AL178" i="1"/>
  <c r="AL179" i="1"/>
  <c r="AL180" i="1"/>
  <c r="AL181" i="1"/>
  <c r="AL182" i="1"/>
  <c r="AL183" i="1"/>
  <c r="AL184" i="1"/>
  <c r="AL185" i="1"/>
  <c r="AL186" i="1"/>
  <c r="AL187" i="1"/>
  <c r="AL188" i="1"/>
  <c r="AL189" i="1"/>
  <c r="AL190" i="1"/>
  <c r="AL191" i="1"/>
  <c r="AL192" i="1"/>
  <c r="AL193" i="1"/>
  <c r="AL194" i="1"/>
  <c r="AL195" i="1"/>
  <c r="AL196" i="1"/>
  <c r="AL197" i="1"/>
  <c r="AL198" i="1"/>
  <c r="AL199" i="1"/>
  <c r="AL200" i="1"/>
  <c r="AL201" i="1"/>
  <c r="AL202" i="1"/>
  <c r="AL203" i="1"/>
  <c r="AL204" i="1"/>
  <c r="AL205" i="1"/>
  <c r="AL206" i="1"/>
  <c r="AL207" i="1"/>
  <c r="AL208" i="1"/>
  <c r="AL209" i="1"/>
  <c r="AL210" i="1"/>
  <c r="AL211" i="1"/>
  <c r="AL212" i="1"/>
  <c r="AL213" i="1"/>
  <c r="AL214" i="1"/>
  <c r="AL215" i="1"/>
  <c r="AL216" i="1"/>
  <c r="AL217" i="1"/>
  <c r="AL218" i="1"/>
  <c r="AL219" i="1"/>
  <c r="AL220" i="1"/>
  <c r="AL221" i="1"/>
  <c r="AL222" i="1"/>
  <c r="AL223" i="1"/>
  <c r="AL224" i="1"/>
  <c r="AL225" i="1"/>
  <c r="AL226" i="1"/>
  <c r="AL227" i="1"/>
  <c r="AL228" i="1"/>
  <c r="AL229" i="1"/>
  <c r="AL230" i="1"/>
  <c r="AL231" i="1"/>
  <c r="AL232" i="1"/>
  <c r="AL233" i="1"/>
  <c r="AL234" i="1"/>
  <c r="AL235" i="1"/>
  <c r="AL236" i="1"/>
  <c r="AL237" i="1"/>
  <c r="AL238" i="1"/>
  <c r="AL239" i="1"/>
  <c r="AL240" i="1"/>
  <c r="AL241" i="1"/>
  <c r="AL242" i="1"/>
  <c r="AL243" i="1"/>
  <c r="AL244" i="1"/>
  <c r="AL245" i="1"/>
  <c r="AL246" i="1"/>
  <c r="AL247" i="1"/>
  <c r="AL248" i="1"/>
  <c r="AL249" i="1"/>
  <c r="AL250" i="1"/>
  <c r="AL251" i="1"/>
  <c r="AL252" i="1"/>
  <c r="AL253" i="1"/>
  <c r="AL254" i="1"/>
  <c r="AL255" i="1"/>
  <c r="AL256" i="1"/>
  <c r="AL257" i="1"/>
  <c r="AL258" i="1"/>
  <c r="AL259" i="1"/>
  <c r="AL260" i="1"/>
  <c r="AL261" i="1"/>
  <c r="AL262" i="1"/>
  <c r="AL263" i="1"/>
  <c r="AL264" i="1"/>
  <c r="AL265" i="1"/>
  <c r="AL266" i="1"/>
  <c r="AL267" i="1"/>
  <c r="AL268" i="1"/>
  <c r="AL269" i="1"/>
  <c r="AL270" i="1"/>
  <c r="AL271" i="1"/>
  <c r="AL272" i="1"/>
  <c r="AL273" i="1"/>
  <c r="AL274" i="1"/>
  <c r="AL275" i="1"/>
  <c r="AL276" i="1"/>
  <c r="AL277" i="1"/>
  <c r="AL278" i="1"/>
  <c r="AL279" i="1"/>
  <c r="AL280" i="1"/>
  <c r="AL281" i="1"/>
  <c r="AL282" i="1"/>
  <c r="AL283" i="1"/>
  <c r="AL284" i="1"/>
  <c r="AL285" i="1"/>
  <c r="AL286" i="1"/>
  <c r="AL287" i="1"/>
  <c r="AL288" i="1"/>
  <c r="AL289" i="1"/>
  <c r="AL290" i="1"/>
  <c r="AL291" i="1"/>
  <c r="AL292" i="1"/>
  <c r="AL293" i="1"/>
  <c r="AL294" i="1"/>
  <c r="AL295" i="1"/>
  <c r="AL296" i="1"/>
  <c r="AL297" i="1"/>
  <c r="AL298" i="1"/>
  <c r="AL299" i="1"/>
  <c r="AL300" i="1"/>
  <c r="AL301" i="1"/>
  <c r="AL302" i="1"/>
  <c r="AL303" i="1"/>
  <c r="AL304" i="1"/>
  <c r="AL305" i="1"/>
  <c r="AL306" i="1"/>
  <c r="AL307" i="1"/>
  <c r="AL308" i="1"/>
  <c r="AL309" i="1"/>
  <c r="AL310" i="1"/>
  <c r="AL311" i="1"/>
  <c r="AL312" i="1"/>
  <c r="AL313" i="1"/>
  <c r="AL314" i="1"/>
  <c r="AL315" i="1"/>
  <c r="AL316" i="1"/>
  <c r="AL317" i="1"/>
  <c r="AL318" i="1"/>
  <c r="AL319" i="1"/>
  <c r="AL320" i="1"/>
  <c r="AL321" i="1"/>
  <c r="AL322" i="1"/>
  <c r="AL323" i="1"/>
  <c r="AL324" i="1"/>
  <c r="AL325" i="1"/>
  <c r="AL326" i="1"/>
  <c r="AL327" i="1"/>
  <c r="AL328" i="1"/>
  <c r="AL329" i="1"/>
  <c r="AL330" i="1"/>
  <c r="AL331" i="1"/>
  <c r="AL332" i="1"/>
  <c r="AL333" i="1"/>
  <c r="AL334" i="1"/>
  <c r="AL335" i="1"/>
  <c r="AL336" i="1"/>
  <c r="AL337" i="1"/>
  <c r="AL338" i="1"/>
  <c r="AL339" i="1"/>
  <c r="AL340" i="1"/>
  <c r="AL341" i="1"/>
  <c r="AL342" i="1"/>
  <c r="AL343" i="1"/>
  <c r="AL344" i="1"/>
  <c r="AL345" i="1"/>
  <c r="AL346" i="1"/>
  <c r="AL347" i="1"/>
  <c r="AL348" i="1"/>
  <c r="AL349" i="1"/>
  <c r="AL350" i="1"/>
  <c r="AL351" i="1"/>
  <c r="AL352" i="1"/>
  <c r="AL353" i="1"/>
  <c r="AL354" i="1"/>
  <c r="AL355" i="1"/>
  <c r="AL356" i="1"/>
  <c r="AL357" i="1"/>
  <c r="AL358" i="1"/>
  <c r="AL359" i="1"/>
  <c r="AL360" i="1"/>
  <c r="AL361" i="1"/>
  <c r="AL362" i="1"/>
  <c r="AL363" i="1"/>
  <c r="AL364" i="1"/>
  <c r="AL365" i="1"/>
  <c r="AL366" i="1"/>
  <c r="AL367" i="1"/>
  <c r="AL368" i="1"/>
  <c r="AL369" i="1"/>
  <c r="AL370" i="1"/>
  <c r="AL371" i="1"/>
  <c r="AL372" i="1"/>
  <c r="AL373" i="1"/>
  <c r="AL374" i="1"/>
  <c r="AL375" i="1"/>
  <c r="AL376" i="1"/>
  <c r="AL377" i="1"/>
  <c r="AL378" i="1"/>
  <c r="AL379" i="1"/>
  <c r="AL380" i="1"/>
  <c r="AL381" i="1"/>
  <c r="AL382" i="1"/>
  <c r="AL383" i="1"/>
  <c r="AL384" i="1"/>
  <c r="AL385" i="1"/>
  <c r="AL386" i="1"/>
  <c r="AL387" i="1"/>
  <c r="AL388" i="1"/>
  <c r="AL389" i="1"/>
  <c r="AL390" i="1"/>
  <c r="AL391" i="1"/>
  <c r="AL392" i="1"/>
  <c r="AL393" i="1"/>
  <c r="AL394" i="1"/>
  <c r="AL395" i="1"/>
  <c r="AL396" i="1"/>
  <c r="AL397" i="1"/>
  <c r="AL398" i="1"/>
  <c r="AL399" i="1"/>
  <c r="AL400" i="1"/>
  <c r="AL401" i="1"/>
  <c r="AL402" i="1"/>
  <c r="AL403" i="1"/>
  <c r="AL404" i="1"/>
  <c r="AL405" i="1"/>
  <c r="AL406" i="1"/>
  <c r="AL407" i="1"/>
  <c r="AL408" i="1"/>
  <c r="AL409" i="1"/>
  <c r="AL410" i="1"/>
  <c r="AL411" i="1"/>
  <c r="AL412" i="1"/>
  <c r="AL413" i="1"/>
  <c r="AL414" i="1"/>
  <c r="AL415" i="1"/>
  <c r="AL416" i="1"/>
  <c r="AL417" i="1"/>
  <c r="AL418" i="1"/>
  <c r="AL419" i="1"/>
  <c r="AL420" i="1"/>
  <c r="AL421" i="1"/>
  <c r="AL422" i="1"/>
  <c r="AL423" i="1"/>
  <c r="AL424" i="1"/>
  <c r="AL425" i="1"/>
  <c r="AL426" i="1"/>
  <c r="AL427" i="1"/>
  <c r="AL428" i="1"/>
  <c r="AL429" i="1"/>
  <c r="AL430" i="1"/>
  <c r="AL431" i="1"/>
  <c r="AL432" i="1"/>
  <c r="AL433" i="1"/>
  <c r="AL434" i="1"/>
  <c r="AL435" i="1"/>
  <c r="AL436" i="1"/>
  <c r="AL437" i="1"/>
  <c r="AL438" i="1"/>
  <c r="AL439" i="1"/>
  <c r="AL440" i="1"/>
  <c r="AL441" i="1"/>
  <c r="AL442" i="1"/>
  <c r="AL443" i="1"/>
  <c r="AL444" i="1"/>
  <c r="AL445" i="1"/>
  <c r="AL446" i="1"/>
  <c r="AL447" i="1"/>
  <c r="AL448" i="1"/>
  <c r="AL449" i="1"/>
  <c r="AL450" i="1"/>
  <c r="AL451" i="1"/>
  <c r="AL452" i="1"/>
  <c r="AL453" i="1"/>
  <c r="AL454" i="1"/>
  <c r="AL455" i="1"/>
  <c r="AL456" i="1"/>
  <c r="AL457" i="1"/>
  <c r="AL458" i="1"/>
  <c r="AL459" i="1"/>
  <c r="AL460" i="1"/>
  <c r="AL461" i="1"/>
  <c r="AL462" i="1"/>
  <c r="AL463" i="1"/>
  <c r="AL464" i="1"/>
  <c r="AL465" i="1"/>
  <c r="AL466" i="1"/>
  <c r="AL467" i="1"/>
  <c r="AL468" i="1"/>
  <c r="AL469" i="1"/>
  <c r="AL470" i="1"/>
  <c r="AL471" i="1"/>
  <c r="AL472" i="1"/>
  <c r="AL473" i="1"/>
  <c r="AL474" i="1"/>
  <c r="AL475" i="1"/>
  <c r="AL476" i="1"/>
  <c r="AL477" i="1"/>
  <c r="AL478" i="1"/>
  <c r="AL479" i="1"/>
  <c r="AL480" i="1"/>
  <c r="AL481" i="1"/>
  <c r="AL482" i="1"/>
  <c r="AL483" i="1"/>
  <c r="AL484" i="1"/>
  <c r="AL485" i="1"/>
  <c r="AL486" i="1"/>
  <c r="AL487" i="1"/>
  <c r="AL488" i="1"/>
  <c r="AL489" i="1"/>
  <c r="AL490" i="1"/>
  <c r="AL491" i="1"/>
  <c r="AL492" i="1"/>
  <c r="AL493" i="1"/>
  <c r="AL494" i="1"/>
  <c r="AL495" i="1"/>
  <c r="AL496" i="1"/>
  <c r="AL497" i="1"/>
  <c r="AL498" i="1"/>
  <c r="AL499" i="1"/>
  <c r="AL500" i="1"/>
  <c r="AL501" i="1"/>
  <c r="AL502" i="1"/>
  <c r="AL503" i="1"/>
  <c r="AL504" i="1"/>
  <c r="AL505" i="1"/>
  <c r="AL506" i="1"/>
  <c r="AL507" i="1"/>
  <c r="AL508" i="1"/>
  <c r="AL509" i="1"/>
  <c r="AL510" i="1"/>
  <c r="AL511" i="1"/>
  <c r="AL512" i="1"/>
  <c r="AL513" i="1"/>
  <c r="AL514" i="1"/>
  <c r="AL515" i="1"/>
  <c r="AL516" i="1"/>
  <c r="AL517" i="1"/>
  <c r="AL518" i="1"/>
  <c r="AL519" i="1"/>
  <c r="AL520" i="1"/>
  <c r="AL521" i="1"/>
  <c r="AL522" i="1"/>
  <c r="AL523" i="1"/>
  <c r="AL524" i="1"/>
  <c r="AL525" i="1"/>
  <c r="AL526" i="1"/>
  <c r="AL527" i="1"/>
  <c r="AL528" i="1"/>
  <c r="AL529" i="1"/>
  <c r="AL530" i="1"/>
  <c r="AL531" i="1"/>
  <c r="AL532" i="1"/>
  <c r="AL533" i="1"/>
  <c r="AL534" i="1"/>
  <c r="AL535" i="1"/>
  <c r="AL536" i="1"/>
  <c r="AL537" i="1"/>
  <c r="AL538" i="1"/>
  <c r="AL539" i="1"/>
  <c r="AL540" i="1"/>
  <c r="AL541" i="1"/>
  <c r="AL542" i="1"/>
  <c r="AL543" i="1"/>
  <c r="AL544" i="1"/>
  <c r="AL545" i="1"/>
  <c r="AL546" i="1"/>
  <c r="AL547" i="1"/>
  <c r="AL548" i="1"/>
  <c r="AL549" i="1"/>
  <c r="AL550" i="1"/>
  <c r="AL551" i="1"/>
  <c r="AL552" i="1"/>
  <c r="AL553" i="1"/>
  <c r="AL554" i="1"/>
  <c r="AL555" i="1"/>
  <c r="AL556" i="1"/>
  <c r="AL557" i="1"/>
  <c r="AL558" i="1"/>
  <c r="AL559" i="1"/>
  <c r="AL560" i="1"/>
  <c r="AL561" i="1"/>
  <c r="AL562" i="1"/>
  <c r="AL563" i="1"/>
  <c r="AL564" i="1"/>
  <c r="AL565" i="1"/>
  <c r="AL566" i="1"/>
  <c r="AL567" i="1"/>
  <c r="AL568" i="1"/>
  <c r="AL569" i="1"/>
  <c r="AL570" i="1"/>
  <c r="AL571" i="1"/>
  <c r="AL572" i="1"/>
  <c r="AL573" i="1"/>
  <c r="AL574" i="1"/>
  <c r="AL575" i="1"/>
  <c r="AL576" i="1"/>
  <c r="AL577" i="1"/>
  <c r="AL578" i="1"/>
  <c r="AL579" i="1"/>
  <c r="AL580" i="1"/>
  <c r="AL581" i="1"/>
  <c r="AL582" i="1"/>
  <c r="AL583" i="1"/>
  <c r="AL584" i="1"/>
  <c r="AL585" i="1"/>
  <c r="AL586" i="1"/>
  <c r="AL587" i="1"/>
  <c r="AL588" i="1"/>
  <c r="AL589" i="1"/>
  <c r="AL590" i="1"/>
  <c r="AL591" i="1"/>
  <c r="AL592" i="1"/>
  <c r="AL593" i="1"/>
  <c r="AL594" i="1"/>
  <c r="AL595" i="1"/>
  <c r="AL596" i="1"/>
  <c r="AL597" i="1"/>
  <c r="AL598" i="1"/>
  <c r="AL599" i="1"/>
  <c r="AL600" i="1"/>
  <c r="AL601" i="1"/>
  <c r="AL602" i="1"/>
  <c r="AL603" i="1"/>
  <c r="AL604" i="1"/>
  <c r="AL605" i="1"/>
  <c r="AL606" i="1"/>
  <c r="AL607" i="1"/>
  <c r="AL608" i="1"/>
  <c r="AL609" i="1"/>
  <c r="AL610" i="1"/>
  <c r="AL611" i="1"/>
  <c r="AL612" i="1"/>
  <c r="AL613" i="1"/>
  <c r="AL614" i="1"/>
  <c r="AL615" i="1"/>
  <c r="AL616" i="1"/>
  <c r="AL617" i="1"/>
  <c r="AL618" i="1"/>
  <c r="AL619" i="1"/>
  <c r="AL620" i="1"/>
  <c r="AL2" i="1"/>
  <c r="AK3" i="1"/>
  <c r="AK4" i="1"/>
  <c r="AK5" i="1"/>
  <c r="AK6" i="1"/>
  <c r="AK7" i="1"/>
  <c r="AK8" i="1"/>
  <c r="AK9" i="1"/>
  <c r="AK10" i="1"/>
  <c r="AK11" i="1"/>
  <c r="AK12" i="1"/>
  <c r="AK13" i="1"/>
  <c r="AK14" i="1"/>
  <c r="AK15" i="1"/>
  <c r="AK16" i="1"/>
  <c r="AK17" i="1"/>
  <c r="AK18" i="1"/>
  <c r="AK19" i="1"/>
  <c r="AK20"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71" i="1"/>
  <c r="AK72" i="1"/>
  <c r="AK73" i="1"/>
  <c r="AK74" i="1"/>
  <c r="AK75" i="1"/>
  <c r="AK76" i="1"/>
  <c r="AK77" i="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127" i="1"/>
  <c r="AK128" i="1"/>
  <c r="AK129" i="1"/>
  <c r="AK130" i="1"/>
  <c r="AK131" i="1"/>
  <c r="AK132" i="1"/>
  <c r="AK133" i="1"/>
  <c r="AK134" i="1"/>
  <c r="AK135" i="1"/>
  <c r="AK136" i="1"/>
  <c r="AK137" i="1"/>
  <c r="AK138" i="1"/>
  <c r="AK139" i="1"/>
  <c r="AK140" i="1"/>
  <c r="AK141" i="1"/>
  <c r="AK142" i="1"/>
  <c r="AK143" i="1"/>
  <c r="AK144" i="1"/>
  <c r="AK145" i="1"/>
  <c r="AK146" i="1"/>
  <c r="AK147" i="1"/>
  <c r="AK148" i="1"/>
  <c r="AK149" i="1"/>
  <c r="AK150" i="1"/>
  <c r="AK151" i="1"/>
  <c r="AK152" i="1"/>
  <c r="AK153" i="1"/>
  <c r="AK154" i="1"/>
  <c r="AK155" i="1"/>
  <c r="AK156" i="1"/>
  <c r="AK157" i="1"/>
  <c r="AK158" i="1"/>
  <c r="AK159" i="1"/>
  <c r="AK160" i="1"/>
  <c r="AK161" i="1"/>
  <c r="AK162" i="1"/>
  <c r="AK163" i="1"/>
  <c r="AK164" i="1"/>
  <c r="AK165" i="1"/>
  <c r="AK166" i="1"/>
  <c r="AK167" i="1"/>
  <c r="AK168" i="1"/>
  <c r="AK169" i="1"/>
  <c r="AK170" i="1"/>
  <c r="AK171" i="1"/>
  <c r="AK172" i="1"/>
  <c r="AK173" i="1"/>
  <c r="AK174" i="1"/>
  <c r="AK175" i="1"/>
  <c r="AK176" i="1"/>
  <c r="AK177" i="1"/>
  <c r="AK178" i="1"/>
  <c r="AK179" i="1"/>
  <c r="AK180" i="1"/>
  <c r="AK181" i="1"/>
  <c r="AK182" i="1"/>
  <c r="AK183" i="1"/>
  <c r="AK184" i="1"/>
  <c r="AK185" i="1"/>
  <c r="AK186" i="1"/>
  <c r="AK187" i="1"/>
  <c r="AK188" i="1"/>
  <c r="AK189" i="1"/>
  <c r="AK190" i="1"/>
  <c r="AK191" i="1"/>
  <c r="AK192" i="1"/>
  <c r="AK193" i="1"/>
  <c r="AK194" i="1"/>
  <c r="AK195" i="1"/>
  <c r="AK196" i="1"/>
  <c r="AK197" i="1"/>
  <c r="AK198" i="1"/>
  <c r="AK199" i="1"/>
  <c r="AK200" i="1"/>
  <c r="AK201" i="1"/>
  <c r="AK202" i="1"/>
  <c r="AK203" i="1"/>
  <c r="AK204" i="1"/>
  <c r="AK205" i="1"/>
  <c r="AK206" i="1"/>
  <c r="AK207" i="1"/>
  <c r="AK208" i="1"/>
  <c r="AK209" i="1"/>
  <c r="AK210" i="1"/>
  <c r="AK211" i="1"/>
  <c r="AK212" i="1"/>
  <c r="AK213" i="1"/>
  <c r="AK214" i="1"/>
  <c r="AK215" i="1"/>
  <c r="AK216" i="1"/>
  <c r="AK217" i="1"/>
  <c r="AK218" i="1"/>
  <c r="AK219" i="1"/>
  <c r="AK220" i="1"/>
  <c r="AK221" i="1"/>
  <c r="AK222" i="1"/>
  <c r="AK223" i="1"/>
  <c r="AK224" i="1"/>
  <c r="AK225" i="1"/>
  <c r="AK226" i="1"/>
  <c r="AK227" i="1"/>
  <c r="AK228" i="1"/>
  <c r="AK229" i="1"/>
  <c r="AK230" i="1"/>
  <c r="AK231" i="1"/>
  <c r="AK232" i="1"/>
  <c r="AK233" i="1"/>
  <c r="AK234" i="1"/>
  <c r="AK235" i="1"/>
  <c r="AK236" i="1"/>
  <c r="AK237" i="1"/>
  <c r="AK238" i="1"/>
  <c r="AK239" i="1"/>
  <c r="AK240" i="1"/>
  <c r="AK241" i="1"/>
  <c r="AK242" i="1"/>
  <c r="AK243" i="1"/>
  <c r="AK244" i="1"/>
  <c r="AK245" i="1"/>
  <c r="AK246" i="1"/>
  <c r="AK247" i="1"/>
  <c r="AK248" i="1"/>
  <c r="AK249" i="1"/>
  <c r="AK250" i="1"/>
  <c r="AK251" i="1"/>
  <c r="AK252" i="1"/>
  <c r="AK253" i="1"/>
  <c r="AK254" i="1"/>
  <c r="AK255" i="1"/>
  <c r="AK256" i="1"/>
  <c r="AK257" i="1"/>
  <c r="AK258" i="1"/>
  <c r="AK259" i="1"/>
  <c r="AK260" i="1"/>
  <c r="AK261" i="1"/>
  <c r="AK262" i="1"/>
  <c r="AK263" i="1"/>
  <c r="AK264" i="1"/>
  <c r="AK265" i="1"/>
  <c r="AK266" i="1"/>
  <c r="AK267" i="1"/>
  <c r="AK268" i="1"/>
  <c r="AK269" i="1"/>
  <c r="AK270" i="1"/>
  <c r="AK271" i="1"/>
  <c r="AK272" i="1"/>
  <c r="AK273" i="1"/>
  <c r="AK274" i="1"/>
  <c r="AK275" i="1"/>
  <c r="AK276" i="1"/>
  <c r="AK277" i="1"/>
  <c r="AK278" i="1"/>
  <c r="AK279" i="1"/>
  <c r="AK280" i="1"/>
  <c r="AK281" i="1"/>
  <c r="AK282" i="1"/>
  <c r="AK283" i="1"/>
  <c r="AK284" i="1"/>
  <c r="AK285" i="1"/>
  <c r="AK286" i="1"/>
  <c r="AK287" i="1"/>
  <c r="AK288" i="1"/>
  <c r="AK289" i="1"/>
  <c r="AK290" i="1"/>
  <c r="AK291" i="1"/>
  <c r="AK292" i="1"/>
  <c r="AK293" i="1"/>
  <c r="AK294" i="1"/>
  <c r="AK295" i="1"/>
  <c r="AK296" i="1"/>
  <c r="AK297" i="1"/>
  <c r="AK298" i="1"/>
  <c r="AK299" i="1"/>
  <c r="AK300" i="1"/>
  <c r="AK301" i="1"/>
  <c r="AK302" i="1"/>
  <c r="AK303" i="1"/>
  <c r="AK304" i="1"/>
  <c r="AK305" i="1"/>
  <c r="AK306" i="1"/>
  <c r="AK307" i="1"/>
  <c r="AK308" i="1"/>
  <c r="AK309" i="1"/>
  <c r="AK310" i="1"/>
  <c r="AK311" i="1"/>
  <c r="AK312" i="1"/>
  <c r="AK313" i="1"/>
  <c r="AK314" i="1"/>
  <c r="AK315" i="1"/>
  <c r="AK316" i="1"/>
  <c r="AK317" i="1"/>
  <c r="AK318" i="1"/>
  <c r="AK319" i="1"/>
  <c r="AK320" i="1"/>
  <c r="AK321" i="1"/>
  <c r="AK322" i="1"/>
  <c r="AK323" i="1"/>
  <c r="AK324" i="1"/>
  <c r="AK325" i="1"/>
  <c r="AK326" i="1"/>
  <c r="AK327" i="1"/>
  <c r="AK328" i="1"/>
  <c r="AK329" i="1"/>
  <c r="AK330" i="1"/>
  <c r="AK331" i="1"/>
  <c r="AK332" i="1"/>
  <c r="AK333" i="1"/>
  <c r="AK334" i="1"/>
  <c r="AK335" i="1"/>
  <c r="AK336" i="1"/>
  <c r="AK337" i="1"/>
  <c r="AK338" i="1"/>
  <c r="AK339" i="1"/>
  <c r="AK340" i="1"/>
  <c r="AK341" i="1"/>
  <c r="AK342" i="1"/>
  <c r="AK343" i="1"/>
  <c r="AK344" i="1"/>
  <c r="AK345" i="1"/>
  <c r="AK346" i="1"/>
  <c r="AK347" i="1"/>
  <c r="AK348" i="1"/>
  <c r="AK349" i="1"/>
  <c r="AK350" i="1"/>
  <c r="AK351" i="1"/>
  <c r="AK352" i="1"/>
  <c r="AK353" i="1"/>
  <c r="AK354" i="1"/>
  <c r="AK355" i="1"/>
  <c r="AK356" i="1"/>
  <c r="AK357" i="1"/>
  <c r="AK358" i="1"/>
  <c r="AK359" i="1"/>
  <c r="AK360" i="1"/>
  <c r="AK361" i="1"/>
  <c r="AK362" i="1"/>
  <c r="AK363" i="1"/>
  <c r="AK364" i="1"/>
  <c r="AK365" i="1"/>
  <c r="AK366" i="1"/>
  <c r="AK367" i="1"/>
  <c r="AK368" i="1"/>
  <c r="AK369" i="1"/>
  <c r="AK370" i="1"/>
  <c r="AK371" i="1"/>
  <c r="AK372" i="1"/>
  <c r="AK373" i="1"/>
  <c r="AK374" i="1"/>
  <c r="AK375" i="1"/>
  <c r="AK376" i="1"/>
  <c r="AK377" i="1"/>
  <c r="AK378" i="1"/>
  <c r="AK379" i="1"/>
  <c r="AK380" i="1"/>
  <c r="AK381" i="1"/>
  <c r="AK382" i="1"/>
  <c r="AK383" i="1"/>
  <c r="AK384" i="1"/>
  <c r="AK385" i="1"/>
  <c r="AK386" i="1"/>
  <c r="AK387" i="1"/>
  <c r="AK388" i="1"/>
  <c r="AK389" i="1"/>
  <c r="AK390" i="1"/>
  <c r="AK391" i="1"/>
  <c r="AK392" i="1"/>
  <c r="AK393" i="1"/>
  <c r="AK394" i="1"/>
  <c r="AK395" i="1"/>
  <c r="AK396" i="1"/>
  <c r="AK397" i="1"/>
  <c r="AK398" i="1"/>
  <c r="AK399" i="1"/>
  <c r="AK400" i="1"/>
  <c r="AK401" i="1"/>
  <c r="AK402" i="1"/>
  <c r="AK403" i="1"/>
  <c r="AK404" i="1"/>
  <c r="AK405" i="1"/>
  <c r="AK406" i="1"/>
  <c r="AK407" i="1"/>
  <c r="AK408" i="1"/>
  <c r="AK409" i="1"/>
  <c r="AK410" i="1"/>
  <c r="AK411" i="1"/>
  <c r="AK412" i="1"/>
  <c r="AK413" i="1"/>
  <c r="AK414" i="1"/>
  <c r="AK415" i="1"/>
  <c r="AK416" i="1"/>
  <c r="AK417" i="1"/>
  <c r="AK418" i="1"/>
  <c r="AK419" i="1"/>
  <c r="AK420" i="1"/>
  <c r="AK421" i="1"/>
  <c r="AK422" i="1"/>
  <c r="AK423" i="1"/>
  <c r="AK424" i="1"/>
  <c r="AK425" i="1"/>
  <c r="AK426" i="1"/>
  <c r="AK427" i="1"/>
  <c r="AK428" i="1"/>
  <c r="AK429" i="1"/>
  <c r="AK430" i="1"/>
  <c r="AK431" i="1"/>
  <c r="AK432" i="1"/>
  <c r="AK433" i="1"/>
  <c r="AK434" i="1"/>
  <c r="AK435" i="1"/>
  <c r="AK436" i="1"/>
  <c r="AK437" i="1"/>
  <c r="AK438" i="1"/>
  <c r="AK439" i="1"/>
  <c r="AK440" i="1"/>
  <c r="AK441" i="1"/>
  <c r="AK442" i="1"/>
  <c r="AK443" i="1"/>
  <c r="AK444" i="1"/>
  <c r="AK445" i="1"/>
  <c r="AK446" i="1"/>
  <c r="AK447" i="1"/>
  <c r="AK448" i="1"/>
  <c r="AK449" i="1"/>
  <c r="AK450" i="1"/>
  <c r="AK451" i="1"/>
  <c r="AK452" i="1"/>
  <c r="AK453" i="1"/>
  <c r="AK454" i="1"/>
  <c r="AK455" i="1"/>
  <c r="AK456" i="1"/>
  <c r="AK457" i="1"/>
  <c r="AK458" i="1"/>
  <c r="AK459" i="1"/>
  <c r="AK460" i="1"/>
  <c r="AK461" i="1"/>
  <c r="AK462" i="1"/>
  <c r="AK463" i="1"/>
  <c r="AK464" i="1"/>
  <c r="AK465" i="1"/>
  <c r="AK466" i="1"/>
  <c r="AK467" i="1"/>
  <c r="AK468" i="1"/>
  <c r="AK469" i="1"/>
  <c r="AK470" i="1"/>
  <c r="AK471" i="1"/>
  <c r="AK472" i="1"/>
  <c r="AK473" i="1"/>
  <c r="AK474" i="1"/>
  <c r="AK475" i="1"/>
  <c r="AK476" i="1"/>
  <c r="AK477" i="1"/>
  <c r="AK478" i="1"/>
  <c r="AK479" i="1"/>
  <c r="AK480" i="1"/>
  <c r="AK481" i="1"/>
  <c r="AK482" i="1"/>
  <c r="AK483" i="1"/>
  <c r="AK484" i="1"/>
  <c r="AK485" i="1"/>
  <c r="AK486" i="1"/>
  <c r="AK487" i="1"/>
  <c r="AK488" i="1"/>
  <c r="AK489" i="1"/>
  <c r="AK490" i="1"/>
  <c r="AK491" i="1"/>
  <c r="AK492" i="1"/>
  <c r="AK493" i="1"/>
  <c r="AK494" i="1"/>
  <c r="AK495" i="1"/>
  <c r="AK496" i="1"/>
  <c r="AK497" i="1"/>
  <c r="AK498" i="1"/>
  <c r="AK499" i="1"/>
  <c r="AK500" i="1"/>
  <c r="AK501" i="1"/>
  <c r="AK502" i="1"/>
  <c r="AK503" i="1"/>
  <c r="AK504" i="1"/>
  <c r="AK505" i="1"/>
  <c r="AK506" i="1"/>
  <c r="AK507" i="1"/>
  <c r="AK508" i="1"/>
  <c r="AK509" i="1"/>
  <c r="AK510" i="1"/>
  <c r="AK511" i="1"/>
  <c r="AK512" i="1"/>
  <c r="AK513" i="1"/>
  <c r="AK514" i="1"/>
  <c r="AK515" i="1"/>
  <c r="AK516" i="1"/>
  <c r="AK517" i="1"/>
  <c r="AK518" i="1"/>
  <c r="AK519" i="1"/>
  <c r="AK520" i="1"/>
  <c r="AK521" i="1"/>
  <c r="AK522" i="1"/>
  <c r="AK523" i="1"/>
  <c r="AK524" i="1"/>
  <c r="AK525" i="1"/>
  <c r="AK526" i="1"/>
  <c r="AK527" i="1"/>
  <c r="AK528" i="1"/>
  <c r="AK529" i="1"/>
  <c r="AK530" i="1"/>
  <c r="AK531" i="1"/>
  <c r="AK532" i="1"/>
  <c r="AK533" i="1"/>
  <c r="AK534" i="1"/>
  <c r="AK535" i="1"/>
  <c r="AK536" i="1"/>
  <c r="AK537" i="1"/>
  <c r="AK538" i="1"/>
  <c r="AK539" i="1"/>
  <c r="AK540" i="1"/>
  <c r="AK541" i="1"/>
  <c r="AK542" i="1"/>
  <c r="AK543" i="1"/>
  <c r="AK544" i="1"/>
  <c r="AK545" i="1"/>
  <c r="AK546" i="1"/>
  <c r="AK547" i="1"/>
  <c r="AK548" i="1"/>
  <c r="AK549" i="1"/>
  <c r="AK550" i="1"/>
  <c r="AK551" i="1"/>
  <c r="AK552" i="1"/>
  <c r="AK553" i="1"/>
  <c r="AK554" i="1"/>
  <c r="AK555" i="1"/>
  <c r="AK556" i="1"/>
  <c r="AK557" i="1"/>
  <c r="AK558" i="1"/>
  <c r="AK559" i="1"/>
  <c r="AK560" i="1"/>
  <c r="AK561" i="1"/>
  <c r="AK562" i="1"/>
  <c r="AK563" i="1"/>
  <c r="AK564" i="1"/>
  <c r="AK565" i="1"/>
  <c r="AK566" i="1"/>
  <c r="AK567" i="1"/>
  <c r="AK568" i="1"/>
  <c r="AK569" i="1"/>
  <c r="AK570" i="1"/>
  <c r="AK571" i="1"/>
  <c r="AK572" i="1"/>
  <c r="AK573" i="1"/>
  <c r="AK574" i="1"/>
  <c r="AK575" i="1"/>
  <c r="AK576" i="1"/>
  <c r="AK577" i="1"/>
  <c r="AK578" i="1"/>
  <c r="AK579" i="1"/>
  <c r="AK580" i="1"/>
  <c r="AK581" i="1"/>
  <c r="AK582" i="1"/>
  <c r="AK583" i="1"/>
  <c r="AK584" i="1"/>
  <c r="AK585" i="1"/>
  <c r="AK586" i="1"/>
  <c r="AK587" i="1"/>
  <c r="AK588" i="1"/>
  <c r="AK589" i="1"/>
  <c r="AK590" i="1"/>
  <c r="AK591" i="1"/>
  <c r="AK592" i="1"/>
  <c r="AK593" i="1"/>
  <c r="AK594" i="1"/>
  <c r="AK595" i="1"/>
  <c r="AK596" i="1"/>
  <c r="AK597" i="1"/>
  <c r="AK598" i="1"/>
  <c r="AK599" i="1"/>
  <c r="AK600" i="1"/>
  <c r="AK601" i="1"/>
  <c r="AK602" i="1"/>
  <c r="AK603" i="1"/>
  <c r="AK604" i="1"/>
  <c r="AK605" i="1"/>
  <c r="AK606" i="1"/>
  <c r="AK607" i="1"/>
  <c r="AK608" i="1"/>
  <c r="AK609" i="1"/>
  <c r="AK610" i="1"/>
  <c r="AK611" i="1"/>
  <c r="AK612" i="1"/>
  <c r="AK613" i="1"/>
  <c r="AK614" i="1"/>
  <c r="AK615" i="1"/>
  <c r="AK616" i="1"/>
  <c r="AK617" i="1"/>
  <c r="AK618" i="1"/>
  <c r="AK619" i="1"/>
  <c r="AK620"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AJ326" i="1"/>
  <c r="AJ327" i="1"/>
  <c r="AJ328" i="1"/>
  <c r="AJ329" i="1"/>
  <c r="AJ330" i="1"/>
  <c r="AJ331" i="1"/>
  <c r="AJ332" i="1"/>
  <c r="AJ333" i="1"/>
  <c r="AJ334" i="1"/>
  <c r="AJ335" i="1"/>
  <c r="AJ336" i="1"/>
  <c r="AJ337" i="1"/>
  <c r="AJ338" i="1"/>
  <c r="AJ339" i="1"/>
  <c r="AJ340" i="1"/>
  <c r="AJ341" i="1"/>
  <c r="AJ342" i="1"/>
  <c r="AJ343" i="1"/>
  <c r="AJ344" i="1"/>
  <c r="AJ345" i="1"/>
  <c r="AJ346" i="1"/>
  <c r="AJ347" i="1"/>
  <c r="AJ348" i="1"/>
  <c r="AJ349" i="1"/>
  <c r="AJ350" i="1"/>
  <c r="AJ351" i="1"/>
  <c r="AJ352" i="1"/>
  <c r="AJ353" i="1"/>
  <c r="AJ354" i="1"/>
  <c r="AJ355" i="1"/>
  <c r="AJ356" i="1"/>
  <c r="AJ357" i="1"/>
  <c r="AJ358" i="1"/>
  <c r="AJ359" i="1"/>
  <c r="AJ360" i="1"/>
  <c r="AJ361" i="1"/>
  <c r="AJ362" i="1"/>
  <c r="AJ363" i="1"/>
  <c r="AJ364" i="1"/>
  <c r="AJ365" i="1"/>
  <c r="AJ366" i="1"/>
  <c r="AJ367" i="1"/>
  <c r="AJ368" i="1"/>
  <c r="AJ369" i="1"/>
  <c r="AJ370" i="1"/>
  <c r="AJ371" i="1"/>
  <c r="AJ372" i="1"/>
  <c r="AJ373" i="1"/>
  <c r="AJ374" i="1"/>
  <c r="AJ375" i="1"/>
  <c r="AJ376" i="1"/>
  <c r="AJ377" i="1"/>
  <c r="AJ378" i="1"/>
  <c r="AJ379" i="1"/>
  <c r="AJ380" i="1"/>
  <c r="AJ381" i="1"/>
  <c r="AJ382" i="1"/>
  <c r="AJ383" i="1"/>
  <c r="AJ384" i="1"/>
  <c r="AJ385" i="1"/>
  <c r="AJ386" i="1"/>
  <c r="AJ387" i="1"/>
  <c r="AJ388" i="1"/>
  <c r="AJ389" i="1"/>
  <c r="AJ390" i="1"/>
  <c r="AJ391" i="1"/>
  <c r="AJ392" i="1"/>
  <c r="AJ393" i="1"/>
  <c r="AJ394" i="1"/>
  <c r="AJ395" i="1"/>
  <c r="AJ396" i="1"/>
  <c r="AJ397" i="1"/>
  <c r="AJ398" i="1"/>
  <c r="AJ399" i="1"/>
  <c r="AJ400" i="1"/>
  <c r="AJ401" i="1"/>
  <c r="AJ402" i="1"/>
  <c r="AJ403" i="1"/>
  <c r="AJ404" i="1"/>
  <c r="AJ405" i="1"/>
  <c r="AJ406" i="1"/>
  <c r="AJ407" i="1"/>
  <c r="AJ408" i="1"/>
  <c r="AJ409" i="1"/>
  <c r="AJ410" i="1"/>
  <c r="AJ411" i="1"/>
  <c r="AJ412" i="1"/>
  <c r="AJ413" i="1"/>
  <c r="AJ414" i="1"/>
  <c r="AJ415" i="1"/>
  <c r="AJ416" i="1"/>
  <c r="AJ417" i="1"/>
  <c r="AJ418" i="1"/>
  <c r="AJ419" i="1"/>
  <c r="AJ420" i="1"/>
  <c r="AJ421" i="1"/>
  <c r="AJ422" i="1"/>
  <c r="AJ423" i="1"/>
  <c r="AJ424" i="1"/>
  <c r="AJ425" i="1"/>
  <c r="AJ426" i="1"/>
  <c r="AJ427" i="1"/>
  <c r="AJ428" i="1"/>
  <c r="AJ429" i="1"/>
  <c r="AJ430" i="1"/>
  <c r="AJ431" i="1"/>
  <c r="AJ432" i="1"/>
  <c r="AJ433" i="1"/>
  <c r="AJ434" i="1"/>
  <c r="AJ435" i="1"/>
  <c r="AJ436" i="1"/>
  <c r="AJ437" i="1"/>
  <c r="AJ438" i="1"/>
  <c r="AJ439" i="1"/>
  <c r="AJ440" i="1"/>
  <c r="AJ441" i="1"/>
  <c r="AJ442" i="1"/>
  <c r="AJ443" i="1"/>
  <c r="AJ444" i="1"/>
  <c r="AJ445" i="1"/>
  <c r="AJ446" i="1"/>
  <c r="AJ447" i="1"/>
  <c r="AJ448" i="1"/>
  <c r="AJ449" i="1"/>
  <c r="AJ450" i="1"/>
  <c r="AJ451" i="1"/>
  <c r="AJ452" i="1"/>
  <c r="AJ453" i="1"/>
  <c r="AJ454" i="1"/>
  <c r="AJ455" i="1"/>
  <c r="AJ456" i="1"/>
  <c r="AJ457" i="1"/>
  <c r="AJ458" i="1"/>
  <c r="AJ459" i="1"/>
  <c r="AJ460" i="1"/>
  <c r="AJ461" i="1"/>
  <c r="AJ462" i="1"/>
  <c r="AJ463" i="1"/>
  <c r="AJ464" i="1"/>
  <c r="AJ465" i="1"/>
  <c r="AJ466" i="1"/>
  <c r="AJ467" i="1"/>
  <c r="AJ468" i="1"/>
  <c r="AJ469" i="1"/>
  <c r="AJ470" i="1"/>
  <c r="AJ471" i="1"/>
  <c r="AJ472" i="1"/>
  <c r="AJ473" i="1"/>
  <c r="AJ474" i="1"/>
  <c r="AJ475" i="1"/>
  <c r="AJ476" i="1"/>
  <c r="AJ477" i="1"/>
  <c r="AJ478" i="1"/>
  <c r="AJ479" i="1"/>
  <c r="AJ480" i="1"/>
  <c r="AJ481" i="1"/>
  <c r="AJ482" i="1"/>
  <c r="AJ483" i="1"/>
  <c r="AJ484" i="1"/>
  <c r="AJ485" i="1"/>
  <c r="AJ486" i="1"/>
  <c r="AJ487" i="1"/>
  <c r="AJ488" i="1"/>
  <c r="AJ489" i="1"/>
  <c r="AJ490" i="1"/>
  <c r="AJ491" i="1"/>
  <c r="AJ492" i="1"/>
  <c r="AJ493" i="1"/>
  <c r="AJ494" i="1"/>
  <c r="AJ495" i="1"/>
  <c r="AJ496" i="1"/>
  <c r="AJ497" i="1"/>
  <c r="AJ498" i="1"/>
  <c r="AJ499" i="1"/>
  <c r="AJ500" i="1"/>
  <c r="AJ501" i="1"/>
  <c r="AJ502" i="1"/>
  <c r="AJ503" i="1"/>
  <c r="AJ504" i="1"/>
  <c r="AJ505" i="1"/>
  <c r="AJ506" i="1"/>
  <c r="AJ507" i="1"/>
  <c r="AJ508" i="1"/>
  <c r="AJ509" i="1"/>
  <c r="AJ510" i="1"/>
  <c r="AJ511" i="1"/>
  <c r="AJ512" i="1"/>
  <c r="AJ513" i="1"/>
  <c r="AJ514" i="1"/>
  <c r="AJ515" i="1"/>
  <c r="AJ516" i="1"/>
  <c r="AJ517" i="1"/>
  <c r="AJ518" i="1"/>
  <c r="AJ519" i="1"/>
  <c r="AJ520" i="1"/>
  <c r="AJ521" i="1"/>
  <c r="AJ522" i="1"/>
  <c r="AJ523" i="1"/>
  <c r="AJ524" i="1"/>
  <c r="AJ525" i="1"/>
  <c r="AJ526" i="1"/>
  <c r="AJ527" i="1"/>
  <c r="AJ528" i="1"/>
  <c r="AJ529" i="1"/>
  <c r="AJ530" i="1"/>
  <c r="AJ531" i="1"/>
  <c r="AJ532" i="1"/>
  <c r="AJ533" i="1"/>
  <c r="AJ534" i="1"/>
  <c r="AJ535" i="1"/>
  <c r="AJ536" i="1"/>
  <c r="AJ537" i="1"/>
  <c r="AJ538" i="1"/>
  <c r="AJ539" i="1"/>
  <c r="AJ540" i="1"/>
  <c r="AJ541" i="1"/>
  <c r="AJ542" i="1"/>
  <c r="AJ543" i="1"/>
  <c r="AJ544" i="1"/>
  <c r="AJ545" i="1"/>
  <c r="AJ546" i="1"/>
  <c r="AJ547" i="1"/>
  <c r="AJ548" i="1"/>
  <c r="AJ549" i="1"/>
  <c r="AJ550" i="1"/>
  <c r="AJ551" i="1"/>
  <c r="AJ552" i="1"/>
  <c r="AJ553" i="1"/>
  <c r="AJ554" i="1"/>
  <c r="AJ555" i="1"/>
  <c r="AJ556" i="1"/>
  <c r="AJ557" i="1"/>
  <c r="AJ558" i="1"/>
  <c r="AJ559" i="1"/>
  <c r="AJ560" i="1"/>
  <c r="AJ561" i="1"/>
  <c r="AJ562" i="1"/>
  <c r="AJ563" i="1"/>
  <c r="AJ564" i="1"/>
  <c r="AJ565" i="1"/>
  <c r="AJ566" i="1"/>
  <c r="AJ567" i="1"/>
  <c r="AJ568" i="1"/>
  <c r="AJ569" i="1"/>
  <c r="AJ570" i="1"/>
  <c r="AJ571" i="1"/>
  <c r="AJ572" i="1"/>
  <c r="AJ573" i="1"/>
  <c r="AJ574" i="1"/>
  <c r="AJ575" i="1"/>
  <c r="AJ576" i="1"/>
  <c r="AJ577" i="1"/>
  <c r="AJ578" i="1"/>
  <c r="AJ579" i="1"/>
  <c r="AJ580" i="1"/>
  <c r="AJ581" i="1"/>
  <c r="AJ582" i="1"/>
  <c r="AJ583" i="1"/>
  <c r="AJ584" i="1"/>
  <c r="AJ585" i="1"/>
  <c r="AJ586" i="1"/>
  <c r="AJ587" i="1"/>
  <c r="AJ588" i="1"/>
  <c r="AJ589" i="1"/>
  <c r="AJ590" i="1"/>
  <c r="AJ591" i="1"/>
  <c r="AJ592" i="1"/>
  <c r="AJ593" i="1"/>
  <c r="AJ594" i="1"/>
  <c r="AJ595" i="1"/>
  <c r="AJ596" i="1"/>
  <c r="AJ597" i="1"/>
  <c r="AJ598" i="1"/>
  <c r="AJ599" i="1"/>
  <c r="AJ600" i="1"/>
  <c r="AJ601" i="1"/>
  <c r="AJ602" i="1"/>
  <c r="AJ603" i="1"/>
  <c r="AJ604" i="1"/>
  <c r="AJ605" i="1"/>
  <c r="AJ606" i="1"/>
  <c r="AJ607" i="1"/>
  <c r="AJ608" i="1"/>
  <c r="AJ609" i="1"/>
  <c r="AJ610" i="1"/>
  <c r="AJ611" i="1"/>
  <c r="AJ612" i="1"/>
  <c r="AJ613" i="1"/>
  <c r="AJ614" i="1"/>
  <c r="AJ615" i="1"/>
  <c r="AJ616" i="1"/>
  <c r="AJ617" i="1"/>
  <c r="AJ618" i="1"/>
  <c r="AJ619" i="1"/>
  <c r="AJ620" i="1"/>
  <c r="AI3"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AI326" i="1"/>
  <c r="AI327" i="1"/>
  <c r="AI328" i="1"/>
  <c r="AI329" i="1"/>
  <c r="AI330" i="1"/>
  <c r="AI331" i="1"/>
  <c r="AI332" i="1"/>
  <c r="AI333" i="1"/>
  <c r="AI334" i="1"/>
  <c r="AI335" i="1"/>
  <c r="AI336" i="1"/>
  <c r="AI337" i="1"/>
  <c r="AI338" i="1"/>
  <c r="AI339" i="1"/>
  <c r="AI340" i="1"/>
  <c r="AI341" i="1"/>
  <c r="AI342" i="1"/>
  <c r="AI343" i="1"/>
  <c r="AI344" i="1"/>
  <c r="AI345" i="1"/>
  <c r="AI346" i="1"/>
  <c r="AI347" i="1"/>
  <c r="AI348" i="1"/>
  <c r="AI349" i="1"/>
  <c r="AI350" i="1"/>
  <c r="AI351" i="1"/>
  <c r="AI352" i="1"/>
  <c r="AI353" i="1"/>
  <c r="AI354" i="1"/>
  <c r="AI355" i="1"/>
  <c r="AI356" i="1"/>
  <c r="AI357" i="1"/>
  <c r="AI358" i="1"/>
  <c r="AI359" i="1"/>
  <c r="AI360" i="1"/>
  <c r="AI361" i="1"/>
  <c r="AI362" i="1"/>
  <c r="AI363" i="1"/>
  <c r="AI364" i="1"/>
  <c r="AI365" i="1"/>
  <c r="AI366" i="1"/>
  <c r="AI367" i="1"/>
  <c r="AI368" i="1"/>
  <c r="AI369" i="1"/>
  <c r="AI370" i="1"/>
  <c r="AI371" i="1"/>
  <c r="AI372" i="1"/>
  <c r="AI373" i="1"/>
  <c r="AI374" i="1"/>
  <c r="AI375" i="1"/>
  <c r="AI376" i="1"/>
  <c r="AI377" i="1"/>
  <c r="AI378" i="1"/>
  <c r="AI379" i="1"/>
  <c r="AI380" i="1"/>
  <c r="AI381" i="1"/>
  <c r="AI382" i="1"/>
  <c r="AI383" i="1"/>
  <c r="AI384" i="1"/>
  <c r="AI385" i="1"/>
  <c r="AI386" i="1"/>
  <c r="AI387" i="1"/>
  <c r="AI388" i="1"/>
  <c r="AI389" i="1"/>
  <c r="AI390" i="1"/>
  <c r="AI391" i="1"/>
  <c r="AI392" i="1"/>
  <c r="AI393" i="1"/>
  <c r="AI394" i="1"/>
  <c r="AI395" i="1"/>
  <c r="AI396" i="1"/>
  <c r="AI397" i="1"/>
  <c r="AI398" i="1"/>
  <c r="AI399" i="1"/>
  <c r="AI400" i="1"/>
  <c r="AI401" i="1"/>
  <c r="AI402" i="1"/>
  <c r="AI403" i="1"/>
  <c r="AI404" i="1"/>
  <c r="AI405" i="1"/>
  <c r="AI406" i="1"/>
  <c r="AI407" i="1"/>
  <c r="AI408" i="1"/>
  <c r="AI409" i="1"/>
  <c r="AI410" i="1"/>
  <c r="AI411" i="1"/>
  <c r="AI412" i="1"/>
  <c r="AI413" i="1"/>
  <c r="AI414" i="1"/>
  <c r="AI415" i="1"/>
  <c r="AI416" i="1"/>
  <c r="AI417" i="1"/>
  <c r="AI418" i="1"/>
  <c r="AI419" i="1"/>
  <c r="AI420" i="1"/>
  <c r="AI421" i="1"/>
  <c r="AI422" i="1"/>
  <c r="AI423" i="1"/>
  <c r="AI424" i="1"/>
  <c r="AI425" i="1"/>
  <c r="AI426" i="1"/>
  <c r="AI427" i="1"/>
  <c r="AI428" i="1"/>
  <c r="AI429" i="1"/>
  <c r="AI430" i="1"/>
  <c r="AI431" i="1"/>
  <c r="AI432" i="1"/>
  <c r="AI433" i="1"/>
  <c r="AI434" i="1"/>
  <c r="AI435" i="1"/>
  <c r="AI436" i="1"/>
  <c r="AI437" i="1"/>
  <c r="AI438" i="1"/>
  <c r="AI439" i="1"/>
  <c r="AI440" i="1"/>
  <c r="AI441" i="1"/>
  <c r="AI442" i="1"/>
  <c r="AI443" i="1"/>
  <c r="AI444" i="1"/>
  <c r="AI445" i="1"/>
  <c r="AI446" i="1"/>
  <c r="AI447" i="1"/>
  <c r="AI448" i="1"/>
  <c r="AI449" i="1"/>
  <c r="AI450" i="1"/>
  <c r="AI451" i="1"/>
  <c r="AI452" i="1"/>
  <c r="AI453" i="1"/>
  <c r="AI454" i="1"/>
  <c r="AI455" i="1"/>
  <c r="AI456" i="1"/>
  <c r="AI457" i="1"/>
  <c r="AI458" i="1"/>
  <c r="AI459" i="1"/>
  <c r="AI460" i="1"/>
  <c r="AI461" i="1"/>
  <c r="AI462" i="1"/>
  <c r="AI463" i="1"/>
  <c r="AI464" i="1"/>
  <c r="AI465" i="1"/>
  <c r="AI466" i="1"/>
  <c r="AI467" i="1"/>
  <c r="AI468" i="1"/>
  <c r="AI469" i="1"/>
  <c r="AI470" i="1"/>
  <c r="AI471" i="1"/>
  <c r="AI472" i="1"/>
  <c r="AI473" i="1"/>
  <c r="AI474" i="1"/>
  <c r="AI475" i="1"/>
  <c r="AI476" i="1"/>
  <c r="AI477" i="1"/>
  <c r="AI478" i="1"/>
  <c r="AI479" i="1"/>
  <c r="AI480" i="1"/>
  <c r="AI481" i="1"/>
  <c r="AI482" i="1"/>
  <c r="AI483" i="1"/>
  <c r="AI484" i="1"/>
  <c r="AI485" i="1"/>
  <c r="AI486" i="1"/>
  <c r="AI487" i="1"/>
  <c r="AI488" i="1"/>
  <c r="AI489" i="1"/>
  <c r="AI490" i="1"/>
  <c r="AI491" i="1"/>
  <c r="AI492" i="1"/>
  <c r="AI493" i="1"/>
  <c r="AI494" i="1"/>
  <c r="AI495" i="1"/>
  <c r="AI496" i="1"/>
  <c r="AI497" i="1"/>
  <c r="AI498" i="1"/>
  <c r="AI499" i="1"/>
  <c r="AI500" i="1"/>
  <c r="AI501" i="1"/>
  <c r="AI502" i="1"/>
  <c r="AI503" i="1"/>
  <c r="AI504" i="1"/>
  <c r="AI505" i="1"/>
  <c r="AI506" i="1"/>
  <c r="AI507" i="1"/>
  <c r="AI508" i="1"/>
  <c r="AI509" i="1"/>
  <c r="AI510" i="1"/>
  <c r="AI511" i="1"/>
  <c r="AI512" i="1"/>
  <c r="AI513" i="1"/>
  <c r="AI514" i="1"/>
  <c r="AI515" i="1"/>
  <c r="AI516" i="1"/>
  <c r="AI517" i="1"/>
  <c r="AI518" i="1"/>
  <c r="AI519" i="1"/>
  <c r="AI520" i="1"/>
  <c r="AI521" i="1"/>
  <c r="AI522" i="1"/>
  <c r="AI523" i="1"/>
  <c r="AI524" i="1"/>
  <c r="AI525" i="1"/>
  <c r="AI526" i="1"/>
  <c r="AI527" i="1"/>
  <c r="AI528" i="1"/>
  <c r="AI529" i="1"/>
  <c r="AI530" i="1"/>
  <c r="AI531" i="1"/>
  <c r="AI532" i="1"/>
  <c r="AI533" i="1"/>
  <c r="AI534" i="1"/>
  <c r="AI535" i="1"/>
  <c r="AI536" i="1"/>
  <c r="AI537" i="1"/>
  <c r="AI538" i="1"/>
  <c r="AI539" i="1"/>
  <c r="AI540" i="1"/>
  <c r="AI541" i="1"/>
  <c r="AI542" i="1"/>
  <c r="AI543" i="1"/>
  <c r="AI544" i="1"/>
  <c r="AI545" i="1"/>
  <c r="AI546" i="1"/>
  <c r="AI547" i="1"/>
  <c r="AI548" i="1"/>
  <c r="AI549" i="1"/>
  <c r="AI550" i="1"/>
  <c r="AI551" i="1"/>
  <c r="AI552" i="1"/>
  <c r="AI553" i="1"/>
  <c r="AI554" i="1"/>
  <c r="AI555" i="1"/>
  <c r="AI556" i="1"/>
  <c r="AI557" i="1"/>
  <c r="AI558" i="1"/>
  <c r="AI559" i="1"/>
  <c r="AI560" i="1"/>
  <c r="AI561" i="1"/>
  <c r="AI562" i="1"/>
  <c r="AI563" i="1"/>
  <c r="AI564" i="1"/>
  <c r="AI565" i="1"/>
  <c r="AI566" i="1"/>
  <c r="AI567" i="1"/>
  <c r="AI568" i="1"/>
  <c r="AI569" i="1"/>
  <c r="AI570" i="1"/>
  <c r="AI571" i="1"/>
  <c r="AI572" i="1"/>
  <c r="AI573" i="1"/>
  <c r="AI574" i="1"/>
  <c r="AI575" i="1"/>
  <c r="AI576" i="1"/>
  <c r="AI577" i="1"/>
  <c r="AI578" i="1"/>
  <c r="AI579" i="1"/>
  <c r="AI580" i="1"/>
  <c r="AI581" i="1"/>
  <c r="AI582" i="1"/>
  <c r="AI583" i="1"/>
  <c r="AI584" i="1"/>
  <c r="AI585" i="1"/>
  <c r="AI586" i="1"/>
  <c r="AI587" i="1"/>
  <c r="AI588" i="1"/>
  <c r="AI589" i="1"/>
  <c r="AI590" i="1"/>
  <c r="AI591" i="1"/>
  <c r="AI592" i="1"/>
  <c r="AI593" i="1"/>
  <c r="AI594" i="1"/>
  <c r="AI595" i="1"/>
  <c r="AI596" i="1"/>
  <c r="AI597" i="1"/>
  <c r="AI598" i="1"/>
  <c r="AI599" i="1"/>
  <c r="AI600" i="1"/>
  <c r="AI601" i="1"/>
  <c r="AI602" i="1"/>
  <c r="AI603" i="1"/>
  <c r="AI604" i="1"/>
  <c r="AI605" i="1"/>
  <c r="AI606" i="1"/>
  <c r="AI607" i="1"/>
  <c r="AI608" i="1"/>
  <c r="AI609" i="1"/>
  <c r="AI610" i="1"/>
  <c r="AI611" i="1"/>
  <c r="AI612" i="1"/>
  <c r="AI613" i="1"/>
  <c r="AI614" i="1"/>
  <c r="AI615" i="1"/>
  <c r="AI616" i="1"/>
  <c r="AI617" i="1"/>
  <c r="AI618" i="1"/>
  <c r="AI619" i="1"/>
  <c r="AI620" i="1"/>
  <c r="AH3" i="1"/>
  <c r="AH4"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53" i="1"/>
  <c r="AH54" i="1"/>
  <c r="AH55" i="1"/>
  <c r="AH56" i="1"/>
  <c r="AH57" i="1"/>
  <c r="AH58" i="1"/>
  <c r="AH59" i="1"/>
  <c r="AH60" i="1"/>
  <c r="AH61" i="1"/>
  <c r="AH62" i="1"/>
  <c r="AH63" i="1"/>
  <c r="AH64" i="1"/>
  <c r="AH65" i="1"/>
  <c r="AH66" i="1"/>
  <c r="AH67" i="1"/>
  <c r="AH68" i="1"/>
  <c r="AH69" i="1"/>
  <c r="AH70" i="1"/>
  <c r="AH71" i="1"/>
  <c r="AH72" i="1"/>
  <c r="AH73" i="1"/>
  <c r="AH74" i="1"/>
  <c r="AH75" i="1"/>
  <c r="AH76" i="1"/>
  <c r="AH77" i="1"/>
  <c r="AH78" i="1"/>
  <c r="AH79" i="1"/>
  <c r="AH80" i="1"/>
  <c r="AH81" i="1"/>
  <c r="AH82" i="1"/>
  <c r="AH83" i="1"/>
  <c r="AH84" i="1"/>
  <c r="AH85" i="1"/>
  <c r="AH86" i="1"/>
  <c r="AH87" i="1"/>
  <c r="AH88" i="1"/>
  <c r="AH89" i="1"/>
  <c r="AH90" i="1"/>
  <c r="AH91" i="1"/>
  <c r="AH92" i="1"/>
  <c r="AH93" i="1"/>
  <c r="AH94" i="1"/>
  <c r="AH95" i="1"/>
  <c r="AH96" i="1"/>
  <c r="AH97" i="1"/>
  <c r="AH98" i="1"/>
  <c r="AH99" i="1"/>
  <c r="AH100" i="1"/>
  <c r="AH101" i="1"/>
  <c r="AH102" i="1"/>
  <c r="AH103" i="1"/>
  <c r="AH104" i="1"/>
  <c r="AH105" i="1"/>
  <c r="AH106" i="1"/>
  <c r="AH107" i="1"/>
  <c r="AH108" i="1"/>
  <c r="AH109" i="1"/>
  <c r="AH110" i="1"/>
  <c r="AH111" i="1"/>
  <c r="AH112" i="1"/>
  <c r="AH113" i="1"/>
  <c r="AH114" i="1"/>
  <c r="AH115" i="1"/>
  <c r="AH116" i="1"/>
  <c r="AH117" i="1"/>
  <c r="AH118" i="1"/>
  <c r="AH119" i="1"/>
  <c r="AH120" i="1"/>
  <c r="AH121" i="1"/>
  <c r="AH122" i="1"/>
  <c r="AH123" i="1"/>
  <c r="AH124" i="1"/>
  <c r="AH125" i="1"/>
  <c r="AH126" i="1"/>
  <c r="AH127" i="1"/>
  <c r="AH128" i="1"/>
  <c r="AH129" i="1"/>
  <c r="AH130" i="1"/>
  <c r="AH131" i="1"/>
  <c r="AH132" i="1"/>
  <c r="AH133" i="1"/>
  <c r="AH134" i="1"/>
  <c r="AH135" i="1"/>
  <c r="AH136" i="1"/>
  <c r="AH137" i="1"/>
  <c r="AH138" i="1"/>
  <c r="AH139" i="1"/>
  <c r="AH140" i="1"/>
  <c r="AH141" i="1"/>
  <c r="AH142" i="1"/>
  <c r="AH143" i="1"/>
  <c r="AH144" i="1"/>
  <c r="AH145" i="1"/>
  <c r="AH146" i="1"/>
  <c r="AH147" i="1"/>
  <c r="AH148" i="1"/>
  <c r="AH149" i="1"/>
  <c r="AH150" i="1"/>
  <c r="AH151" i="1"/>
  <c r="AH152" i="1"/>
  <c r="AH153" i="1"/>
  <c r="AH154" i="1"/>
  <c r="AH155" i="1"/>
  <c r="AH156" i="1"/>
  <c r="AH157" i="1"/>
  <c r="AH158" i="1"/>
  <c r="AH159" i="1"/>
  <c r="AH160" i="1"/>
  <c r="AH161" i="1"/>
  <c r="AH162" i="1"/>
  <c r="AH163" i="1"/>
  <c r="AH164" i="1"/>
  <c r="AH165" i="1"/>
  <c r="AH166" i="1"/>
  <c r="AH167" i="1"/>
  <c r="AH168" i="1"/>
  <c r="AH169" i="1"/>
  <c r="AH170" i="1"/>
  <c r="AH171" i="1"/>
  <c r="AH172" i="1"/>
  <c r="AH173" i="1"/>
  <c r="AH174" i="1"/>
  <c r="AH175" i="1"/>
  <c r="AH176" i="1"/>
  <c r="AH177" i="1"/>
  <c r="AH178" i="1"/>
  <c r="AH179" i="1"/>
  <c r="AH180" i="1"/>
  <c r="AH181" i="1"/>
  <c r="AH182" i="1"/>
  <c r="AH183" i="1"/>
  <c r="AH184" i="1"/>
  <c r="AH185" i="1"/>
  <c r="AH186" i="1"/>
  <c r="AH187" i="1"/>
  <c r="AH188" i="1"/>
  <c r="AH189" i="1"/>
  <c r="AH190" i="1"/>
  <c r="AH191" i="1"/>
  <c r="AH192" i="1"/>
  <c r="AH193" i="1"/>
  <c r="AH194" i="1"/>
  <c r="AH195" i="1"/>
  <c r="AH196" i="1"/>
  <c r="AH197" i="1"/>
  <c r="AH198" i="1"/>
  <c r="AH199" i="1"/>
  <c r="AH200" i="1"/>
  <c r="AH201" i="1"/>
  <c r="AH202" i="1"/>
  <c r="AH203" i="1"/>
  <c r="AH204" i="1"/>
  <c r="AH205" i="1"/>
  <c r="AH206" i="1"/>
  <c r="AH207" i="1"/>
  <c r="AH208" i="1"/>
  <c r="AH209" i="1"/>
  <c r="AH210" i="1"/>
  <c r="AH211" i="1"/>
  <c r="AH212" i="1"/>
  <c r="AH213" i="1"/>
  <c r="AH214" i="1"/>
  <c r="AH215" i="1"/>
  <c r="AH216" i="1"/>
  <c r="AH217" i="1"/>
  <c r="AH218" i="1"/>
  <c r="AH219" i="1"/>
  <c r="AH220" i="1"/>
  <c r="AH221" i="1"/>
  <c r="AH222" i="1"/>
  <c r="AH223" i="1"/>
  <c r="AH224" i="1"/>
  <c r="AH225" i="1"/>
  <c r="AH226" i="1"/>
  <c r="AH227" i="1"/>
  <c r="AH228" i="1"/>
  <c r="AH229" i="1"/>
  <c r="AH230" i="1"/>
  <c r="AH231" i="1"/>
  <c r="AH232" i="1"/>
  <c r="AH233" i="1"/>
  <c r="AH234" i="1"/>
  <c r="AH235" i="1"/>
  <c r="AH236" i="1"/>
  <c r="AH237" i="1"/>
  <c r="AH238" i="1"/>
  <c r="AH239" i="1"/>
  <c r="AH240" i="1"/>
  <c r="AH241" i="1"/>
  <c r="AH242" i="1"/>
  <c r="AH243" i="1"/>
  <c r="AH244" i="1"/>
  <c r="AH245" i="1"/>
  <c r="AH246" i="1"/>
  <c r="AH247" i="1"/>
  <c r="AH248" i="1"/>
  <c r="AH249" i="1"/>
  <c r="AH250" i="1"/>
  <c r="AH251" i="1"/>
  <c r="AH252" i="1"/>
  <c r="AH253" i="1"/>
  <c r="AH254" i="1"/>
  <c r="AH255" i="1"/>
  <c r="AH256" i="1"/>
  <c r="AH257" i="1"/>
  <c r="AH258" i="1"/>
  <c r="AH259" i="1"/>
  <c r="AH260" i="1"/>
  <c r="AH261" i="1"/>
  <c r="AH262" i="1"/>
  <c r="AH263" i="1"/>
  <c r="AH264" i="1"/>
  <c r="AH265" i="1"/>
  <c r="AH266" i="1"/>
  <c r="AH267" i="1"/>
  <c r="AH268" i="1"/>
  <c r="AH269" i="1"/>
  <c r="AH270" i="1"/>
  <c r="AH271" i="1"/>
  <c r="AH272" i="1"/>
  <c r="AH273" i="1"/>
  <c r="AH274" i="1"/>
  <c r="AH275" i="1"/>
  <c r="AH276" i="1"/>
  <c r="AH277" i="1"/>
  <c r="AH278" i="1"/>
  <c r="AH279" i="1"/>
  <c r="AH280" i="1"/>
  <c r="AH281" i="1"/>
  <c r="AH282" i="1"/>
  <c r="AH283" i="1"/>
  <c r="AH284" i="1"/>
  <c r="AH285" i="1"/>
  <c r="AH286" i="1"/>
  <c r="AH287" i="1"/>
  <c r="AH288" i="1"/>
  <c r="AH289" i="1"/>
  <c r="AH290" i="1"/>
  <c r="AH291" i="1"/>
  <c r="AH292" i="1"/>
  <c r="AH293" i="1"/>
  <c r="AH294" i="1"/>
  <c r="AH295" i="1"/>
  <c r="AH296" i="1"/>
  <c r="AH297" i="1"/>
  <c r="AH298" i="1"/>
  <c r="AH299" i="1"/>
  <c r="AH300" i="1"/>
  <c r="AH301" i="1"/>
  <c r="AH302" i="1"/>
  <c r="AH303" i="1"/>
  <c r="AH304" i="1"/>
  <c r="AH305" i="1"/>
  <c r="AH306" i="1"/>
  <c r="AH307" i="1"/>
  <c r="AH308" i="1"/>
  <c r="AH309" i="1"/>
  <c r="AH310" i="1"/>
  <c r="AH311" i="1"/>
  <c r="AH312" i="1"/>
  <c r="AH313" i="1"/>
  <c r="AH314" i="1"/>
  <c r="AH315" i="1"/>
  <c r="AH316" i="1"/>
  <c r="AH317" i="1"/>
  <c r="AH318" i="1"/>
  <c r="AH319" i="1"/>
  <c r="AH320" i="1"/>
  <c r="AH321" i="1"/>
  <c r="AH322" i="1"/>
  <c r="AH323" i="1"/>
  <c r="AH324" i="1"/>
  <c r="AH325" i="1"/>
  <c r="AH326" i="1"/>
  <c r="AH327" i="1"/>
  <c r="AH328" i="1"/>
  <c r="AH329" i="1"/>
  <c r="AH330" i="1"/>
  <c r="AH331" i="1"/>
  <c r="AH332" i="1"/>
  <c r="AH333" i="1"/>
  <c r="AH334" i="1"/>
  <c r="AH335" i="1"/>
  <c r="AH336" i="1"/>
  <c r="AH337" i="1"/>
  <c r="AH338" i="1"/>
  <c r="AH339" i="1"/>
  <c r="AH340" i="1"/>
  <c r="AH341" i="1"/>
  <c r="AH342" i="1"/>
  <c r="AH343" i="1"/>
  <c r="AH344" i="1"/>
  <c r="AH345" i="1"/>
  <c r="AH346" i="1"/>
  <c r="AH347" i="1"/>
  <c r="AH348" i="1"/>
  <c r="AH349" i="1"/>
  <c r="AH350" i="1"/>
  <c r="AH351" i="1"/>
  <c r="AH352" i="1"/>
  <c r="AH353" i="1"/>
  <c r="AH354" i="1"/>
  <c r="AH355" i="1"/>
  <c r="AH356" i="1"/>
  <c r="AH357" i="1"/>
  <c r="AH358" i="1"/>
  <c r="AH359" i="1"/>
  <c r="AH360" i="1"/>
  <c r="AH361" i="1"/>
  <c r="AH362" i="1"/>
  <c r="AH363" i="1"/>
  <c r="AH364" i="1"/>
  <c r="AH365" i="1"/>
  <c r="AH366" i="1"/>
  <c r="AH367" i="1"/>
  <c r="AH368" i="1"/>
  <c r="AH369" i="1"/>
  <c r="AH370" i="1"/>
  <c r="AH371" i="1"/>
  <c r="AH372" i="1"/>
  <c r="AH373" i="1"/>
  <c r="AH374" i="1"/>
  <c r="AH375" i="1"/>
  <c r="AH376" i="1"/>
  <c r="AH377" i="1"/>
  <c r="AH378" i="1"/>
  <c r="AH379" i="1"/>
  <c r="AH380" i="1"/>
  <c r="AH381" i="1"/>
  <c r="AH382" i="1"/>
  <c r="AH383" i="1"/>
  <c r="AH384" i="1"/>
  <c r="AH385" i="1"/>
  <c r="AH386" i="1"/>
  <c r="AH387" i="1"/>
  <c r="AH388" i="1"/>
  <c r="AH389" i="1"/>
  <c r="AH390" i="1"/>
  <c r="AH391" i="1"/>
  <c r="AH392" i="1"/>
  <c r="AH393" i="1"/>
  <c r="AH394" i="1"/>
  <c r="AH395" i="1"/>
  <c r="AH396" i="1"/>
  <c r="AH397" i="1"/>
  <c r="AH398" i="1"/>
  <c r="AH399" i="1"/>
  <c r="AH400" i="1"/>
  <c r="AH401" i="1"/>
  <c r="AH402" i="1"/>
  <c r="AH403" i="1"/>
  <c r="AH404" i="1"/>
  <c r="AH405" i="1"/>
  <c r="AH406" i="1"/>
  <c r="AH407" i="1"/>
  <c r="AH408" i="1"/>
  <c r="AH409" i="1"/>
  <c r="AH410" i="1"/>
  <c r="AH411" i="1"/>
  <c r="AH412" i="1"/>
  <c r="AH413" i="1"/>
  <c r="AH414" i="1"/>
  <c r="AH415" i="1"/>
  <c r="AH416" i="1"/>
  <c r="AH417" i="1"/>
  <c r="AH418" i="1"/>
  <c r="AH419" i="1"/>
  <c r="AH420" i="1"/>
  <c r="AH421" i="1"/>
  <c r="AH422" i="1"/>
  <c r="AH423" i="1"/>
  <c r="AH424" i="1"/>
  <c r="AH425" i="1"/>
  <c r="AH426" i="1"/>
  <c r="AH427" i="1"/>
  <c r="AH428" i="1"/>
  <c r="AH429" i="1"/>
  <c r="AH430" i="1"/>
  <c r="AH431" i="1"/>
  <c r="AH432" i="1"/>
  <c r="AH433" i="1"/>
  <c r="AH434" i="1"/>
  <c r="AH435" i="1"/>
  <c r="AH436" i="1"/>
  <c r="AH437" i="1"/>
  <c r="AH438" i="1"/>
  <c r="AH439" i="1"/>
  <c r="AH440" i="1"/>
  <c r="AH441" i="1"/>
  <c r="AH442" i="1"/>
  <c r="AH443" i="1"/>
  <c r="AH444" i="1"/>
  <c r="AH445" i="1"/>
  <c r="AH446" i="1"/>
  <c r="AH447" i="1"/>
  <c r="AH448" i="1"/>
  <c r="AH449" i="1"/>
  <c r="AH450" i="1"/>
  <c r="AH451" i="1"/>
  <c r="AH452" i="1"/>
  <c r="AH453" i="1"/>
  <c r="AH454" i="1"/>
  <c r="AH455" i="1"/>
  <c r="AH456" i="1"/>
  <c r="AH457" i="1"/>
  <c r="AH458" i="1"/>
  <c r="AH459" i="1"/>
  <c r="AH460" i="1"/>
  <c r="AH461" i="1"/>
  <c r="AH462" i="1"/>
  <c r="AH463" i="1"/>
  <c r="AH464" i="1"/>
  <c r="AH465" i="1"/>
  <c r="AH466" i="1"/>
  <c r="AH467" i="1"/>
  <c r="AH468" i="1"/>
  <c r="AH469" i="1"/>
  <c r="AH470" i="1"/>
  <c r="AH471" i="1"/>
  <c r="AH472" i="1"/>
  <c r="AH473" i="1"/>
  <c r="AH474" i="1"/>
  <c r="AH475" i="1"/>
  <c r="AH476" i="1"/>
  <c r="AH477" i="1"/>
  <c r="AH478" i="1"/>
  <c r="AH479" i="1"/>
  <c r="AH480" i="1"/>
  <c r="AH481" i="1"/>
  <c r="AH482" i="1"/>
  <c r="AH483" i="1"/>
  <c r="AH484" i="1"/>
  <c r="AH485" i="1"/>
  <c r="AH486" i="1"/>
  <c r="AH487" i="1"/>
  <c r="AH488" i="1"/>
  <c r="AH489" i="1"/>
  <c r="AH490" i="1"/>
  <c r="AH491" i="1"/>
  <c r="AH492" i="1"/>
  <c r="AH493" i="1"/>
  <c r="AH494" i="1"/>
  <c r="AH495" i="1"/>
  <c r="AH496" i="1"/>
  <c r="AH497" i="1"/>
  <c r="AH498" i="1"/>
  <c r="AH499" i="1"/>
  <c r="AH500" i="1"/>
  <c r="AH501" i="1"/>
  <c r="AH502" i="1"/>
  <c r="AH503" i="1"/>
  <c r="AH504" i="1"/>
  <c r="AH505" i="1"/>
  <c r="AH506" i="1"/>
  <c r="AH507" i="1"/>
  <c r="AH508" i="1"/>
  <c r="AH509" i="1"/>
  <c r="AH510" i="1"/>
  <c r="AH511" i="1"/>
  <c r="AH512" i="1"/>
  <c r="AH513" i="1"/>
  <c r="AH514" i="1"/>
  <c r="AH515" i="1"/>
  <c r="AH516" i="1"/>
  <c r="AH517" i="1"/>
  <c r="AH518" i="1"/>
  <c r="AH519" i="1"/>
  <c r="AH520" i="1"/>
  <c r="AH521" i="1"/>
  <c r="AH522" i="1"/>
  <c r="AH523" i="1"/>
  <c r="AH524" i="1"/>
  <c r="AH525" i="1"/>
  <c r="AH526" i="1"/>
  <c r="AH527" i="1"/>
  <c r="AH528" i="1"/>
  <c r="AH529" i="1"/>
  <c r="AH530" i="1"/>
  <c r="AH531" i="1"/>
  <c r="AH532" i="1"/>
  <c r="AH533" i="1"/>
  <c r="AH534" i="1"/>
  <c r="AH535" i="1"/>
  <c r="AH536" i="1"/>
  <c r="AH537" i="1"/>
  <c r="AH538" i="1"/>
  <c r="AH539" i="1"/>
  <c r="AH540" i="1"/>
  <c r="AH541" i="1"/>
  <c r="AH542" i="1"/>
  <c r="AH543" i="1"/>
  <c r="AH544" i="1"/>
  <c r="AH545" i="1"/>
  <c r="AH546" i="1"/>
  <c r="AH547" i="1"/>
  <c r="AH548" i="1"/>
  <c r="AH549" i="1"/>
  <c r="AH550" i="1"/>
  <c r="AH551" i="1"/>
  <c r="AH552" i="1"/>
  <c r="AH553" i="1"/>
  <c r="AH554" i="1"/>
  <c r="AH555" i="1"/>
  <c r="AH556" i="1"/>
  <c r="AH557" i="1"/>
  <c r="AH558" i="1"/>
  <c r="AH559" i="1"/>
  <c r="AH560" i="1"/>
  <c r="AH561" i="1"/>
  <c r="AH562" i="1"/>
  <c r="AH563" i="1"/>
  <c r="AH564" i="1"/>
  <c r="AH565" i="1"/>
  <c r="AH566" i="1"/>
  <c r="AH567" i="1"/>
  <c r="AH568" i="1"/>
  <c r="AH569" i="1"/>
  <c r="AH570" i="1"/>
  <c r="AH571" i="1"/>
  <c r="AH572" i="1"/>
  <c r="AH573" i="1"/>
  <c r="AH574" i="1"/>
  <c r="AH575" i="1"/>
  <c r="AH576" i="1"/>
  <c r="AH577" i="1"/>
  <c r="AH578" i="1"/>
  <c r="AH579" i="1"/>
  <c r="AH580" i="1"/>
  <c r="AH581" i="1"/>
  <c r="AH582" i="1"/>
  <c r="AH583" i="1"/>
  <c r="AH584" i="1"/>
  <c r="AH585" i="1"/>
  <c r="AH586" i="1"/>
  <c r="AH587" i="1"/>
  <c r="AH588" i="1"/>
  <c r="AH589" i="1"/>
  <c r="AH590" i="1"/>
  <c r="AH591" i="1"/>
  <c r="AH592" i="1"/>
  <c r="AH593" i="1"/>
  <c r="AH594" i="1"/>
  <c r="AH595" i="1"/>
  <c r="AH596" i="1"/>
  <c r="AH597" i="1"/>
  <c r="AH598" i="1"/>
  <c r="AH599" i="1"/>
  <c r="AH600" i="1"/>
  <c r="AH601" i="1"/>
  <c r="AH602" i="1"/>
  <c r="AH603" i="1"/>
  <c r="AH604" i="1"/>
  <c r="AH605" i="1"/>
  <c r="AH606" i="1"/>
  <c r="AH607" i="1"/>
  <c r="AH608" i="1"/>
  <c r="AH609" i="1"/>
  <c r="AH610" i="1"/>
  <c r="AH611" i="1"/>
  <c r="AH612" i="1"/>
  <c r="AH613" i="1"/>
  <c r="AH614" i="1"/>
  <c r="AH615" i="1"/>
  <c r="AH616" i="1"/>
  <c r="AH617" i="1"/>
  <c r="AH618" i="1"/>
  <c r="AH619" i="1"/>
  <c r="AH620" i="1"/>
  <c r="AG3"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G605" i="1"/>
  <c r="AG606" i="1"/>
  <c r="AG607" i="1"/>
  <c r="AG608" i="1"/>
  <c r="AG609" i="1"/>
  <c r="AG610" i="1"/>
  <c r="AG611" i="1"/>
  <c r="AG612" i="1"/>
  <c r="AG613" i="1"/>
  <c r="AG614" i="1"/>
  <c r="AG615" i="1"/>
  <c r="AG616" i="1"/>
  <c r="AG617" i="1"/>
  <c r="AG618" i="1"/>
  <c r="AG619" i="1"/>
  <c r="AG620" i="1"/>
  <c r="AK2" i="1"/>
  <c r="AJ2" i="1"/>
  <c r="AI2" i="1"/>
  <c r="AH2" i="1"/>
  <c r="AG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399"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06" i="1"/>
  <c r="W244" i="1"/>
  <c r="W245" i="1"/>
  <c r="W246" i="1"/>
  <c r="W247" i="1"/>
  <c r="W248" i="1"/>
  <c r="W249" i="1"/>
  <c r="W250" i="1"/>
  <c r="W251" i="1"/>
  <c r="W252" i="1"/>
  <c r="W253" i="1"/>
  <c r="W254" i="1"/>
  <c r="W255" i="1"/>
  <c r="W256" i="1"/>
  <c r="W257" i="1"/>
  <c r="W48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243"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515" i="1"/>
  <c r="W389" i="1"/>
  <c r="W390" i="1"/>
  <c r="W391" i="1"/>
  <c r="W392" i="1"/>
  <c r="W393" i="1"/>
  <c r="W394" i="1"/>
  <c r="W395" i="1"/>
  <c r="W396" i="1"/>
  <c r="W397" i="1"/>
  <c r="W398" i="1"/>
  <c r="W258"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612"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34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388" i="1"/>
  <c r="W613" i="1"/>
  <c r="W614" i="1"/>
  <c r="W615" i="1"/>
  <c r="W616" i="1"/>
  <c r="W617" i="1"/>
  <c r="W618" i="1"/>
  <c r="W619" i="1"/>
  <c r="W620" i="1"/>
  <c r="W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399"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06" i="1"/>
  <c r="N244" i="1"/>
  <c r="N245" i="1"/>
  <c r="N246" i="1"/>
  <c r="N247" i="1"/>
  <c r="N248" i="1"/>
  <c r="N249" i="1"/>
  <c r="N250" i="1"/>
  <c r="N251" i="1"/>
  <c r="N252" i="1"/>
  <c r="N253" i="1"/>
  <c r="N254" i="1"/>
  <c r="N255" i="1"/>
  <c r="N256" i="1"/>
  <c r="N257" i="1"/>
  <c r="N48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243"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515" i="1"/>
  <c r="N389" i="1"/>
  <c r="N390" i="1"/>
  <c r="N391" i="1"/>
  <c r="N392" i="1"/>
  <c r="N393" i="1"/>
  <c r="N394" i="1"/>
  <c r="N395" i="1"/>
  <c r="N396" i="1"/>
  <c r="N397" i="1"/>
  <c r="N398" i="1"/>
  <c r="N258"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612"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34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388" i="1"/>
  <c r="N613" i="1"/>
  <c r="N614" i="1"/>
  <c r="N615" i="1"/>
  <c r="N616" i="1"/>
  <c r="N617" i="1"/>
  <c r="N618" i="1"/>
  <c r="N619" i="1"/>
  <c r="N620" i="1"/>
  <c r="N2" i="1"/>
  <c r="J10" i="2"/>
  <c r="K10" i="2"/>
  <c r="L10" i="2"/>
  <c r="M10" i="2"/>
  <c r="N10" i="2"/>
  <c r="O10" i="2" s="1"/>
  <c r="H17" i="5"/>
  <c r="F17" i="5"/>
  <c r="H16" i="5"/>
  <c r="F16" i="5"/>
  <c r="H15" i="5"/>
  <c r="F15" i="5"/>
  <c r="H14" i="5"/>
  <c r="F14" i="5"/>
  <c r="H13" i="5"/>
  <c r="F13" i="5"/>
  <c r="H12" i="5"/>
  <c r="F12" i="5"/>
  <c r="H11" i="5"/>
  <c r="F11" i="5"/>
  <c r="H10" i="5"/>
  <c r="F10" i="5"/>
  <c r="H9" i="5"/>
  <c r="F9" i="5"/>
  <c r="H8" i="5"/>
  <c r="F8" i="5"/>
  <c r="H7" i="5"/>
  <c r="F7" i="5"/>
  <c r="H6" i="5"/>
  <c r="F6" i="5"/>
  <c r="H5" i="5"/>
  <c r="F5" i="5"/>
  <c r="H4" i="5"/>
  <c r="F4" i="5"/>
  <c r="H3" i="5"/>
  <c r="AD3" i="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1" i="1"/>
  <c r="AD122" i="1"/>
  <c r="AD123" i="1"/>
  <c r="AD124" i="1"/>
  <c r="AD125" i="1"/>
  <c r="AD126" i="1"/>
  <c r="AD127" i="1"/>
  <c r="AD128" i="1"/>
  <c r="AD129" i="1"/>
  <c r="AD130" i="1"/>
  <c r="AD131" i="1"/>
  <c r="AD132" i="1"/>
  <c r="AD133" i="1"/>
  <c r="AD134" i="1"/>
  <c r="AD135" i="1"/>
  <c r="AD136" i="1"/>
  <c r="AD137" i="1"/>
  <c r="AD138" i="1"/>
  <c r="AD139" i="1"/>
  <c r="AD140" i="1"/>
  <c r="AD141"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399"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06" i="1"/>
  <c r="AD244" i="1"/>
  <c r="AD245" i="1"/>
  <c r="AD246" i="1"/>
  <c r="AD247" i="1"/>
  <c r="AD248" i="1"/>
  <c r="AD249" i="1"/>
  <c r="AD250" i="1"/>
  <c r="AD251" i="1"/>
  <c r="AD252" i="1"/>
  <c r="AD253" i="1"/>
  <c r="AD254" i="1"/>
  <c r="AD255" i="1"/>
  <c r="AD256" i="1"/>
  <c r="AD257" i="1"/>
  <c r="AD48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328" i="1"/>
  <c r="AD329" i="1"/>
  <c r="AD330" i="1"/>
  <c r="AD331" i="1"/>
  <c r="AD332" i="1"/>
  <c r="AD333" i="1"/>
  <c r="AD334" i="1"/>
  <c r="AD335" i="1"/>
  <c r="AD336" i="1"/>
  <c r="AD337" i="1"/>
  <c r="AD338" i="1"/>
  <c r="AD339" i="1"/>
  <c r="AD340" i="1"/>
  <c r="AD341" i="1"/>
  <c r="AD342" i="1"/>
  <c r="AD343" i="1"/>
  <c r="AD344" i="1"/>
  <c r="AD243" i="1"/>
  <c r="AD346" i="1"/>
  <c r="AD347" i="1"/>
  <c r="AD348" i="1"/>
  <c r="AD349" i="1"/>
  <c r="AD350" i="1"/>
  <c r="AD351" i="1"/>
  <c r="AD352" i="1"/>
  <c r="AD353" i="1"/>
  <c r="AD354" i="1"/>
  <c r="AD355" i="1"/>
  <c r="AD356" i="1"/>
  <c r="AD357" i="1"/>
  <c r="AD358" i="1"/>
  <c r="AD359" i="1"/>
  <c r="AD360" i="1"/>
  <c r="AD361" i="1"/>
  <c r="AD362" i="1"/>
  <c r="AD363" i="1"/>
  <c r="AD364" i="1"/>
  <c r="AD365" i="1"/>
  <c r="AD366" i="1"/>
  <c r="AD367" i="1"/>
  <c r="AD368" i="1"/>
  <c r="AD369" i="1"/>
  <c r="AD370" i="1"/>
  <c r="AD371" i="1"/>
  <c r="AD372" i="1"/>
  <c r="AD373" i="1"/>
  <c r="AD374" i="1"/>
  <c r="AD375" i="1"/>
  <c r="AD376" i="1"/>
  <c r="AD377" i="1"/>
  <c r="AD378" i="1"/>
  <c r="AD379" i="1"/>
  <c r="AD380" i="1"/>
  <c r="AD381" i="1"/>
  <c r="AD382" i="1"/>
  <c r="AD383" i="1"/>
  <c r="AD384" i="1"/>
  <c r="AD385" i="1"/>
  <c r="AD386" i="1"/>
  <c r="AD387" i="1"/>
  <c r="AD515" i="1"/>
  <c r="AD389" i="1"/>
  <c r="AD390" i="1"/>
  <c r="AD391" i="1"/>
  <c r="AD392" i="1"/>
  <c r="AD393" i="1"/>
  <c r="AD394" i="1"/>
  <c r="AD395" i="1"/>
  <c r="AD396" i="1"/>
  <c r="AD397" i="1"/>
  <c r="AD398" i="1"/>
  <c r="AD258" i="1"/>
  <c r="AD400" i="1"/>
  <c r="AD401" i="1"/>
  <c r="AD402" i="1"/>
  <c r="AD403" i="1"/>
  <c r="AD404" i="1"/>
  <c r="AD405" i="1"/>
  <c r="AD406" i="1"/>
  <c r="AD407" i="1"/>
  <c r="AD408" i="1"/>
  <c r="AD409" i="1"/>
  <c r="AD410" i="1"/>
  <c r="AD411" i="1"/>
  <c r="AD412" i="1"/>
  <c r="AD413" i="1"/>
  <c r="AD414" i="1"/>
  <c r="AD415" i="1"/>
  <c r="AD416" i="1"/>
  <c r="AD417" i="1"/>
  <c r="AD418" i="1"/>
  <c r="AD419" i="1"/>
  <c r="AD420" i="1"/>
  <c r="AD421" i="1"/>
  <c r="AD422" i="1"/>
  <c r="AD423" i="1"/>
  <c r="AD424" i="1"/>
  <c r="AD425" i="1"/>
  <c r="AD426" i="1"/>
  <c r="AD427" i="1"/>
  <c r="AD428" i="1"/>
  <c r="AD429" i="1"/>
  <c r="AD430" i="1"/>
  <c r="AD431" i="1"/>
  <c r="AD432" i="1"/>
  <c r="AD433" i="1"/>
  <c r="AD434" i="1"/>
  <c r="AD435" i="1"/>
  <c r="AD436" i="1"/>
  <c r="AD437" i="1"/>
  <c r="AD438" i="1"/>
  <c r="AD439" i="1"/>
  <c r="AD440" i="1"/>
  <c r="AD441" i="1"/>
  <c r="AD442" i="1"/>
  <c r="AD443" i="1"/>
  <c r="AD444" i="1"/>
  <c r="AD445" i="1"/>
  <c r="AD446" i="1"/>
  <c r="AD447" i="1"/>
  <c r="AD448" i="1"/>
  <c r="AD449" i="1"/>
  <c r="AD450" i="1"/>
  <c r="AD451" i="1"/>
  <c r="AD452" i="1"/>
  <c r="AD453" i="1"/>
  <c r="AD454" i="1"/>
  <c r="AD455" i="1"/>
  <c r="AD456" i="1"/>
  <c r="AD457" i="1"/>
  <c r="AD458" i="1"/>
  <c r="AD459" i="1"/>
  <c r="AD460" i="1"/>
  <c r="AD461" i="1"/>
  <c r="AD462" i="1"/>
  <c r="AD463" i="1"/>
  <c r="AD464" i="1"/>
  <c r="AD465" i="1"/>
  <c r="AD466" i="1"/>
  <c r="AD467" i="1"/>
  <c r="AD468" i="1"/>
  <c r="AD469" i="1"/>
  <c r="AD470" i="1"/>
  <c r="AD471" i="1"/>
  <c r="AD472" i="1"/>
  <c r="AD473" i="1"/>
  <c r="AD474" i="1"/>
  <c r="AD475" i="1"/>
  <c r="AD476" i="1"/>
  <c r="AD477" i="1"/>
  <c r="AD478" i="1"/>
  <c r="AD479" i="1"/>
  <c r="AD480" i="1"/>
  <c r="AD481" i="1"/>
  <c r="AD482" i="1"/>
  <c r="AD483" i="1"/>
  <c r="AD484" i="1"/>
  <c r="AD485" i="1"/>
  <c r="AD486" i="1"/>
  <c r="AD487" i="1"/>
  <c r="AD612" i="1"/>
  <c r="AD489" i="1"/>
  <c r="AD490" i="1"/>
  <c r="AD491" i="1"/>
  <c r="AD492" i="1"/>
  <c r="AD493" i="1"/>
  <c r="AD494" i="1"/>
  <c r="AD495" i="1"/>
  <c r="AD496" i="1"/>
  <c r="AD497" i="1"/>
  <c r="AD498" i="1"/>
  <c r="AD499" i="1"/>
  <c r="AD500" i="1"/>
  <c r="AD501" i="1"/>
  <c r="AD502" i="1"/>
  <c r="AD503" i="1"/>
  <c r="AD504" i="1"/>
  <c r="AD505" i="1"/>
  <c r="AD506" i="1"/>
  <c r="AD507" i="1"/>
  <c r="AD508" i="1"/>
  <c r="AD509" i="1"/>
  <c r="AD510" i="1"/>
  <c r="AD511" i="1"/>
  <c r="AD512" i="1"/>
  <c r="AD513" i="1"/>
  <c r="AD514" i="1"/>
  <c r="AD345" i="1"/>
  <c r="AD516" i="1"/>
  <c r="AD517" i="1"/>
  <c r="AD518" i="1"/>
  <c r="AD519" i="1"/>
  <c r="AD520" i="1"/>
  <c r="AD521" i="1"/>
  <c r="AD522" i="1"/>
  <c r="AD523" i="1"/>
  <c r="AD524" i="1"/>
  <c r="AD525" i="1"/>
  <c r="AD526" i="1"/>
  <c r="AD527" i="1"/>
  <c r="AD528" i="1"/>
  <c r="AD529" i="1"/>
  <c r="AD530" i="1"/>
  <c r="AD531" i="1"/>
  <c r="AD532" i="1"/>
  <c r="AD533" i="1"/>
  <c r="AD534" i="1"/>
  <c r="AD535" i="1"/>
  <c r="AD536" i="1"/>
  <c r="AD537" i="1"/>
  <c r="AD538" i="1"/>
  <c r="AD539" i="1"/>
  <c r="AD540" i="1"/>
  <c r="AD541" i="1"/>
  <c r="AD542" i="1"/>
  <c r="AD543" i="1"/>
  <c r="AD544" i="1"/>
  <c r="AD545" i="1"/>
  <c r="AD546" i="1"/>
  <c r="AD547" i="1"/>
  <c r="AD548" i="1"/>
  <c r="AD549" i="1"/>
  <c r="AD550" i="1"/>
  <c r="AD551" i="1"/>
  <c r="AD552" i="1"/>
  <c r="AD553" i="1"/>
  <c r="AD554" i="1"/>
  <c r="AD555" i="1"/>
  <c r="AD556" i="1"/>
  <c r="AD557" i="1"/>
  <c r="AD558" i="1"/>
  <c r="AD559" i="1"/>
  <c r="AD560" i="1"/>
  <c r="AD561" i="1"/>
  <c r="AD562" i="1"/>
  <c r="AD563" i="1"/>
  <c r="AD564" i="1"/>
  <c r="AD565" i="1"/>
  <c r="AD566" i="1"/>
  <c r="AD567" i="1"/>
  <c r="AD568" i="1"/>
  <c r="AD569" i="1"/>
  <c r="AD570" i="1"/>
  <c r="AD571" i="1"/>
  <c r="AD572" i="1"/>
  <c r="AD573" i="1"/>
  <c r="AD574" i="1"/>
  <c r="AD575" i="1"/>
  <c r="AD576" i="1"/>
  <c r="AD577" i="1"/>
  <c r="AD578" i="1"/>
  <c r="AD579" i="1"/>
  <c r="AD580" i="1"/>
  <c r="AD581" i="1"/>
  <c r="AD582" i="1"/>
  <c r="AD583" i="1"/>
  <c r="AD584" i="1"/>
  <c r="AD585" i="1"/>
  <c r="AD586" i="1"/>
  <c r="AD587" i="1"/>
  <c r="AD588" i="1"/>
  <c r="AD589" i="1"/>
  <c r="AD590" i="1"/>
  <c r="AD591" i="1"/>
  <c r="AD592" i="1"/>
  <c r="AD593" i="1"/>
  <c r="AD594" i="1"/>
  <c r="AD595" i="1"/>
  <c r="AD596" i="1"/>
  <c r="AD597" i="1"/>
  <c r="AD598" i="1"/>
  <c r="AD599" i="1"/>
  <c r="AD600" i="1"/>
  <c r="AD601" i="1"/>
  <c r="AD602" i="1"/>
  <c r="AD603" i="1"/>
  <c r="AD604" i="1"/>
  <c r="AD605" i="1"/>
  <c r="AD606" i="1"/>
  <c r="AD607" i="1"/>
  <c r="AD608" i="1"/>
  <c r="AD609" i="1"/>
  <c r="AD610" i="1"/>
  <c r="AD611" i="1"/>
  <c r="AD388" i="1"/>
  <c r="AD613" i="1"/>
  <c r="AD614" i="1"/>
  <c r="AD615" i="1"/>
  <c r="AD616" i="1"/>
  <c r="AD617" i="1"/>
  <c r="AD618" i="1"/>
  <c r="AD619" i="1"/>
  <c r="AD620" i="1"/>
  <c r="AD2" i="1"/>
  <c r="F24" i="3"/>
  <c r="F23" i="3"/>
  <c r="F22" i="3"/>
  <c r="F21" i="3"/>
  <c r="F20" i="3"/>
  <c r="F19" i="3"/>
  <c r="C24" i="3"/>
  <c r="C23" i="3"/>
  <c r="C22" i="3"/>
  <c r="C21" i="3"/>
  <c r="C20" i="3"/>
  <c r="C19" i="3"/>
  <c r="C6" i="3"/>
  <c r="C5" i="3"/>
  <c r="C4" i="3"/>
  <c r="C3" i="3"/>
  <c r="F10" i="9" l="1"/>
  <c r="L10" i="9"/>
  <c r="D7" i="9"/>
  <c r="J10" i="9"/>
  <c r="H9" i="9"/>
  <c r="D6" i="9"/>
  <c r="D8" i="9"/>
  <c r="H10" i="9"/>
  <c r="D9" i="9"/>
  <c r="J4" i="9"/>
  <c r="D10" i="9"/>
  <c r="J5" i="9"/>
  <c r="F4" i="9"/>
  <c r="J6" i="9"/>
  <c r="F5" i="9"/>
  <c r="J7" i="9"/>
  <c r="F6" i="9"/>
  <c r="J8" i="9"/>
  <c r="F7" i="9"/>
  <c r="J9" i="9"/>
  <c r="F8" i="9"/>
  <c r="F9" i="9"/>
  <c r="L4" i="9"/>
  <c r="L5" i="9"/>
  <c r="H4" i="9"/>
  <c r="L6" i="9"/>
  <c r="H5" i="9"/>
  <c r="L7" i="9"/>
  <c r="D4" i="9"/>
  <c r="H6" i="9"/>
  <c r="L8" i="9"/>
  <c r="D5" i="9"/>
  <c r="H7" i="9"/>
  <c r="L9" i="9"/>
  <c r="H8" i="9"/>
  <c r="D9" i="8"/>
  <c r="D10" i="7"/>
  <c r="F4" i="7"/>
  <c r="R10" i="7"/>
  <c r="H9" i="7"/>
  <c r="H6" i="7"/>
  <c r="H4" i="7"/>
  <c r="P8" i="7"/>
  <c r="J4" i="7"/>
  <c r="D4" i="8"/>
  <c r="L6" i="7"/>
  <c r="D5" i="8"/>
  <c r="H10" i="7"/>
  <c r="D6" i="8"/>
  <c r="D7" i="8"/>
  <c r="N10" i="7"/>
  <c r="D8" i="8"/>
  <c r="D10" i="8"/>
  <c r="H5" i="7"/>
  <c r="L7" i="7"/>
  <c r="P9" i="7"/>
  <c r="L8" i="7"/>
  <c r="P10" i="7"/>
  <c r="H7" i="7"/>
  <c r="L9" i="7"/>
  <c r="R4" i="7"/>
  <c r="L10" i="7"/>
  <c r="R5" i="7"/>
  <c r="N4" i="7"/>
  <c r="R6" i="7"/>
  <c r="N5" i="7"/>
  <c r="R7" i="7"/>
  <c r="N6" i="7"/>
  <c r="R8" i="7"/>
  <c r="N7" i="7"/>
  <c r="R9" i="7"/>
  <c r="N8" i="7"/>
  <c r="D5" i="7"/>
  <c r="J7" i="7"/>
  <c r="N9" i="7"/>
  <c r="F10" i="7"/>
  <c r="J6" i="7"/>
  <c r="D6" i="7"/>
  <c r="J8" i="7"/>
  <c r="F9" i="7"/>
  <c r="D7" i="7"/>
  <c r="J9" i="7"/>
  <c r="P4" i="7"/>
  <c r="F8" i="7"/>
  <c r="H8" i="7"/>
  <c r="J5" i="7"/>
  <c r="D4" i="7"/>
  <c r="D8" i="7"/>
  <c r="J10" i="7"/>
  <c r="P5" i="7"/>
  <c r="F7" i="7"/>
  <c r="D9" i="7"/>
  <c r="L4" i="7"/>
  <c r="P6" i="7"/>
  <c r="F6" i="7"/>
  <c r="L5" i="7"/>
  <c r="P7" i="7"/>
  <c r="F5" i="7"/>
  <c r="K8" i="6"/>
  <c r="C25" i="3"/>
  <c r="H9" i="6"/>
  <c r="B25" i="4"/>
  <c r="H3" i="6"/>
  <c r="H4" i="6"/>
  <c r="H5" i="6"/>
  <c r="H6" i="6"/>
  <c r="H7" i="6"/>
  <c r="H8" i="6"/>
  <c r="K3" i="6"/>
  <c r="K4" i="6"/>
  <c r="K5" i="6"/>
  <c r="B24" i="4"/>
  <c r="K6" i="6"/>
  <c r="B23" i="4"/>
  <c r="K7" i="6"/>
  <c r="B22" i="4"/>
  <c r="B19" i="4"/>
  <c r="B20" i="4"/>
  <c r="B21" i="4"/>
  <c r="G18" i="2"/>
  <c r="G19" i="2" s="1"/>
  <c r="E18" i="2"/>
  <c r="E19" i="2" s="1"/>
  <c r="C18" i="2"/>
  <c r="C19" i="2" s="1"/>
  <c r="G10" i="2"/>
  <c r="G11" i="2" s="1"/>
  <c r="E10" i="2"/>
  <c r="E11" i="2" s="1"/>
  <c r="C10" i="2"/>
  <c r="C11" i="2" s="1"/>
  <c r="G17" i="2"/>
  <c r="E17" i="2"/>
  <c r="C17" i="2"/>
  <c r="G9" i="2"/>
  <c r="E9" i="2"/>
  <c r="C9" i="2"/>
  <c r="G16" i="2"/>
  <c r="E16" i="2"/>
  <c r="C16" i="2"/>
  <c r="G8" i="2"/>
  <c r="E8" i="2"/>
  <c r="C8" i="2"/>
  <c r="G15" i="2"/>
  <c r="E15" i="2"/>
  <c r="C15" i="2"/>
  <c r="G7" i="2"/>
  <c r="E7" i="2"/>
  <c r="C7" i="2"/>
  <c r="C14" i="2"/>
  <c r="E14" i="2"/>
  <c r="G14" i="2"/>
  <c r="G6" i="2"/>
  <c r="C6" i="2"/>
  <c r="E6" i="2"/>
  <c r="C12" i="2" l="1"/>
  <c r="G12" i="2"/>
  <c r="E12" i="2"/>
  <c r="G20" i="2"/>
  <c r="E20" i="2"/>
  <c r="C20" i="2"/>
</calcChain>
</file>

<file path=xl/sharedStrings.xml><?xml version="1.0" encoding="utf-8"?>
<sst xmlns="http://schemas.openxmlformats.org/spreadsheetml/2006/main" count="10210" uniqueCount="1471">
  <si>
    <t>Unique ID</t>
  </si>
  <si>
    <t>Email</t>
  </si>
  <si>
    <t>Date Taken (America/New_York)</t>
  </si>
  <si>
    <t>Time Taken (America/New_York)</t>
  </si>
  <si>
    <t>Time Spent</t>
  </si>
  <si>
    <t>Q1 - Which Title Best Fits your Current Role?</t>
  </si>
  <si>
    <t>Q2 - Did you switch careers into Data?</t>
  </si>
  <si>
    <t>Q3 - Current Yearly Salary (in USD)</t>
  </si>
  <si>
    <t>Q4 - What Industry do you work in?</t>
  </si>
  <si>
    <t>Q5 - Favorite Programming Language</t>
  </si>
  <si>
    <t>Q6 - How Happy are you in your Current Position with the following? (Salary)</t>
  </si>
  <si>
    <t>Q6 - How Happy are you in your Current Position with the following? (Work/Life Balance)</t>
  </si>
  <si>
    <t>Q6 - How Happy are you in your Current Position with the following? (Coworkers)</t>
  </si>
  <si>
    <t>Q6 - How Happy are you in your Current Position with the following? (Management)</t>
  </si>
  <si>
    <t>Q6 - How Happy are you in your Current Position with the following? (Upward Mobility)</t>
  </si>
  <si>
    <t>Q6 - How Happy are you in your Current Position with the following? (Learning New Things)</t>
  </si>
  <si>
    <t>Q7 - How difficult was it for you to break into Data?</t>
  </si>
  <si>
    <t>Q8 - If you were to look for a new job today, what would be the most important thing to you?</t>
  </si>
  <si>
    <t>Q9 - Male/Female?</t>
  </si>
  <si>
    <t>Q10 - Current Age</t>
  </si>
  <si>
    <t>Q12 - Highest Level of Education</t>
  </si>
  <si>
    <t>Q13 - Ethnicity</t>
  </si>
  <si>
    <t>Region</t>
  </si>
  <si>
    <t>62a33b3db4da29969c62df3d</t>
  </si>
  <si>
    <t>anonymous</t>
  </si>
  <si>
    <t>6/10/2022</t>
  </si>
  <si>
    <t>8:38</t>
  </si>
  <si>
    <t>0:00:44</t>
  </si>
  <si>
    <t>Data Analyst</t>
  </si>
  <si>
    <t>Yes</t>
  </si>
  <si>
    <t>106k-125k</t>
  </si>
  <si>
    <t>Healthcare</t>
  </si>
  <si>
    <t>Python</t>
  </si>
  <si>
    <t>Very Difficult</t>
  </si>
  <si>
    <t>Remote Work</t>
  </si>
  <si>
    <t>Male</t>
  </si>
  <si>
    <t>Unknown</t>
  </si>
  <si>
    <t>White or Caucasian</t>
  </si>
  <si>
    <t>North America</t>
  </si>
  <si>
    <t>62a33ba1bae91e4b8b82e35c</t>
  </si>
  <si>
    <t>8:40</t>
  </si>
  <si>
    <t>0:01:30</t>
  </si>
  <si>
    <t>No</t>
  </si>
  <si>
    <t>41k-65k</t>
  </si>
  <si>
    <t>Finance</t>
  </si>
  <si>
    <t>R</t>
  </si>
  <si>
    <t>Asian or Asian American</t>
  </si>
  <si>
    <t>62a33c2cbc6861bf3176bec1</t>
  </si>
  <si>
    <t>8:42</t>
  </si>
  <si>
    <t>0:02:18</t>
  </si>
  <si>
    <t>Data Engineer</t>
  </si>
  <si>
    <t>0-40k</t>
  </si>
  <si>
    <t>Other</t>
  </si>
  <si>
    <t>Easy</t>
  </si>
  <si>
    <t>Good Work/Life Balance</t>
  </si>
  <si>
    <t>Black or African American</t>
  </si>
  <si>
    <t>Africa</t>
  </si>
  <si>
    <t>62a33c8624a26260273822f9</t>
  </si>
  <si>
    <t>8:43</t>
  </si>
  <si>
    <t>0:02:10</t>
  </si>
  <si>
    <t>150k-225k</t>
  </si>
  <si>
    <t>Very Easy</t>
  </si>
  <si>
    <t>Female</t>
  </si>
  <si>
    <t>62a33c91f3072dd892621e03</t>
  </si>
  <si>
    <t>8:44</t>
  </si>
  <si>
    <t>0:01:51</t>
  </si>
  <si>
    <t>Difficult</t>
  </si>
  <si>
    <t>Better Salary</t>
  </si>
  <si>
    <t>62a33cb72e54c9003e531c65</t>
  </si>
  <si>
    <t>0:01:15</t>
  </si>
  <si>
    <t>Data Scientist</t>
  </si>
  <si>
    <t>62a78f3bf408bae018f2ef51</t>
  </si>
  <si>
    <t>6/13/2022</t>
  </si>
  <si>
    <t>15:25</t>
  </si>
  <si>
    <t>0:01:33</t>
  </si>
  <si>
    <t>Student/Looking/None</t>
  </si>
  <si>
    <t>Neither easy nor difficult</t>
  </si>
  <si>
    <t>Bachelors</t>
  </si>
  <si>
    <t>62a33cd30f8c8599d5af0f8f</t>
  </si>
  <si>
    <t>8:45</t>
  </si>
  <si>
    <t>0:01:25</t>
  </si>
  <si>
    <t>125k-150k</t>
  </si>
  <si>
    <t>SQL</t>
  </si>
  <si>
    <t>62a33cd3cf255543173001d9</t>
  </si>
  <si>
    <t>86k-105k</t>
  </si>
  <si>
    <t>62a33cd8bc6861bf3176c05f</t>
  </si>
  <si>
    <t>0:01:27</t>
  </si>
  <si>
    <t>Telecommunication</t>
  </si>
  <si>
    <t>Hispanic or Latino</t>
  </si>
  <si>
    <t>62a33ce918134ddc75ce8c30</t>
  </si>
  <si>
    <t>0:01:29</t>
  </si>
  <si>
    <t>66k-85k</t>
  </si>
  <si>
    <t>62a8643bcec54911e9d14297</t>
  </si>
  <si>
    <t>6/14/2022</t>
  </si>
  <si>
    <t>6:34</t>
  </si>
  <si>
    <t>0:04:29</t>
  </si>
  <si>
    <t>High School</t>
  </si>
  <si>
    <t>62a36794b4da29969c633b48</t>
  </si>
  <si>
    <t>11:47</t>
  </si>
  <si>
    <t>0:02:01</t>
  </si>
  <si>
    <t>Masters</t>
  </si>
  <si>
    <t>62a33d1ebae91e4b8b82e707</t>
  </si>
  <si>
    <t>8:46</t>
  </si>
  <si>
    <t>0:00:55</t>
  </si>
  <si>
    <t>Education</t>
  </si>
  <si>
    <t>United Kingdom</t>
  </si>
  <si>
    <t>62a33d4624a26260273824c4</t>
  </si>
  <si>
    <t>8:47</t>
  </si>
  <si>
    <t>0:01:24</t>
  </si>
  <si>
    <t>Construction</t>
  </si>
  <si>
    <t>Good Culture</t>
  </si>
  <si>
    <t>62a33d5c0f8c8599d5af107c</t>
  </si>
  <si>
    <t>0:00:47</t>
  </si>
  <si>
    <t>62a33d850f8c8599d5af10cb</t>
  </si>
  <si>
    <t>8:48</t>
  </si>
  <si>
    <t>0:01:06</t>
  </si>
  <si>
    <t>Tech</t>
  </si>
  <si>
    <t>62a33d9bf8f7561645852496</t>
  </si>
  <si>
    <t>0:01:04</t>
  </si>
  <si>
    <t>62a33dbdd8c00e9f5419cd65</t>
  </si>
  <si>
    <t>8:49</t>
  </si>
  <si>
    <t>0:01:05</t>
  </si>
  <si>
    <t>62a33de124a26260273826b2</t>
  </si>
  <si>
    <t>0:01:21</t>
  </si>
  <si>
    <t>62a89e365d257a28a314fd36</t>
  </si>
  <si>
    <t>10:41</t>
  </si>
  <si>
    <t>0:00:53</t>
  </si>
  <si>
    <t>62a33dfbd8c00e9f5419ceda</t>
  </si>
  <si>
    <t>8:50</t>
  </si>
  <si>
    <t>0:01:35</t>
  </si>
  <si>
    <t>62ab8bf65d257a28a319e9cb</t>
  </si>
  <si>
    <t>6/16/2022</t>
  </si>
  <si>
    <t>16:00</t>
  </si>
  <si>
    <t>0:02:14</t>
  </si>
  <si>
    <t>62a429f0f3072dd892636396</t>
  </si>
  <si>
    <t>6/11/2022</t>
  </si>
  <si>
    <t>1:36</t>
  </si>
  <si>
    <t>0:02:39</t>
  </si>
  <si>
    <t>Associates</t>
  </si>
  <si>
    <t>62a3c8652e54c9003e54103e</t>
  </si>
  <si>
    <t>18:40</t>
  </si>
  <si>
    <t>0:02:27</t>
  </si>
  <si>
    <t>Caribbean</t>
  </si>
  <si>
    <t>62a33e63cec54911e9ca4f99</t>
  </si>
  <si>
    <t>8:51</t>
  </si>
  <si>
    <t>0:02:21</t>
  </si>
  <si>
    <t>India</t>
  </si>
  <si>
    <t>62a33e72bae91e4b8b82ea1a</t>
  </si>
  <si>
    <t>8:52</t>
  </si>
  <si>
    <t>0:02:07</t>
  </si>
  <si>
    <t>62a33e890f8c8599d5af13b9</t>
  </si>
  <si>
    <t>0:01:20</t>
  </si>
  <si>
    <t>62a33e8bf8d5efcc22f7c79a</t>
  </si>
  <si>
    <t>0:01:34</t>
  </si>
  <si>
    <t>62a33e90cec54911e9ca5031</t>
  </si>
  <si>
    <t>62a33e9df8f756164585277b</t>
  </si>
  <si>
    <t>0:01:47</t>
  </si>
  <si>
    <t>62a33eb6bc6861bf3176c5a3</t>
  </si>
  <si>
    <t>8:53</t>
  </si>
  <si>
    <t>0:01:38</t>
  </si>
  <si>
    <t>62a33ee0bae91e4b8b82eaec</t>
  </si>
  <si>
    <t>0:03:30</t>
  </si>
  <si>
    <t>62a33ee80f8c8599d5af14b7</t>
  </si>
  <si>
    <t>8:54</t>
  </si>
  <si>
    <t>0:01:37</t>
  </si>
  <si>
    <t>62a33efe0a77c1a77f65bf1e</t>
  </si>
  <si>
    <t>0:02:08</t>
  </si>
  <si>
    <t>62a33f0ef408bae018ed3aeb</t>
  </si>
  <si>
    <t>0:03:54</t>
  </si>
  <si>
    <t>Asia</t>
  </si>
  <si>
    <t>62a33d15f408bae018ed370d</t>
  </si>
  <si>
    <t>0:03:20</t>
  </si>
  <si>
    <t>South America</t>
  </si>
  <si>
    <t>62a33f52bc6861bf3176c72c</t>
  </si>
  <si>
    <t>8:55</t>
  </si>
  <si>
    <t>62a33e54d8c00e9f5419cfe9</t>
  </si>
  <si>
    <t>62a33f5a5d257a28a30d7bb5</t>
  </si>
  <si>
    <t>0:02:38</t>
  </si>
  <si>
    <t>62a33fa5cec54911e9ca51f1</t>
  </si>
  <si>
    <t>8:57</t>
  </si>
  <si>
    <t>0:01:52</t>
  </si>
  <si>
    <t>Australia</t>
  </si>
  <si>
    <t>62a33fcb575fa3a5ae88ad59</t>
  </si>
  <si>
    <t>0:02:03</t>
  </si>
  <si>
    <t>JavaScript</t>
  </si>
  <si>
    <t>62a33fcf18134ddc75ce91c3</t>
  </si>
  <si>
    <t>0:02:32</t>
  </si>
  <si>
    <t>Europe</t>
  </si>
  <si>
    <t>62a36146f8f7561645856ff7</t>
  </si>
  <si>
    <t>11:20</t>
  </si>
  <si>
    <t>0:01:31</t>
  </si>
  <si>
    <t>62a34020575fa3a5ae88ade0</t>
  </si>
  <si>
    <t>8:59</t>
  </si>
  <si>
    <t>0:01:11</t>
  </si>
  <si>
    <t>62a34038b4da29969c62eafe</t>
  </si>
  <si>
    <t>0:03:55</t>
  </si>
  <si>
    <t>62a3406b575fa3a5ae88ae78</t>
  </si>
  <si>
    <t>9:00</t>
  </si>
  <si>
    <t>62a340cab4da29969c62ec01</t>
  </si>
  <si>
    <t>9:02</t>
  </si>
  <si>
    <t>0:02:47</t>
  </si>
  <si>
    <t>62a340d62e54c9003e5324b4</t>
  </si>
  <si>
    <t>0:00:56</t>
  </si>
  <si>
    <t>62a340e10a77c1a77f65c2e7</t>
  </si>
  <si>
    <t>0:01:57</t>
  </si>
  <si>
    <t>62a340f5bc6861bf3176caa4</t>
  </si>
  <si>
    <t>62a4d13bbae91e4b8b84f89b</t>
  </si>
  <si>
    <t>13:30</t>
  </si>
  <si>
    <t>0:01:36</t>
  </si>
  <si>
    <t>62a3413a5d257a28a30d8074</t>
  </si>
  <si>
    <t>9:03</t>
  </si>
  <si>
    <t>0:01:18</t>
  </si>
  <si>
    <t>62a341b0f8f7561645852d1d</t>
  </si>
  <si>
    <t>9:05</t>
  </si>
  <si>
    <t>0:01:44</t>
  </si>
  <si>
    <t>62a341e8f8d5efcc22f7d002</t>
  </si>
  <si>
    <t>9:06</t>
  </si>
  <si>
    <t>0:01:58</t>
  </si>
  <si>
    <t>C/C++</t>
  </si>
  <si>
    <t>62aa956ef8d5efcc22028e3d</t>
  </si>
  <si>
    <t>6/15/2022</t>
  </si>
  <si>
    <t>22:29</t>
  </si>
  <si>
    <t>0:02:50</t>
  </si>
  <si>
    <t>62a3424eb4da29969c62eedd</t>
  </si>
  <si>
    <t>9:08</t>
  </si>
  <si>
    <t>0:02:04</t>
  </si>
  <si>
    <t>62a772da575fa3a5ae8e2a4a</t>
  </si>
  <si>
    <t>13:24</t>
  </si>
  <si>
    <t>0:02:52</t>
  </si>
  <si>
    <t>62a3426cf408bae018ed409b</t>
  </si>
  <si>
    <t>9:09</t>
  </si>
  <si>
    <t>62a34272f8d5efcc22f7d15f</t>
  </si>
  <si>
    <t>0:01:09</t>
  </si>
  <si>
    <t>62aa29852e54c9003e5d50b5</t>
  </si>
  <si>
    <t>14:48</t>
  </si>
  <si>
    <t>0:06:20</t>
  </si>
  <si>
    <t>62a34383b4da29969c62f1be</t>
  </si>
  <si>
    <t>9:13</t>
  </si>
  <si>
    <t>0:01:03</t>
  </si>
  <si>
    <t>62a34389cec54911e9ca5a22</t>
  </si>
  <si>
    <t>0:01:01</t>
  </si>
  <si>
    <t>62a51aaacec54911e9cca93b</t>
  </si>
  <si>
    <t>18:43</t>
  </si>
  <si>
    <t>0:03:26</t>
  </si>
  <si>
    <t>PhD</t>
  </si>
  <si>
    <t>62a343d9f3072dd892622fe4</t>
  </si>
  <si>
    <t>9:15</t>
  </si>
  <si>
    <t>0:03:15</t>
  </si>
  <si>
    <t>62a34400d8c00e9f5419dc2b</t>
  </si>
  <si>
    <t>62a34425f8d5efcc22f7d525</t>
  </si>
  <si>
    <t>9:16</t>
  </si>
  <si>
    <t>0:01:28</t>
  </si>
  <si>
    <t>62a34449575fa3a5ae88b637</t>
  </si>
  <si>
    <t>0:02:36</t>
  </si>
  <si>
    <t>62a3445dcf255543173011e1</t>
  </si>
  <si>
    <t>9:17</t>
  </si>
  <si>
    <t>0:02:41</t>
  </si>
  <si>
    <t>62a33e38f3072dd8926221d3</t>
  </si>
  <si>
    <t>62a3449f7dc029e2d66bf5d1</t>
  </si>
  <si>
    <t>9:18</t>
  </si>
  <si>
    <t>62a344c5f408bae018ed4806</t>
  </si>
  <si>
    <t>9:19</t>
  </si>
  <si>
    <t>62a344c6f8d5efcc22f7d6e1</t>
  </si>
  <si>
    <t>0:02:17</t>
  </si>
  <si>
    <t>62a3ac4bf8f756164585ea83</t>
  </si>
  <si>
    <t>16:40</t>
  </si>
  <si>
    <t>62a3450424a262602738357f</t>
  </si>
  <si>
    <t>9:20</t>
  </si>
  <si>
    <t>0:01:19</t>
  </si>
  <si>
    <t>62a34117cec54911e9ca54e7</t>
  </si>
  <si>
    <t>0:01:59</t>
  </si>
  <si>
    <t>62a345490a77c1a77f65cc5b</t>
  </si>
  <si>
    <t>9:21</t>
  </si>
  <si>
    <t>62a3455bbc6861bf3176d57a</t>
  </si>
  <si>
    <t>62a3457bf8d5efcc22f7da17</t>
  </si>
  <si>
    <t>9:22</t>
  </si>
  <si>
    <t>0:01:08</t>
  </si>
  <si>
    <t>62a345b2bae91e4b8b82fad6</t>
  </si>
  <si>
    <t>0:01:41</t>
  </si>
  <si>
    <t>62a360dbd8c00e9f541a16cf</t>
  </si>
  <si>
    <t>11:18</t>
  </si>
  <si>
    <t>62a36d12f8d5efcc22f82cd8</t>
  </si>
  <si>
    <t>12:10</t>
  </si>
  <si>
    <t>0:02:58</t>
  </si>
  <si>
    <t>62a34646f8d5efcc22f7dc5c</t>
  </si>
  <si>
    <t>9:25</t>
  </si>
  <si>
    <t>0:01:22</t>
  </si>
  <si>
    <t>62a34687f408bae018ed4c52</t>
  </si>
  <si>
    <t>9:26</t>
  </si>
  <si>
    <t>62a346a37dc029e2d66bfa6d</t>
  </si>
  <si>
    <t>0:03:05</t>
  </si>
  <si>
    <t>62a346a95d257a28a30d8cb9</t>
  </si>
  <si>
    <t>9:27</t>
  </si>
  <si>
    <t>0:00:58</t>
  </si>
  <si>
    <t>62a346b4bc6861bf3176d7ce</t>
  </si>
  <si>
    <t>62a346cef8f756164585385b</t>
  </si>
  <si>
    <t>62a3fea50a77c1a77f66e41b</t>
  </si>
  <si>
    <t>22:32</t>
  </si>
  <si>
    <t>0:00:43</t>
  </si>
  <si>
    <t>62a345e25d257a28a30d8b43</t>
  </si>
  <si>
    <t>9:23</t>
  </si>
  <si>
    <t>0:03:09</t>
  </si>
  <si>
    <t>62a34726f8d5efcc22f7dec7</t>
  </si>
  <si>
    <t>9:29</t>
  </si>
  <si>
    <t>0:01:14</t>
  </si>
  <si>
    <t>62a3476c5d257a28a30d8e6d</t>
  </si>
  <si>
    <t>9:30</t>
  </si>
  <si>
    <t>0:03:00</t>
  </si>
  <si>
    <t>62a347b4f8f7561645853a98</t>
  </si>
  <si>
    <t>9:31</t>
  </si>
  <si>
    <t>0:02:02</t>
  </si>
  <si>
    <t>62a347f6b4da29969c62fb79</t>
  </si>
  <si>
    <t>9:32</t>
  </si>
  <si>
    <t>0:01:45</t>
  </si>
  <si>
    <t>62a3483018134ddc75cea4e6</t>
  </si>
  <si>
    <t>9:33</t>
  </si>
  <si>
    <t>62a348650f8c8599d5af2b77</t>
  </si>
  <si>
    <t>9:34</t>
  </si>
  <si>
    <t>62a3489318134ddc75cea659</t>
  </si>
  <si>
    <t>9:35</t>
  </si>
  <si>
    <t>62a348bf2e54c9003e533634</t>
  </si>
  <si>
    <t>0:02:22</t>
  </si>
  <si>
    <t>62a348c2f3072dd892623c10</t>
  </si>
  <si>
    <t>9:36</t>
  </si>
  <si>
    <t>0:01:56</t>
  </si>
  <si>
    <t>62a348f2f8d5efcc22f7e2ba</t>
  </si>
  <si>
    <t>0:01:10</t>
  </si>
  <si>
    <t>62a349160a77c1a77f65d4db</t>
  </si>
  <si>
    <t>9:37</t>
  </si>
  <si>
    <t>0:00:28</t>
  </si>
  <si>
    <t>62a3493fb4da29969c62fe63</t>
  </si>
  <si>
    <t>9:38</t>
  </si>
  <si>
    <t>62a35a2c7dc029e2d66c2519</t>
  </si>
  <si>
    <t>10:50</t>
  </si>
  <si>
    <t>0:01:39</t>
  </si>
  <si>
    <t>62a34256bae91e4b8b82f16d</t>
  </si>
  <si>
    <t>0:01:46</t>
  </si>
  <si>
    <t>62a34991b4da29969c62ff4b</t>
  </si>
  <si>
    <t>9:39</t>
  </si>
  <si>
    <t>62a349bbf8f756164585400d</t>
  </si>
  <si>
    <t>9:40</t>
  </si>
  <si>
    <t>62a349c7cec54911e9ca67c7</t>
  </si>
  <si>
    <t>62a39a95bc6861bf3177751d</t>
  </si>
  <si>
    <t>0:02:24</t>
  </si>
  <si>
    <t>62a349e6b4da29969c63000c</t>
  </si>
  <si>
    <t>0:01:32</t>
  </si>
  <si>
    <t>62a34a03cec54911e9ca6869</t>
  </si>
  <si>
    <t>9:41</t>
  </si>
  <si>
    <t>62a346d724a2626027383abd</t>
  </si>
  <si>
    <t>0:02:29</t>
  </si>
  <si>
    <t>62a34abc0f8c8599d5af31c5</t>
  </si>
  <si>
    <t>9:44</t>
  </si>
  <si>
    <t>0:02:00</t>
  </si>
  <si>
    <t>62a40dfa5d257a28a30eb110</t>
  </si>
  <si>
    <t>23:37</t>
  </si>
  <si>
    <t>62a34b0eb4da29969c6302ce</t>
  </si>
  <si>
    <t>9:45</t>
  </si>
  <si>
    <t>62a34b1b0f8c8599d5af328b</t>
  </si>
  <si>
    <t>9:46</t>
  </si>
  <si>
    <t>0:00:48</t>
  </si>
  <si>
    <t>62a34b5b5d257a28a30d96a6</t>
  </si>
  <si>
    <t>9:47</t>
  </si>
  <si>
    <t>62a34210cf25554317300c02</t>
  </si>
  <si>
    <t>9:07</t>
  </si>
  <si>
    <t>0:02:15</t>
  </si>
  <si>
    <t>62a34b99cec54911e9ca6e14</t>
  </si>
  <si>
    <t>9:48</t>
  </si>
  <si>
    <t>Middle East</t>
  </si>
  <si>
    <t>62a34bb0f3072dd892624210</t>
  </si>
  <si>
    <t>62a34bd0cf2555431730208b</t>
  </si>
  <si>
    <t>9:49</t>
  </si>
  <si>
    <t>62a34bd4f408bae018ed57bd</t>
  </si>
  <si>
    <t>0:03:57</t>
  </si>
  <si>
    <t>62a34c66b4da29969c6305af</t>
  </si>
  <si>
    <t>9:51</t>
  </si>
  <si>
    <t>62a34d1ff8f756164585465c</t>
  </si>
  <si>
    <t>9:54</t>
  </si>
  <si>
    <t>62a34d4118134ddc75ceb0ed</t>
  </si>
  <si>
    <t>9:55</t>
  </si>
  <si>
    <t>62a34da0f408bae018ed5abd</t>
  </si>
  <si>
    <t>9:56</t>
  </si>
  <si>
    <t>62a34dbb5d257a28a30d9a61</t>
  </si>
  <si>
    <t>9:57</t>
  </si>
  <si>
    <t>0:01:26</t>
  </si>
  <si>
    <t>62a34e00f8f7561645854954</t>
  </si>
  <si>
    <t>9:58</t>
  </si>
  <si>
    <t>62a34b7ebae91e4b8b83076c</t>
  </si>
  <si>
    <t>62a34eb7bc6861bf3176e6d8</t>
  </si>
  <si>
    <t>10:01</t>
  </si>
  <si>
    <t>62a34f2af8f7561645854c1c</t>
  </si>
  <si>
    <t>10:03</t>
  </si>
  <si>
    <t>62a34f3bf408bae018ed5e42</t>
  </si>
  <si>
    <t>0:01:13</t>
  </si>
  <si>
    <t>62a36fe67dc029e2d66c5303</t>
  </si>
  <si>
    <t>12:23</t>
  </si>
  <si>
    <t>62a34fbacec54911e9ca776f</t>
  </si>
  <si>
    <t>10:05</t>
  </si>
  <si>
    <t>0:01:17</t>
  </si>
  <si>
    <t>62a34fc3f3072dd892624a45</t>
  </si>
  <si>
    <t>62a38153cec54911e9cad855</t>
  </si>
  <si>
    <t>13:37</t>
  </si>
  <si>
    <t>0:24:18</t>
  </si>
  <si>
    <t>62a34ff4f3072dd892624b32</t>
  </si>
  <si>
    <t>10:06</t>
  </si>
  <si>
    <t>62a3505bd8c00e9f5419f8df</t>
  </si>
  <si>
    <t>10:08</t>
  </si>
  <si>
    <t>62a3496e575fa3a5ae88c4e6</t>
  </si>
  <si>
    <t>0:03:18</t>
  </si>
  <si>
    <t>Central America</t>
  </si>
  <si>
    <t>62a35130f3072dd892624d9f</t>
  </si>
  <si>
    <t>10:12</t>
  </si>
  <si>
    <t>62a351860a77c1a77f65e86b</t>
  </si>
  <si>
    <t>10:13</t>
  </si>
  <si>
    <t>62a3519b24a262602738514a</t>
  </si>
  <si>
    <t>62a35236b4da29969c631214</t>
  </si>
  <si>
    <t>10:16</t>
  </si>
  <si>
    <t>62a352a32e54c9003e534981</t>
  </si>
  <si>
    <t>10:18</t>
  </si>
  <si>
    <t>62a34e082e54c9003e534118</t>
  </si>
  <si>
    <t>0:02:51</t>
  </si>
  <si>
    <t>BI Developer/Engineer</t>
  </si>
  <si>
    <t>62a353372e54c9003e534a40</t>
  </si>
  <si>
    <t>10:20</t>
  </si>
  <si>
    <t>62a353565d257a28a30da59f</t>
  </si>
  <si>
    <t>10:21</t>
  </si>
  <si>
    <t>0:05:11</t>
  </si>
  <si>
    <t>62a353f07dc029e2d66c1783</t>
  </si>
  <si>
    <t>10:23</t>
  </si>
  <si>
    <t>0:01:48</t>
  </si>
  <si>
    <t>62a3545e0f8c8599d5af474b</t>
  </si>
  <si>
    <t>10:25</t>
  </si>
  <si>
    <t>0:03:42</t>
  </si>
  <si>
    <t>62a35472cec54911e9ca82bc</t>
  </si>
  <si>
    <t>0:22:47</t>
  </si>
  <si>
    <t>62a354bdb4da29969c631700</t>
  </si>
  <si>
    <t>10:27</t>
  </si>
  <si>
    <t>62a354e9cf255543173031ed</t>
  </si>
  <si>
    <t>62a35541f3072dd892625517</t>
  </si>
  <si>
    <t>10:29</t>
  </si>
  <si>
    <t>62a355445d257a28a30dab12</t>
  </si>
  <si>
    <t>62a35631cf25554317303425</t>
  </si>
  <si>
    <t>10:33</t>
  </si>
  <si>
    <t>62a357390a77c1a77f65f189</t>
  </si>
  <si>
    <t>10:37</t>
  </si>
  <si>
    <t>0:03:01</t>
  </si>
  <si>
    <t>62a3578b0a77c1a77f65f279</t>
  </si>
  <si>
    <t>10:39</t>
  </si>
  <si>
    <t>62a35ababae91e4b8b83269d</t>
  </si>
  <si>
    <t>10:52</t>
  </si>
  <si>
    <t>62a3582e575fa3a5ae88e506</t>
  </si>
  <si>
    <t>0:02:45</t>
  </si>
  <si>
    <t>62a38975b4da29969c637830</t>
  </si>
  <si>
    <t>14:12</t>
  </si>
  <si>
    <t>62a35981bae91e4b8b8323dd</t>
  </si>
  <si>
    <t>10:47</t>
  </si>
  <si>
    <t>0:01:07</t>
  </si>
  <si>
    <t>62a6772c18134ddc75d25895</t>
  </si>
  <si>
    <t>6/12/2022</t>
  </si>
  <si>
    <t>19:30</t>
  </si>
  <si>
    <t>62a35aa2f8d5efcc22f8075d</t>
  </si>
  <si>
    <t>62b795033b026e423f287ecd</t>
  </si>
  <si>
    <t>6/25/2022</t>
  </si>
  <si>
    <t>19:06</t>
  </si>
  <si>
    <t>62a35ae0575fa3a5ae88ea98</t>
  </si>
  <si>
    <t>10:53</t>
  </si>
  <si>
    <t>62a35ae87dc029e2d66c279b</t>
  </si>
  <si>
    <t>62a35b13bc6861bf31770188</t>
  </si>
  <si>
    <t>10:54</t>
  </si>
  <si>
    <t>62a35b72f408bae018ed76a8</t>
  </si>
  <si>
    <t>10:55</t>
  </si>
  <si>
    <t>62a35b965d257a28a30db899</t>
  </si>
  <si>
    <t>10:56</t>
  </si>
  <si>
    <t>62a35ba3f3072dd892626068</t>
  </si>
  <si>
    <t>62a39bd324a262602738d725</t>
  </si>
  <si>
    <t>15:30</t>
  </si>
  <si>
    <t>0:01:23</t>
  </si>
  <si>
    <t>62a35d8f575fa3a5ae88efd6</t>
  </si>
  <si>
    <t>11:04</t>
  </si>
  <si>
    <t>62a35d95cf25554317304386</t>
  </si>
  <si>
    <t>62a35e970a77c1a77f66035a</t>
  </si>
  <si>
    <t>11:09</t>
  </si>
  <si>
    <t>62a35eabf408bae018ed7cbc</t>
  </si>
  <si>
    <t>62a35f0d24a2626027386a8b</t>
  </si>
  <si>
    <t>11:11</t>
  </si>
  <si>
    <t>62a35f825d257a28a30dc128</t>
  </si>
  <si>
    <t>11:13</t>
  </si>
  <si>
    <t>62a35fa0f8f7561645856c35</t>
  </si>
  <si>
    <t>62a35fc1f8f7561645856c98</t>
  </si>
  <si>
    <t>11:14</t>
  </si>
  <si>
    <t>62a3602318134ddc75ced6b9</t>
  </si>
  <si>
    <t>11:15</t>
  </si>
  <si>
    <t>62a360b8f8f7561645856ec4</t>
  </si>
  <si>
    <t>0:01:16</t>
  </si>
  <si>
    <t>62a609b8f8f75616458875b7</t>
  </si>
  <si>
    <t>11:43</t>
  </si>
  <si>
    <t>0:01:42</t>
  </si>
  <si>
    <t>62a345c47dc029e2d66bf80a</t>
  </si>
  <si>
    <t>62a361af0f8c8599d5af6277</t>
  </si>
  <si>
    <t>11:22</t>
  </si>
  <si>
    <t>62a361cc575fa3a5ae88f908</t>
  </si>
  <si>
    <t>62a3620f0f8c8599d5af63a5</t>
  </si>
  <si>
    <t>11:23</t>
  </si>
  <si>
    <t>0:02:19</t>
  </si>
  <si>
    <t>62a36251d8c00e9f541a199e</t>
  </si>
  <si>
    <t>11:25</t>
  </si>
  <si>
    <t>62a36275bc6861bf31771183</t>
  </si>
  <si>
    <t>62a3636c2e54c9003e536e6b</t>
  </si>
  <si>
    <t>11:29</t>
  </si>
  <si>
    <t>62a49012f408bae018eef16d</t>
  </si>
  <si>
    <t>0:01:43</t>
  </si>
  <si>
    <t>62a365d5d8c00e9f541a20cf</t>
  </si>
  <si>
    <t>11:40</t>
  </si>
  <si>
    <t>62a3670b575fa3a5ae890422</t>
  </si>
  <si>
    <t>11:45</t>
  </si>
  <si>
    <t>62a3676bb4da29969c633ac7</t>
  </si>
  <si>
    <t>11:46</t>
  </si>
  <si>
    <t>0:03:59</t>
  </si>
  <si>
    <t>62a4fe370f8c8599d5b158c4</t>
  </si>
  <si>
    <t>16:42</t>
  </si>
  <si>
    <t>0:02:40</t>
  </si>
  <si>
    <t>62a367d224a2626027387b56</t>
  </si>
  <si>
    <t>11:48</t>
  </si>
  <si>
    <t>0:03:38</t>
  </si>
  <si>
    <t>62a367ed18134ddc75cee697</t>
  </si>
  <si>
    <t>11:49</t>
  </si>
  <si>
    <t>62a36802f8f7561645857e38</t>
  </si>
  <si>
    <t>62a3684ebc6861bf31771f15</t>
  </si>
  <si>
    <t>11:50</t>
  </si>
  <si>
    <t>62a343a22e54c9003e532a2a</t>
  </si>
  <si>
    <t>9:14</t>
  </si>
  <si>
    <t>0:02:43</t>
  </si>
  <si>
    <t>62a368ee2e54c9003e537e4a</t>
  </si>
  <si>
    <t>11:53</t>
  </si>
  <si>
    <t>62a36969f8f756164585821d</t>
  </si>
  <si>
    <t>11:55</t>
  </si>
  <si>
    <t>0:03:43</t>
  </si>
  <si>
    <t>62a3697ff408bae018ed948b</t>
  </si>
  <si>
    <t>62a36ac6cf255543173063d8</t>
  </si>
  <si>
    <t>12:01</t>
  </si>
  <si>
    <t>0:02:59</t>
  </si>
  <si>
    <t>62a36ad1f408bae018ed9793</t>
  </si>
  <si>
    <t>0:04:44</t>
  </si>
  <si>
    <t>62a36b6c24a26260273882a2</t>
  </si>
  <si>
    <t>12:03</t>
  </si>
  <si>
    <t>0:01:40</t>
  </si>
  <si>
    <t>62a36b862e54c9003e5383c6</t>
  </si>
  <si>
    <t>12:04</t>
  </si>
  <si>
    <t xml:space="preserve">Software Engineer </t>
  </si>
  <si>
    <t>62a3baa624a262602738ff27</t>
  </si>
  <si>
    <t>17:41</t>
  </si>
  <si>
    <t>0:04:19</t>
  </si>
  <si>
    <t>62a5998fbc6861bf31798ef0</t>
  </si>
  <si>
    <t>3:45</t>
  </si>
  <si>
    <t>62a36e470a77c1a77f662470</t>
  </si>
  <si>
    <t>12:16</t>
  </si>
  <si>
    <t>62a36e7024a262602738890a</t>
  </si>
  <si>
    <t>0:00:59</t>
  </si>
  <si>
    <t>62ab0bdc575fa3a5ae9413e5</t>
  </si>
  <si>
    <t>6:54</t>
  </si>
  <si>
    <t>0:02:11</t>
  </si>
  <si>
    <t>62a3870bbc6861bf31775841</t>
  </si>
  <si>
    <t>14:01</t>
  </si>
  <si>
    <t>62a370635d257a28a30de5eb</t>
  </si>
  <si>
    <t>12:25</t>
  </si>
  <si>
    <t>62a427190a77c1a77f67095c</t>
  </si>
  <si>
    <t>1:24</t>
  </si>
  <si>
    <t>62a3715124a2626027388f02</t>
  </si>
  <si>
    <t>12:29</t>
  </si>
  <si>
    <t>Real Estate</t>
  </si>
  <si>
    <t>62a37222cf2555431730732d</t>
  </si>
  <si>
    <t>12:32</t>
  </si>
  <si>
    <t>62a373efbc6861bf3177360b</t>
  </si>
  <si>
    <t>12:40</t>
  </si>
  <si>
    <t>62a3759e5d257a28a30def3a</t>
  </si>
  <si>
    <t>12:47</t>
  </si>
  <si>
    <t>62a3777624a262602738997e</t>
  </si>
  <si>
    <t>12:55</t>
  </si>
  <si>
    <t>0:01:55</t>
  </si>
  <si>
    <t>62a377987dc029e2d66c638d</t>
  </si>
  <si>
    <t>Data Architect</t>
  </si>
  <si>
    <t>62a615fd18134ddc75d1f1fa</t>
  </si>
  <si>
    <t>12:36</t>
  </si>
  <si>
    <t>62a3784c0f8c8599d5af8fbc</t>
  </si>
  <si>
    <t>12:58</t>
  </si>
  <si>
    <t>0:01:54</t>
  </si>
  <si>
    <t>62a37a43d8c00e9f541a4a7c</t>
  </si>
  <si>
    <t>13:07</t>
  </si>
  <si>
    <t>0:03:34</t>
  </si>
  <si>
    <t>62a33f17f8f7561645852867</t>
  </si>
  <si>
    <t>0:02:28</t>
  </si>
  <si>
    <t>62a37aa1cf255543173081e5</t>
  </si>
  <si>
    <t>13:08</t>
  </si>
  <si>
    <t>62a346d90a77c1a77f65d08d</t>
  </si>
  <si>
    <t>62a37b7db4da29969c636123</t>
  </si>
  <si>
    <t>13:12</t>
  </si>
  <si>
    <t>62a37bab2e54c9003e53a10a</t>
  </si>
  <si>
    <t>13:13</t>
  </si>
  <si>
    <t>0:02:09</t>
  </si>
  <si>
    <t>62a37c50cec54911e9cacee2</t>
  </si>
  <si>
    <t>13:16</t>
  </si>
  <si>
    <t>62a37d41bae91e4b8b8369f7</t>
  </si>
  <si>
    <t>13:20</t>
  </si>
  <si>
    <t>62a37f8db4da29969c6367bf</t>
  </si>
  <si>
    <t>13:29</t>
  </si>
  <si>
    <t>62a37ff3bae91e4b8b836ed0</t>
  </si>
  <si>
    <t>13:31</t>
  </si>
  <si>
    <t>62a38023575fa3a5ae89339e</t>
  </si>
  <si>
    <t>13:32</t>
  </si>
  <si>
    <t>62a4a8cb0a77c1a77f67a405</t>
  </si>
  <si>
    <t>10:38</t>
  </si>
  <si>
    <t>62a381d024a262602738ab19</t>
  </si>
  <si>
    <t>13:39</t>
  </si>
  <si>
    <t>62a38227bae91e4b8b837235</t>
  </si>
  <si>
    <t>13:40</t>
  </si>
  <si>
    <t>62a38489cf25554317309145</t>
  </si>
  <si>
    <t>13:51</t>
  </si>
  <si>
    <t>62a384f0cec54911e9cadd6f</t>
  </si>
  <si>
    <t>13:52</t>
  </si>
  <si>
    <t>62a9f8a4cf2555431739d694</t>
  </si>
  <si>
    <t>62a3856218134ddc75cf1ee0</t>
  </si>
  <si>
    <t>13:54</t>
  </si>
  <si>
    <t>62a385c40f8c8599d5afa6cf</t>
  </si>
  <si>
    <t>13:56</t>
  </si>
  <si>
    <t>62a385ddbae91e4b8b837855</t>
  </si>
  <si>
    <t>0:04:08</t>
  </si>
  <si>
    <t>62a385e7b4da29969c6372ab</t>
  </si>
  <si>
    <t>0:02:05</t>
  </si>
  <si>
    <t>Database Developer</t>
  </si>
  <si>
    <t>62a386dfcec54911e9cae1d3</t>
  </si>
  <si>
    <t>Agriculture</t>
  </si>
  <si>
    <t>62a6ea03d8c00e9f541e3594</t>
  </si>
  <si>
    <t>3:40</t>
  </si>
  <si>
    <t>0:04:45</t>
  </si>
  <si>
    <t>62a38733f8d5efcc22f859fc</t>
  </si>
  <si>
    <t>14:02</t>
  </si>
  <si>
    <t>62a387e6575fa3a5ae8940a1</t>
  </si>
  <si>
    <t>14:05</t>
  </si>
  <si>
    <t>62a42243f8d5efcc22f90c55</t>
  </si>
  <si>
    <t>1:04</t>
  </si>
  <si>
    <t>62a68f1e0a77c1a77f69a381</t>
  </si>
  <si>
    <t>21:13</t>
  </si>
  <si>
    <t>0:04:36</t>
  </si>
  <si>
    <t>62a9e206f3072dd8926bce70</t>
  </si>
  <si>
    <t>9:43</t>
  </si>
  <si>
    <t>62a389b70f8c8599d5afad1a</t>
  </si>
  <si>
    <t>14:13</t>
  </si>
  <si>
    <t>62a389ed18134ddc75cf24f8</t>
  </si>
  <si>
    <t>14:14</t>
  </si>
  <si>
    <t>62aee103f8f756164595adb8</t>
  </si>
  <si>
    <t>6/19/2022</t>
  </si>
  <si>
    <t>4:40</t>
  </si>
  <si>
    <t>62a38a4d575fa3a5ae8944df</t>
  </si>
  <si>
    <t>14:15</t>
  </si>
  <si>
    <t>62a38a97cf25554317309af2</t>
  </si>
  <si>
    <t>14:16</t>
  </si>
  <si>
    <t>62a38c120f8c8599d5afb0e9</t>
  </si>
  <si>
    <t>14:23</t>
  </si>
  <si>
    <t>62a38c9dbc6861bf317760c4</t>
  </si>
  <si>
    <t>14:25</t>
  </si>
  <si>
    <t>62a38de50f8c8599d5afb3e7</t>
  </si>
  <si>
    <t>14:31</t>
  </si>
  <si>
    <t>0:04:30</t>
  </si>
  <si>
    <t>62a3906224a262602738c58a</t>
  </si>
  <si>
    <t>14:41</t>
  </si>
  <si>
    <t>62a3907cbae91e4b8b838917</t>
  </si>
  <si>
    <t>14:42</t>
  </si>
  <si>
    <t>62a390c0d8c00e9f541a6fd7</t>
  </si>
  <si>
    <t>14:43</t>
  </si>
  <si>
    <t>62a3a9dbd8c00e9f541a93eb</t>
  </si>
  <si>
    <t>16:30</t>
  </si>
  <si>
    <t>62a391cacf2555431730a623</t>
  </si>
  <si>
    <t>14:47</t>
  </si>
  <si>
    <t>62a39214f8f756164585c6b6</t>
  </si>
  <si>
    <t>0:03:06</t>
  </si>
  <si>
    <t>62a39297b4da29969c638679</t>
  </si>
  <si>
    <t>14:51</t>
  </si>
  <si>
    <t>62a393330a77c1a77f6662e4</t>
  </si>
  <si>
    <t>14:53</t>
  </si>
  <si>
    <t>62a3944024a262602738cb07</t>
  </si>
  <si>
    <t>14:58</t>
  </si>
  <si>
    <t>62a3951ed8c00e9f541a75d1</t>
  </si>
  <si>
    <t>15:01</t>
  </si>
  <si>
    <t>Java</t>
  </si>
  <si>
    <t>62a3958fcec54911e9caf827</t>
  </si>
  <si>
    <t>15:03</t>
  </si>
  <si>
    <t>0:05:13</t>
  </si>
  <si>
    <t>62a3976ecf2555431730af5e</t>
  </si>
  <si>
    <t>15:11</t>
  </si>
  <si>
    <t>62a397fb5d257a28a30e279a</t>
  </si>
  <si>
    <t>15:14</t>
  </si>
  <si>
    <t>62a3980c7dc029e2d66c9a81</t>
  </si>
  <si>
    <t>0:01:49</t>
  </si>
  <si>
    <t>62a3980e0f8c8599d5afc32c</t>
  </si>
  <si>
    <t>62a36d3124a262602738862c</t>
  </si>
  <si>
    <t>12:11</t>
  </si>
  <si>
    <t>0:02:23</t>
  </si>
  <si>
    <t>62a3b255d8c00e9f541a9fd5</t>
  </si>
  <si>
    <t>17:06</t>
  </si>
  <si>
    <t>62a39b315d257a28a30e2cae</t>
  </si>
  <si>
    <t>15:27</t>
  </si>
  <si>
    <t>62a390e4f3072dd89262c0cd</t>
  </si>
  <si>
    <t>62ace61d575fa3a5ae972d57</t>
  </si>
  <si>
    <t>6/17/2022</t>
  </si>
  <si>
    <t>16:37</t>
  </si>
  <si>
    <t>62a39e03f408bae018eded39</t>
  </si>
  <si>
    <t>15:39</t>
  </si>
  <si>
    <t>62a39e69d8c00e9f541a8358</t>
  </si>
  <si>
    <t>15:41</t>
  </si>
  <si>
    <t>62a3a0bcf8f756164585daf7</t>
  </si>
  <si>
    <t>15:51</t>
  </si>
  <si>
    <t>0:03:49</t>
  </si>
  <si>
    <t>62a34ff1f408bae018ed601d</t>
  </si>
  <si>
    <t>62a3a231b4da29969c639b2c</t>
  </si>
  <si>
    <t>15:57</t>
  </si>
  <si>
    <t>0:02:55</t>
  </si>
  <si>
    <t>62a3a3800f8c8599d5afd4db</t>
  </si>
  <si>
    <t>16:03</t>
  </si>
  <si>
    <t>62a3a4fdbae91e4b8b83ab6f</t>
  </si>
  <si>
    <t>16:09</t>
  </si>
  <si>
    <t>0:03:52</t>
  </si>
  <si>
    <t>62a3a7f50a77c1a77f668221</t>
  </si>
  <si>
    <t>16:22</t>
  </si>
  <si>
    <t>62a3a90f24a262602738e800</t>
  </si>
  <si>
    <t>16:26</t>
  </si>
  <si>
    <t>62a3701f575fa3a5ae89164e</t>
  </si>
  <si>
    <t>62a3aaa3cec54911e9cb1724</t>
  </si>
  <si>
    <t>16:33</t>
  </si>
  <si>
    <t>0:02:16</t>
  </si>
  <si>
    <t>62a3ab320f8c8599d5afdfa8</t>
  </si>
  <si>
    <t>16:36</t>
  </si>
  <si>
    <t>62a357d30f8c8599d5af4ea3</t>
  </si>
  <si>
    <t>10:40</t>
  </si>
  <si>
    <t>62a58d20575fa3a5ae8b6969</t>
  </si>
  <si>
    <t>2:52</t>
  </si>
  <si>
    <t>62a3ad35cec54911e9cb1b5c</t>
  </si>
  <si>
    <t>16:44</t>
  </si>
  <si>
    <t>62a3ae69bc6861bf3177900d</t>
  </si>
  <si>
    <t>16:49</t>
  </si>
  <si>
    <t>62a3af26cec54911e9cb1f3a</t>
  </si>
  <si>
    <t>16:52</t>
  </si>
  <si>
    <t>62a3af66f8f756164585eeb8</t>
  </si>
  <si>
    <t>16:53</t>
  </si>
  <si>
    <t>62a3b135b4da29969c63b1ed</t>
  </si>
  <si>
    <t>17:01</t>
  </si>
  <si>
    <t>62a758185d257a28a312bc94</t>
  </si>
  <si>
    <t>11:30</t>
  </si>
  <si>
    <t>62a3b314f408bae018ee0938</t>
  </si>
  <si>
    <t>17:09</t>
  </si>
  <si>
    <t>62a3b3f6bc6861bf3177973b</t>
  </si>
  <si>
    <t>17:13</t>
  </si>
  <si>
    <t>0:01:02</t>
  </si>
  <si>
    <t>62a3ba4dbc6861bf31779f24</t>
  </si>
  <si>
    <t>17:40</t>
  </si>
  <si>
    <t>62a33dedd8c00e9f5419ce2b</t>
  </si>
  <si>
    <t>62a3bc00d8c00e9f541aad66</t>
  </si>
  <si>
    <t>17:47</t>
  </si>
  <si>
    <t>62a3bf1b0a77c1a77f66a347</t>
  </si>
  <si>
    <t>18:00</t>
  </si>
  <si>
    <t>0:05:36</t>
  </si>
  <si>
    <t>62a3c021f8f756164586043f</t>
  </si>
  <si>
    <t>18:05</t>
  </si>
  <si>
    <t>62a3c1b1bc6861bf3177aa8c</t>
  </si>
  <si>
    <t>18:12</t>
  </si>
  <si>
    <t>62a3c30324a26260273909b9</t>
  </si>
  <si>
    <t>18:17</t>
  </si>
  <si>
    <t>62a3c476bc6861bf3177ad9d</t>
  </si>
  <si>
    <t>18:23</t>
  </si>
  <si>
    <t>62a3c5f2cec54911e9cb3d9b</t>
  </si>
  <si>
    <t>18:30</t>
  </si>
  <si>
    <t>62a35c890a77c1a77f65fdfa</t>
  </si>
  <si>
    <t>11:00</t>
  </si>
  <si>
    <t>62a388d524a262602738b869</t>
  </si>
  <si>
    <t>14:09</t>
  </si>
  <si>
    <t>62a3ca44bae91e4b8b83dcd4</t>
  </si>
  <si>
    <t>18:48</t>
  </si>
  <si>
    <t>0:04:17</t>
  </si>
  <si>
    <t>ALL</t>
  </si>
  <si>
    <t>62a3cbfef8d5efcc22f8b6f1</t>
  </si>
  <si>
    <t>18:55</t>
  </si>
  <si>
    <t>62a3cde8f8f7561645861366</t>
  </si>
  <si>
    <t>19:04</t>
  </si>
  <si>
    <t>62a3cfed0f8c8599d5b00b12</t>
  </si>
  <si>
    <t>19:12</t>
  </si>
  <si>
    <t>62a3a1a62e54c9003e53dc35</t>
  </si>
  <si>
    <t>15:55</t>
  </si>
  <si>
    <t>62a3d37c0a77c1a77f66bc0e</t>
  </si>
  <si>
    <t>19:27</t>
  </si>
  <si>
    <t>62a3d8dbf8f7561645861f9d</t>
  </si>
  <si>
    <t>19:50</t>
  </si>
  <si>
    <t>0:04:51</t>
  </si>
  <si>
    <t>62a3d9697dc029e2d66cf087</t>
  </si>
  <si>
    <t>19:53</t>
  </si>
  <si>
    <t>62a3dac9f3072dd892631e12</t>
  </si>
  <si>
    <t>19:59</t>
  </si>
  <si>
    <t>0:03:19</t>
  </si>
  <si>
    <t>62a3dc3ab4da29969c63e3d7</t>
  </si>
  <si>
    <t>20:05</t>
  </si>
  <si>
    <t>62a3e2abf8f75616458628d1</t>
  </si>
  <si>
    <t>20:32</t>
  </si>
  <si>
    <t>62a3e32bd8c00e9f541ad5f0</t>
  </si>
  <si>
    <t>20:34</t>
  </si>
  <si>
    <t>62a3ecf7bc6861bf3177d5c2</t>
  </si>
  <si>
    <t>21:16</t>
  </si>
  <si>
    <t>62a3eea9bae91e4b8b8401a4</t>
  </si>
  <si>
    <t>21:23</t>
  </si>
  <si>
    <t>62a3f39df8d5efcc22f8ddc2</t>
  </si>
  <si>
    <t>21:45</t>
  </si>
  <si>
    <t>1:09:45</t>
  </si>
  <si>
    <t>62a3f6a25d257a28a30e9d02</t>
  </si>
  <si>
    <t>21:57</t>
  </si>
  <si>
    <t>0:04:54</t>
  </si>
  <si>
    <t>62a51dc6575fa3a5ae8b09f3</t>
  </si>
  <si>
    <t>18:57</t>
  </si>
  <si>
    <t>0:03:17</t>
  </si>
  <si>
    <t>62a3fc7c7dc029e2d66d10e8</t>
  </si>
  <si>
    <t>22:22</t>
  </si>
  <si>
    <t>0:02:26</t>
  </si>
  <si>
    <t>62a3fe0d5d257a28a30ea3c8</t>
  </si>
  <si>
    <t>0:12:09</t>
  </si>
  <si>
    <t>62a59cd2cec54911e9cd251a</t>
  </si>
  <si>
    <t>3:59</t>
  </si>
  <si>
    <t>62a40276bc6861bf3177e6fd</t>
  </si>
  <si>
    <t>22:48</t>
  </si>
  <si>
    <t>0:04:01</t>
  </si>
  <si>
    <t>62a403bbf8d5efcc22f8eb18</t>
  </si>
  <si>
    <t>22:53</t>
  </si>
  <si>
    <t>62a403d30f8c8599d5b03d65</t>
  </si>
  <si>
    <t>22:54</t>
  </si>
  <si>
    <t>62a4044acf25554317312a81</t>
  </si>
  <si>
    <t>22:56</t>
  </si>
  <si>
    <t>0:03:27</t>
  </si>
  <si>
    <t>62a4061bf408bae018ee5deb</t>
  </si>
  <si>
    <t>23:03</t>
  </si>
  <si>
    <t>62a4098124a2626027394ddc</t>
  </si>
  <si>
    <t>23:18</t>
  </si>
  <si>
    <t>0:02:12</t>
  </si>
  <si>
    <t>62a40c99575fa3a5ae89de4b</t>
  </si>
  <si>
    <t>23:31</t>
  </si>
  <si>
    <t>62a34006d8c00e9f5419d341</t>
  </si>
  <si>
    <t>8:58</t>
  </si>
  <si>
    <t>62a40da3cf255543173132e2</t>
  </si>
  <si>
    <t>23:36</t>
  </si>
  <si>
    <t>62a3688df8f7561645857f7e</t>
  </si>
  <si>
    <t>11:51</t>
  </si>
  <si>
    <t>0:00:57</t>
  </si>
  <si>
    <t>62a410b5cec54911e9cb8262</t>
  </si>
  <si>
    <t>23:49</t>
  </si>
  <si>
    <t>62a41135bc6861bf3177f3d8</t>
  </si>
  <si>
    <t>23:51</t>
  </si>
  <si>
    <t>62a41964d8c00e9f541b061d</t>
  </si>
  <si>
    <t>0:26</t>
  </si>
  <si>
    <t>62a41968f8d5efcc22f8fd44</t>
  </si>
  <si>
    <t>0:02:20</t>
  </si>
  <si>
    <t>62a41e23bc6861bf3177fffb</t>
  </si>
  <si>
    <t>0:46</t>
  </si>
  <si>
    <t>62a51fe0575fa3a5ae8b0c06</t>
  </si>
  <si>
    <t>62a7b283f8d5efcc22fdc189</t>
  </si>
  <si>
    <t>17:56</t>
  </si>
  <si>
    <t>62a424ccd8c00e9f541b114e</t>
  </si>
  <si>
    <t>1:14</t>
  </si>
  <si>
    <t>62a42527b4da29969c6423f7</t>
  </si>
  <si>
    <t>1:16</t>
  </si>
  <si>
    <t>62a425ec2e54c9003e5467bf</t>
  </si>
  <si>
    <t>1:19</t>
  </si>
  <si>
    <t>62a38a060a77c1a77f6654b7</t>
  </si>
  <si>
    <t>62a37ad924a2626027389f8a</t>
  </si>
  <si>
    <t>13:09</t>
  </si>
  <si>
    <t>62a42d6ef8d5efcc22f9178a</t>
  </si>
  <si>
    <t>1:51</t>
  </si>
  <si>
    <t>62a43e86f408bae018ee913a</t>
  </si>
  <si>
    <t>3:04</t>
  </si>
  <si>
    <t>0:04:03</t>
  </si>
  <si>
    <t>62a43ed4f8d5efcc22f92d0a</t>
  </si>
  <si>
    <t>3:05</t>
  </si>
  <si>
    <t>0:02:33</t>
  </si>
  <si>
    <t>62a43f43f408bae018ee9281</t>
  </si>
  <si>
    <t>3:07</t>
  </si>
  <si>
    <t>62a440ab575fa3a5ae8a1418</t>
  </si>
  <si>
    <t>3:13</t>
  </si>
  <si>
    <t>0:03:39</t>
  </si>
  <si>
    <t>62a441e3575fa3a5ae8a1552</t>
  </si>
  <si>
    <t>3:18</t>
  </si>
  <si>
    <t>0:04:04</t>
  </si>
  <si>
    <t>62a446faf8f7561645868c60</t>
  </si>
  <si>
    <t>62a448832e54c9003e5491c5</t>
  </si>
  <si>
    <t>3:47</t>
  </si>
  <si>
    <t>62a44ae2f8f7561645869335</t>
  </si>
  <si>
    <t>3:57</t>
  </si>
  <si>
    <t>62a44bc7bc6861bf31783829</t>
  </si>
  <si>
    <t>4:01</t>
  </si>
  <si>
    <t>62a44ea3f408bae018eea62a</t>
  </si>
  <si>
    <t>4:13</t>
  </si>
  <si>
    <t>0:05:51</t>
  </si>
  <si>
    <t>62a4514ff408bae018eea94d</t>
  </si>
  <si>
    <t>4:24</t>
  </si>
  <si>
    <t>62a45a140a77c1a77f67469d</t>
  </si>
  <si>
    <t>5:02</t>
  </si>
  <si>
    <t>62a45c8bf3072dd89263a493</t>
  </si>
  <si>
    <t>5:12</t>
  </si>
  <si>
    <t>62a45f8c0f8c8599d5b09d40</t>
  </si>
  <si>
    <t>5:25</t>
  </si>
  <si>
    <t>62a4604d0a77c1a77f674e29</t>
  </si>
  <si>
    <t>5:28</t>
  </si>
  <si>
    <t>62a46a66f8d5efcc22f95a7a</t>
  </si>
  <si>
    <t>6:11</t>
  </si>
  <si>
    <t>62a46ad7d8c00e9f541b664a</t>
  </si>
  <si>
    <t>6:13</t>
  </si>
  <si>
    <t>0:03:13</t>
  </si>
  <si>
    <t>62a46dbecf25554317319e48</t>
  </si>
  <si>
    <t>6:26</t>
  </si>
  <si>
    <t>62a475dcf408bae018eed15c</t>
  </si>
  <si>
    <t>7:00</t>
  </si>
  <si>
    <t>0:04:48</t>
  </si>
  <si>
    <t>62a477f0b4da29969c64892f</t>
  </si>
  <si>
    <t>7:09</t>
  </si>
  <si>
    <t>225k+</t>
  </si>
  <si>
    <t>62a47947cec54911e9cbf6b2</t>
  </si>
  <si>
    <t>7:15</t>
  </si>
  <si>
    <t>62a47c587dc029e2d66d9782</t>
  </si>
  <si>
    <t>7:28</t>
  </si>
  <si>
    <t>0:03:11</t>
  </si>
  <si>
    <t>62a47e3ef3072dd89263c8c0</t>
  </si>
  <si>
    <t>7:36</t>
  </si>
  <si>
    <t>0:02:30</t>
  </si>
  <si>
    <t>62a3f6d9bae91e4b8b8408ca</t>
  </si>
  <si>
    <t>21:58</t>
  </si>
  <si>
    <t>62a47ea87dc029e2d66d9b60</t>
  </si>
  <si>
    <t>7:38</t>
  </si>
  <si>
    <t>62a47f1e0a77c1a77f677174</t>
  </si>
  <si>
    <t>7:40</t>
  </si>
  <si>
    <t>62a48566b4da29969c64995a</t>
  </si>
  <si>
    <t>8:07</t>
  </si>
  <si>
    <t>62a48612d8c00e9f541b86b8</t>
  </si>
  <si>
    <t>8:09</t>
  </si>
  <si>
    <t>0:01:53</t>
  </si>
  <si>
    <t>62ab3e62bae91e4b8b8ebe14</t>
  </si>
  <si>
    <t>62a488197dc029e2d66da8a1</t>
  </si>
  <si>
    <t>8:18</t>
  </si>
  <si>
    <t>62a48c4c24a262602739e141</t>
  </si>
  <si>
    <t>8:36</t>
  </si>
  <si>
    <t>62a48cbdf408bae018eeeccf</t>
  </si>
  <si>
    <t>62a48d4df8d5efcc22f98308</t>
  </si>
  <si>
    <t>62a48d562e54c9003e54ea2b</t>
  </si>
  <si>
    <t>62a48da6b4da29969c64a3a5</t>
  </si>
  <si>
    <t>62a39a340f8c8599d5afc6ce</t>
  </si>
  <si>
    <t>15:23</t>
  </si>
  <si>
    <t>62a4d7f6bae91e4b8b84ffed</t>
  </si>
  <si>
    <t>13:59</t>
  </si>
  <si>
    <t>0:02:06</t>
  </si>
  <si>
    <t>62a495d724a262602739ee07</t>
  </si>
  <si>
    <t>62a49b3cb4da29969c64b5dc</t>
  </si>
  <si>
    <t>0:04:32</t>
  </si>
  <si>
    <t>62a49e087dc029e2d66dc57e</t>
  </si>
  <si>
    <t>9:52</t>
  </si>
  <si>
    <t>62a49e47b4da29969c64b9f9</t>
  </si>
  <si>
    <t>9:53</t>
  </si>
  <si>
    <t>62a49e5f24a262602739f9af</t>
  </si>
  <si>
    <t>62a49fe7b4da29969c64bbe1</t>
  </si>
  <si>
    <t>10:00</t>
  </si>
  <si>
    <t>62a4a3d4f8d5efcc22f9a051</t>
  </si>
  <si>
    <t>0:01:00</t>
  </si>
  <si>
    <t>62b4404df31287f32e14d1c1</t>
  </si>
  <si>
    <t>6/23/2022</t>
  </si>
  <si>
    <t>6:28</t>
  </si>
  <si>
    <t>62a4abb30f8c8599d5b0fc24</t>
  </si>
  <si>
    <t>0:03:12</t>
  </si>
  <si>
    <t>62a4afd87dc029e2d66ddb24</t>
  </si>
  <si>
    <t>11:08</t>
  </si>
  <si>
    <t>62a4b085cec54911e9cc3afe</t>
  </si>
  <si>
    <t>0:02:44</t>
  </si>
  <si>
    <t>62a4b23f5d257a28a30f6b8c</t>
  </si>
  <si>
    <t>62a4b29a5d257a28a30f6c63</t>
  </si>
  <si>
    <t>11:19</t>
  </si>
  <si>
    <t>62a4b2e5f8f75616458712af</t>
  </si>
  <si>
    <t>11:21</t>
  </si>
  <si>
    <t>62a4b6c30a77c1a77f67b54c</t>
  </si>
  <si>
    <t>11:37</t>
  </si>
  <si>
    <t>62a4bf07b4da29969c64e4f8</t>
  </si>
  <si>
    <t>12:12</t>
  </si>
  <si>
    <t>62a4bf3a0a77c1a77f67bef2</t>
  </si>
  <si>
    <t>12:13</t>
  </si>
  <si>
    <t>62a4c49a575fa3a5ae8aadf4</t>
  </si>
  <si>
    <t>62a4c57af3072dd8926421ac</t>
  </si>
  <si>
    <t>62a4c6060a77c1a77f67c772</t>
  </si>
  <si>
    <t>12:42</t>
  </si>
  <si>
    <t>62a4c7d0f8f7561645872912</t>
  </si>
  <si>
    <t>12:50</t>
  </si>
  <si>
    <t>62a4cdfad8c00e9f541bdc6b</t>
  </si>
  <si>
    <t>62a4ce2bbae91e4b8b84f3db</t>
  </si>
  <si>
    <t>13:17</t>
  </si>
  <si>
    <t>62a4cffeb4da29969c64f6a1</t>
  </si>
  <si>
    <t>13:25</t>
  </si>
  <si>
    <t>62a4d08bf3072dd892642d2c</t>
  </si>
  <si>
    <t>13:27</t>
  </si>
  <si>
    <t>62a352f00a77c1a77f65eae7</t>
  </si>
  <si>
    <t>10:19</t>
  </si>
  <si>
    <t>62a4d74c5d257a28a30f97fc</t>
  </si>
  <si>
    <t>0:05:32</t>
  </si>
  <si>
    <t>62a344e1f3072dd892623328</t>
  </si>
  <si>
    <t>62a4d9d4bae91e4b8b8501f1</t>
  </si>
  <si>
    <t>14:07</t>
  </si>
  <si>
    <t>62a4dd63f408bae018ef4e51</t>
  </si>
  <si>
    <t>14:22</t>
  </si>
  <si>
    <t>62a4e34d7dc029e2d66e10b9</t>
  </si>
  <si>
    <t>62a349d5d8c00e9f5419ead2</t>
  </si>
  <si>
    <t>62a4e5aed8c00e9f541bf48c</t>
  </si>
  <si>
    <t>14:57</t>
  </si>
  <si>
    <t>62a4f6eef3072dd892645775</t>
  </si>
  <si>
    <t>16:11</t>
  </si>
  <si>
    <t>62a58faf2e54c9003e55ef2e</t>
  </si>
  <si>
    <t>3:03</t>
  </si>
  <si>
    <t>62a5008c5d257a28a30fbde5</t>
  </si>
  <si>
    <t>62a5038acec54911e9cc9526</t>
  </si>
  <si>
    <t>17:05</t>
  </si>
  <si>
    <t>62a50775f8f756164587677b</t>
  </si>
  <si>
    <t>17:21</t>
  </si>
  <si>
    <t>62a50eddf8d5efcc22fa1a4e</t>
  </si>
  <si>
    <t>17:53</t>
  </si>
  <si>
    <t>62a511acbc6861bf3179178a</t>
  </si>
  <si>
    <t>62a5d350f3072dd892652c70</t>
  </si>
  <si>
    <t>7:51</t>
  </si>
  <si>
    <t>62a960567dc029e2d6749dd8</t>
  </si>
  <si>
    <t>0:30</t>
  </si>
  <si>
    <t>62aaff342e54c9003e5e79b8</t>
  </si>
  <si>
    <t>6:00</t>
  </si>
  <si>
    <t>0:12:16</t>
  </si>
  <si>
    <t>62b71083f31287f32e189026</t>
  </si>
  <si>
    <t>0:04:43</t>
  </si>
  <si>
    <t>62a34fa418134ddc75ceb509</t>
  </si>
  <si>
    <t>0:03:29</t>
  </si>
  <si>
    <t>62a52725d8c00e9f541c3b4a</t>
  </si>
  <si>
    <t>19:37</t>
  </si>
  <si>
    <t>62a5390cb4da29969c655ccc</t>
  </si>
  <si>
    <t>20:53</t>
  </si>
  <si>
    <t>62a53bc0bc6861bf31793947</t>
  </si>
  <si>
    <t>21:05</t>
  </si>
  <si>
    <t>62a53c84f3072dd8926495c9</t>
  </si>
  <si>
    <t>21:08</t>
  </si>
  <si>
    <t>62a54bccf3072dd89264a13b</t>
  </si>
  <si>
    <t>22:13</t>
  </si>
  <si>
    <t>62a54f20d8c00e9f541c5cfa</t>
  </si>
  <si>
    <t>22:27</t>
  </si>
  <si>
    <t>0:02:37</t>
  </si>
  <si>
    <t>62a552e1cf2555431732922d</t>
  </si>
  <si>
    <t>22:43</t>
  </si>
  <si>
    <t>0:02:25</t>
  </si>
  <si>
    <t>62a557d10f8c8599d5b1a81c</t>
  </si>
  <si>
    <t>23:04</t>
  </si>
  <si>
    <t>62a55b05f8d5efcc22fa5b65</t>
  </si>
  <si>
    <t>0:04:47</t>
  </si>
  <si>
    <t>62a55fe1f8d5efcc22fa5fe4</t>
  </si>
  <si>
    <t>23:39</t>
  </si>
  <si>
    <t>62a56bc67dc029e2d66e86c0</t>
  </si>
  <si>
    <t>0:29</t>
  </si>
  <si>
    <t>62a57116f408bae018efd56a</t>
  </si>
  <si>
    <t>0:52</t>
  </si>
  <si>
    <t>62a57263cec54911e9ccf648</t>
  </si>
  <si>
    <t>0:58</t>
  </si>
  <si>
    <t>62a574b3b4da29969c658eb4</t>
  </si>
  <si>
    <t>1:08</t>
  </si>
  <si>
    <t>62a58b267dc029e2d66ea3f8</t>
  </si>
  <si>
    <t>2:43</t>
  </si>
  <si>
    <t>62a421cebc6861bf317803f5</t>
  </si>
  <si>
    <t>1:02</t>
  </si>
  <si>
    <t>62a4926ef408bae018eef4ee</t>
  </si>
  <si>
    <t>62a377f424a2626027389af3</t>
  </si>
  <si>
    <t>12:57</t>
  </si>
  <si>
    <t>62a39b6cf408bae018ede929</t>
  </si>
  <si>
    <t>15:28</t>
  </si>
  <si>
    <t>62a59d007dc029e2d66eb8f9</t>
  </si>
  <si>
    <t>4:00</t>
  </si>
  <si>
    <t>62a5a124cec54911e9cd29f5</t>
  </si>
  <si>
    <t>4:17</t>
  </si>
  <si>
    <t>American Indian or Alaska Native</t>
  </si>
  <si>
    <t>62a5a44b24a26260273af0fc</t>
  </si>
  <si>
    <t>4:31</t>
  </si>
  <si>
    <t>62a5a931cec54911e9cd3333</t>
  </si>
  <si>
    <t>4:52</t>
  </si>
  <si>
    <t>62a5bea05d257a28a3106f7e</t>
  </si>
  <si>
    <t>6:23</t>
  </si>
  <si>
    <t>62a5c571575fa3a5ae8baaa1</t>
  </si>
  <si>
    <t>6:52</t>
  </si>
  <si>
    <t>62a33f56cf255543173005e9</t>
  </si>
  <si>
    <t>62a5cba2575fa3a5ae8bb122</t>
  </si>
  <si>
    <t>7:18</t>
  </si>
  <si>
    <t>62a37a7818134ddc75cf0d4c</t>
  </si>
  <si>
    <t>Native Hawaiian or other Pacific Islander</t>
  </si>
  <si>
    <t>62a487167dc029e2d66da73e</t>
  </si>
  <si>
    <t>8:14</t>
  </si>
  <si>
    <t>62a5e69f24a26260273b42bf</t>
  </si>
  <si>
    <t>62a5ea667dc029e2d66f153d</t>
  </si>
  <si>
    <t>62a5ebe05d257a28a310ac53</t>
  </si>
  <si>
    <t>62a5edb2575fa3a5ae8bdba5</t>
  </si>
  <si>
    <t>0:03:02</t>
  </si>
  <si>
    <t>62a5edba0a77c1a77f68f1b5</t>
  </si>
  <si>
    <t>62a5f332bc6861bf3179f631</t>
  </si>
  <si>
    <t>10:07</t>
  </si>
  <si>
    <t>62a5f872bae91e4b8b861e53</t>
  </si>
  <si>
    <t>10:30</t>
  </si>
  <si>
    <t>62a34ab15d257a28a30d9589</t>
  </si>
  <si>
    <t>0:04:27</t>
  </si>
  <si>
    <t>62a609c4bc6861bf317a10a3</t>
  </si>
  <si>
    <t>11:44</t>
  </si>
  <si>
    <t>62a61076f8f7561645887ded</t>
  </si>
  <si>
    <t>62a5db29cf2555431733248f</t>
  </si>
  <si>
    <t>8:25</t>
  </si>
  <si>
    <t>0:02:42</t>
  </si>
  <si>
    <t>62a617c30a77c1a77f6925fc</t>
  </si>
  <si>
    <t>12:43</t>
  </si>
  <si>
    <t>0:02:48</t>
  </si>
  <si>
    <t>62a618a9d8c00e9f541d3537</t>
  </si>
  <si>
    <t>62a61eb02e54c9003e5697f7</t>
  </si>
  <si>
    <t>62a6246df3072dd892659218</t>
  </si>
  <si>
    <t>62a62a7124a26260273b94fa</t>
  </si>
  <si>
    <t>14:03</t>
  </si>
  <si>
    <t>62a7b0ae0f8c8599d5b51cd0</t>
  </si>
  <si>
    <t>17:48</t>
  </si>
  <si>
    <t>0:00:50</t>
  </si>
  <si>
    <t>62a633b4d8c00e9f541d54a4</t>
  </si>
  <si>
    <t>0:02:53</t>
  </si>
  <si>
    <t>62a639e05d257a28a3110ef5</t>
  </si>
  <si>
    <t>15:09</t>
  </si>
  <si>
    <t>62a642690f8c8599d5b2ab37</t>
  </si>
  <si>
    <t>15:45</t>
  </si>
  <si>
    <t>62a64b4dd8c00e9f541d6d81</t>
  </si>
  <si>
    <t>16:23</t>
  </si>
  <si>
    <t>0:03:50</t>
  </si>
  <si>
    <t>62a64c6ecf2555431733a7a4</t>
  </si>
  <si>
    <t>16:28</t>
  </si>
  <si>
    <t>62a654165d257a28a3112ac9</t>
  </si>
  <si>
    <t>62a65618d8c00e9f541d783a</t>
  </si>
  <si>
    <t>62a65db824a26260273bc9ff</t>
  </si>
  <si>
    <t>17:42</t>
  </si>
  <si>
    <t>62a66558cf2555431733c0f9</t>
  </si>
  <si>
    <t>18:14</t>
  </si>
  <si>
    <t>62aa3454bae91e4b8b8d3249</t>
  </si>
  <si>
    <t>15:34</t>
  </si>
  <si>
    <t>62b16a5c5d257a28a321a74c</t>
  </si>
  <si>
    <t>6/21/2022</t>
  </si>
  <si>
    <t>2:51</t>
  </si>
  <si>
    <t>62a6a11a0a77c1a77f69b7cb</t>
  </si>
  <si>
    <t>0:03:16</t>
  </si>
  <si>
    <t>62a6ac1524a26260273c1cd0</t>
  </si>
  <si>
    <t>23:16</t>
  </si>
  <si>
    <t>0:04:53</t>
  </si>
  <si>
    <t>62a6b0790a77c1a77f69cb15</t>
  </si>
  <si>
    <t>23:35</t>
  </si>
  <si>
    <t>62a6bc6a18134ddc75d2a726</t>
  </si>
  <si>
    <t>62a6c3d9cec54911e9ce7669</t>
  </si>
  <si>
    <t>62a6d037cec54911e9ce862a</t>
  </si>
  <si>
    <t>1:50</t>
  </si>
  <si>
    <t>62a6d2532e54c9003e575d9c</t>
  </si>
  <si>
    <t>1:59</t>
  </si>
  <si>
    <t>62a6dbcad8c00e9f541e1050</t>
  </si>
  <si>
    <t>2:40</t>
  </si>
  <si>
    <t>62a6e2815d257a28a311c8f9</t>
  </si>
  <si>
    <t>3:08</t>
  </si>
  <si>
    <t>62a38985f8f756164585b89c</t>
  </si>
  <si>
    <t>62a33cb6cf25554317300177</t>
  </si>
  <si>
    <t>0:02:34</t>
  </si>
  <si>
    <t>62a37128d8c00e9f541a39dd</t>
  </si>
  <si>
    <t>12:28</t>
  </si>
  <si>
    <t>62a70b55cec54911e9cedd98</t>
  </si>
  <si>
    <t>6:03</t>
  </si>
  <si>
    <t>0:02:49</t>
  </si>
  <si>
    <t>62a73a37f8d5efcc22fcb724</t>
  </si>
  <si>
    <t>62a73aa824a26260273d0172</t>
  </si>
  <si>
    <t>9:24</t>
  </si>
  <si>
    <t>62a73c5b0a77c1a77f6aba65</t>
  </si>
  <si>
    <t>62a749ebd8c00e9f541efa36</t>
  </si>
  <si>
    <t>0:01:12</t>
  </si>
  <si>
    <t>62a74e28b4da29969c681108</t>
  </si>
  <si>
    <t>10:48</t>
  </si>
  <si>
    <t>62a47e812e54c9003e54d789</t>
  </si>
  <si>
    <t>7:37</t>
  </si>
  <si>
    <t>62a75a5418134ddc75d3d2f1</t>
  </si>
  <si>
    <t>62a75ed0f8f75616458a5d1a</t>
  </si>
  <si>
    <t>11:59</t>
  </si>
  <si>
    <t>62a75f1b575fa3a5ae8e0010</t>
  </si>
  <si>
    <t>12:00</t>
  </si>
  <si>
    <t>62a764ffd8c00e9f541f3cc3</t>
  </si>
  <si>
    <t>62a76c962e54c9003e588661</t>
  </si>
  <si>
    <t>62a8592f7dc029e2d672c0a8</t>
  </si>
  <si>
    <t>5:47</t>
  </si>
  <si>
    <t>62a7738a2e54c9003e589598</t>
  </si>
  <si>
    <t>62a77967f8d5efcc22fd4c81</t>
  </si>
  <si>
    <t>62a77a37f8d5efcc22fd4e47</t>
  </si>
  <si>
    <t>62a77cb7b4da29969c68743a</t>
  </si>
  <si>
    <t>14:06</t>
  </si>
  <si>
    <t>62a78743f8f75616458ab6bb</t>
  </si>
  <si>
    <t>62a789015d257a28a3132977</t>
  </si>
  <si>
    <t>14:59</t>
  </si>
  <si>
    <t>62a525aff8f75616458784dd</t>
  </si>
  <si>
    <t>0:03:25</t>
  </si>
  <si>
    <t>62a7988bbae91e4b8b88b8ee</t>
  </si>
  <si>
    <t>16:05</t>
  </si>
  <si>
    <t>62a79c9c2e54c9003e58f0d5</t>
  </si>
  <si>
    <t>62aa5c11f408bae018f7dec0</t>
  </si>
  <si>
    <t>18:24</t>
  </si>
  <si>
    <t>62a33cf30a77c1a77f65baa2</t>
  </si>
  <si>
    <t>0:02:31</t>
  </si>
  <si>
    <t>62a7b296f8d5efcc22fdc1ef</t>
  </si>
  <si>
    <t>62a7bd0e5d257a28a313855c</t>
  </si>
  <si>
    <t>18:41</t>
  </si>
  <si>
    <t>62a7be5e5d257a28a313876a</t>
  </si>
  <si>
    <t>18:46</t>
  </si>
  <si>
    <t>62a7ce44575fa3a5ae8ece5f</t>
  </si>
  <si>
    <t>19:54</t>
  </si>
  <si>
    <t>62a7e1380f8c8599d5b55fcf</t>
  </si>
  <si>
    <t>21:15</t>
  </si>
  <si>
    <t>62a7e2d024a26260273e4448</t>
  </si>
  <si>
    <t>21:22</t>
  </si>
  <si>
    <t>62a7ed9c0f8c8599d5b57132</t>
  </si>
  <si>
    <t>22:08</t>
  </si>
  <si>
    <t>62a7f09a0f8c8599d5b57526</t>
  </si>
  <si>
    <t>22:21</t>
  </si>
  <si>
    <t>62a7fb02f8d5efcc22fe2486</t>
  </si>
  <si>
    <t>23:05</t>
  </si>
  <si>
    <t>62a816907dc029e2d6725a33</t>
  </si>
  <si>
    <t>1:03</t>
  </si>
  <si>
    <t>62a84764bc6861bf317d7b86</t>
  </si>
  <si>
    <t>62a84f9af408bae018f41e34</t>
  </si>
  <si>
    <t>5:06</t>
  </si>
  <si>
    <t>62a85803f8d5efcc22fea92f</t>
  </si>
  <si>
    <t>5:42</t>
  </si>
  <si>
    <t>62a35878575fa3a5ae88e5d5</t>
  </si>
  <si>
    <t>10:43</t>
  </si>
  <si>
    <t>0:04:22</t>
  </si>
  <si>
    <t>62a385480f8c8599d5afa5c6</t>
  </si>
  <si>
    <t>62a8665c5d257a28a31474f7</t>
  </si>
  <si>
    <t>6:43</t>
  </si>
  <si>
    <t>62a868c5cf2555431737094b</t>
  </si>
  <si>
    <t>6:53</t>
  </si>
  <si>
    <t>62a88e9ff8d5efcc22ff1eb6</t>
  </si>
  <si>
    <t>62a3c7f1bc6861bf3177b06e</t>
  </si>
  <si>
    <t>18:38</t>
  </si>
  <si>
    <t>62a8b6ffbae91e4b8b8aa5c2</t>
  </si>
  <si>
    <t>12:27</t>
  </si>
  <si>
    <t>62a8bf9e575fa3a5ae907617</t>
  </si>
  <si>
    <t>13:04</t>
  </si>
  <si>
    <t>62a8cd29bc6861bf317ea9a2</t>
  </si>
  <si>
    <t>62a8f477f408bae018f5869d</t>
  </si>
  <si>
    <t>62a8fcf5cf25554317384604</t>
  </si>
  <si>
    <t>17:26</t>
  </si>
  <si>
    <t>62a8fe9abc6861bf317f0c01</t>
  </si>
  <si>
    <t>17:33</t>
  </si>
  <si>
    <t>62a9024d18134ddc75d6e76d</t>
  </si>
  <si>
    <t>17:49</t>
  </si>
  <si>
    <t>62a95253bae91e4b8b8b91d9</t>
  </si>
  <si>
    <t>23:30</t>
  </si>
  <si>
    <t>62a350f7f3072dd892624d05</t>
  </si>
  <si>
    <t>10:11</t>
  </si>
  <si>
    <t>62a9612bf8d5efcc22007c09</t>
  </si>
  <si>
    <t>0:33</t>
  </si>
  <si>
    <t>62a962380f8c8599d5b7e3fb</t>
  </si>
  <si>
    <t>0:38</t>
  </si>
  <si>
    <t>62a993537dc029e2d674e9b5</t>
  </si>
  <si>
    <t>4:07</t>
  </si>
  <si>
    <t>62a9bb81bc6861bf3180079c</t>
  </si>
  <si>
    <t>6:59</t>
  </si>
  <si>
    <t>62a9c880f408bae018f6aa1b</t>
  </si>
  <si>
    <t>7:54</t>
  </si>
  <si>
    <t>62a3abacd8c00e9f541a96eb</t>
  </si>
  <si>
    <t>16:38</t>
  </si>
  <si>
    <t>62a9f0172e54c9003e5cdc25</t>
  </si>
  <si>
    <t>62a40d86d8c00e9f541afb5e</t>
  </si>
  <si>
    <t>0:05:15</t>
  </si>
  <si>
    <t>62aa121dcec54911e9d446cc</t>
  </si>
  <si>
    <t>0:03:23</t>
  </si>
  <si>
    <t>62aa1734f3072dd8926c4168</t>
  </si>
  <si>
    <t>0:03:51</t>
  </si>
  <si>
    <t>62aa21e218134ddc75d8be11</t>
  </si>
  <si>
    <t>62a7047c24a26260273c9646</t>
  </si>
  <si>
    <t>5:33</t>
  </si>
  <si>
    <t>0:01:50</t>
  </si>
  <si>
    <t>62a33e62575fa3a5ae88aabf</t>
  </si>
  <si>
    <t>62a5177d18134ddc75d0e9d8</t>
  </si>
  <si>
    <t>0:05:09</t>
  </si>
  <si>
    <t>62aa34e8f3072dd8926c7d56</t>
  </si>
  <si>
    <t>15:37</t>
  </si>
  <si>
    <t>62aa356ff8d5efcc22020832</t>
  </si>
  <si>
    <t>62aa3e6824a26260274264da</t>
  </si>
  <si>
    <t>16:17</t>
  </si>
  <si>
    <t>0:02:13</t>
  </si>
  <si>
    <t>62aa4790f8d5efcc2202266e</t>
  </si>
  <si>
    <t>16:56</t>
  </si>
  <si>
    <t>62aa5761bc6861bf318141fc</t>
  </si>
  <si>
    <t>18:04</t>
  </si>
  <si>
    <t>0:02:35</t>
  </si>
  <si>
    <t>62aa2f44bc6861bf3180fd06</t>
  </si>
  <si>
    <t>15:13</t>
  </si>
  <si>
    <t>62a3447a575fa3a5ae88b6c0</t>
  </si>
  <si>
    <t>0:04:14</t>
  </si>
  <si>
    <t>62aa95970a77c1a77f709268</t>
  </si>
  <si>
    <t>0:06:15</t>
  </si>
  <si>
    <t>62aa98bfcf255543173adbdc</t>
  </si>
  <si>
    <t>62aaa387f8d5efcc22029fcb</t>
  </si>
  <si>
    <t>23:29</t>
  </si>
  <si>
    <t>62aacd922e54c9003e5e33c2</t>
  </si>
  <si>
    <t>2:28</t>
  </si>
  <si>
    <t>62aaeecd0f8c8599d5ba6923</t>
  </si>
  <si>
    <t>4:50</t>
  </si>
  <si>
    <t>62aaf8397dc029e2d6773cde</t>
  </si>
  <si>
    <t>5:30</t>
  </si>
  <si>
    <t>62a7029ff8f7561645899bae</t>
  </si>
  <si>
    <t>62a34340bc6861bf3176d05b</t>
  </si>
  <si>
    <t>9:12</t>
  </si>
  <si>
    <t>62ab1cb0cec54911e9d5d187</t>
  </si>
  <si>
    <t>8:06</t>
  </si>
  <si>
    <t>62a3452818134ddc75ce9e1b</t>
  </si>
  <si>
    <t>62ab6ab318134ddc75dabb09</t>
  </si>
  <si>
    <t>13:38</t>
  </si>
  <si>
    <t>62ab83a7d8c00e9f54263d2e</t>
  </si>
  <si>
    <t>62a34b07cec54911e9ca6b6e</t>
  </si>
  <si>
    <t>62abec6cf3072dd8926f2ad0</t>
  </si>
  <si>
    <t>22:52</t>
  </si>
  <si>
    <t>62abee280f8c8599d5bc246d</t>
  </si>
  <si>
    <t>22:59</t>
  </si>
  <si>
    <t>62acc1f0cf255543173e59f7</t>
  </si>
  <si>
    <t>62a365c2f8d5efcc22f81e2e</t>
  </si>
  <si>
    <t>11:39</t>
  </si>
  <si>
    <t>62acf0890f8c8599d5bdce87</t>
  </si>
  <si>
    <t>17:22</t>
  </si>
  <si>
    <t>62ad591424a2626027471080</t>
  </si>
  <si>
    <t>6/18/2022</t>
  </si>
  <si>
    <t>0:48</t>
  </si>
  <si>
    <t>62ade22318134ddc75de385f</t>
  </si>
  <si>
    <t>62adf26f18134ddc75de4bb4</t>
  </si>
  <si>
    <t>11:42</t>
  </si>
  <si>
    <t>62ae680024a2626027483ebc</t>
  </si>
  <si>
    <t>20:04</t>
  </si>
  <si>
    <t>62a4e4c90f8c8599d5b13d8f</t>
  </si>
  <si>
    <t>14:54</t>
  </si>
  <si>
    <t>10:34:43</t>
  </si>
  <si>
    <t>62af07be7dc029e2d67cc3c8</t>
  </si>
  <si>
    <t>7:25</t>
  </si>
  <si>
    <t>62af10295d257a28a31e6ff8</t>
  </si>
  <si>
    <t>8:01</t>
  </si>
  <si>
    <t>62af387018134ddc75df894e</t>
  </si>
  <si>
    <t>62af49025d257a28a31eb2f1</t>
  </si>
  <si>
    <t>62af53ce0f8c8599d5c04934</t>
  </si>
  <si>
    <t>62a631782e54c9003e56ac36</t>
  </si>
  <si>
    <t>14:33</t>
  </si>
  <si>
    <t>0:10:34</t>
  </si>
  <si>
    <t>62af9ed7f3072dd892739279</t>
  </si>
  <si>
    <t>18:10</t>
  </si>
  <si>
    <t>62b152960f8c8599d5c31550</t>
  </si>
  <si>
    <t>1:09</t>
  </si>
  <si>
    <t>62af6371f8d5efcc2208e923</t>
  </si>
  <si>
    <t>13:57</t>
  </si>
  <si>
    <t>62b21d40bae91e4b8b985154</t>
  </si>
  <si>
    <t>62b27004bc6861bf318c9038</t>
  </si>
  <si>
    <t>21:27</t>
  </si>
  <si>
    <t>62b2ea87f8d5efcc220e3e21</t>
  </si>
  <si>
    <t>6/22/2022</t>
  </si>
  <si>
    <t>6:10</t>
  </si>
  <si>
    <t>62b35284cec54911e9e1818c</t>
  </si>
  <si>
    <t>13:33</t>
  </si>
  <si>
    <t>62a3d21ef3072dd8926314d1</t>
  </si>
  <si>
    <t>19:22</t>
  </si>
  <si>
    <t>62b525563f28f20328aeee5c</t>
  </si>
  <si>
    <t>22:45</t>
  </si>
  <si>
    <t>62b5a3e29bc428d5345f6e89</t>
  </si>
  <si>
    <t>6/24/2022</t>
  </si>
  <si>
    <t>7:45</t>
  </si>
  <si>
    <t>62a3498e575fa3a5ae88c554</t>
  </si>
  <si>
    <t>62a5cb12cf25554317330d69</t>
  </si>
  <si>
    <t>7:16</t>
  </si>
  <si>
    <t>0:03:44</t>
  </si>
  <si>
    <t>62b89039377223ff07b80fb5</t>
  </si>
  <si>
    <t>6/26/2022</t>
  </si>
  <si>
    <t>Mean</t>
  </si>
  <si>
    <t>Median</t>
  </si>
  <si>
    <t>Mode</t>
  </si>
  <si>
    <t>Skew</t>
  </si>
  <si>
    <t>Variance</t>
  </si>
  <si>
    <t>Standard Deviation</t>
  </si>
  <si>
    <t>St. dev.</t>
  </si>
  <si>
    <t>Correlation Coefficien</t>
  </si>
  <si>
    <t>Salary - Work/Life Balance</t>
  </si>
  <si>
    <t>Happines with:</t>
  </si>
  <si>
    <t>Covariance</t>
  </si>
  <si>
    <t>Salary- Coworkers</t>
  </si>
  <si>
    <t>Salary - Management</t>
  </si>
  <si>
    <t>Salary - Learning New Things</t>
  </si>
  <si>
    <t>Work/Life Balance - Coworkers</t>
  </si>
  <si>
    <t>Work/Life Balance - Management</t>
  </si>
  <si>
    <t>Work/Life Balance</t>
  </si>
  <si>
    <t>Work/Life Balance - Learning New Things</t>
  </si>
  <si>
    <t>Coworkers - Management</t>
  </si>
  <si>
    <t>Coworkers - Learning New Things</t>
  </si>
  <si>
    <t>Management - Learning New Things</t>
  </si>
  <si>
    <t>C(6,2)= 6!/
2!(6−2)!
 =15</t>
  </si>
  <si>
    <t>Correlation Coefficient</t>
  </si>
  <si>
    <t>Salary</t>
  </si>
  <si>
    <t>Coworkers</t>
  </si>
  <si>
    <t>Management</t>
  </si>
  <si>
    <t>Learning New Things</t>
  </si>
  <si>
    <t>Upward Milibility</t>
  </si>
  <si>
    <t>Upward Milibility - Learning New Things</t>
  </si>
  <si>
    <t>Management - Upward Milibility</t>
  </si>
  <si>
    <t>Salary - Upward Milibility</t>
  </si>
  <si>
    <t>Work/Life Balance- Upward Milibility</t>
  </si>
  <si>
    <t>Coworkers - Upward Milibility</t>
  </si>
  <si>
    <t>Koreliacijos koeficientai:
-Visi pateikti koreliacijos koeficientai yra gana arti 0, o tai reiškia, kad tarp amžiaus ir išvardintų darbo aspektų pasitenkinimo yra silpnas ryšys.
-Didžiausias teigiamas ryšys yra tarp amžiaus ir pasitenkinimo atlyginimu (0.110187547), tačiau jis vis tiek yra labai silpnas.
-Pasitenkinimas mokymosi galimybėmis rodo labai silpną neigiamą ryšį su amžiumi (-0.010709028), kas gali reikšti, kad vyresni darbuotojai šiek tiek mažiau vertina mokymosi galimybes, bet šis ryšys yra pernelyg silpnas, kad būtų prasmės jam suteikti didelės reikšmės.</t>
  </si>
  <si>
    <t>Kovariacijos:
-Kovariacijos, kaip ir koreliacijos koeficientai, yra gana žemos, tačiau visos teigiamos, išskyrus mokymosi galimybes.
-Teigiamos kovariacijos reikšmės rodo, kad šiek tiek didėjant amžiui, šiek tiek didėja pasitenkinimas darbo aspektais, tačiau šie pokyčiai nėra stiprūs.
-Neigiama kovariacija su mokymosi galimybėmis reiškia, kad didėjant amžiui, šiek tiek mažėja pasitenkinimas mokymosi galimybėmis.</t>
  </si>
  <si>
    <t>Bendros išvados:
- Nepaisant to, kad koreliacija yra silpna, pastebimas šiek tiek didesnis pasitenkinimas atlyginimu su amžiumi, kas gali atspindėti didesnes atlyginimų lūkesčius ar realybę, kad vyresni darbuotojai gali uždirbti daugiau dėl ilgesnės darbo patirties ar aukštesnių pareigų.
- Neigiama kovariacija su mokymosi galimybėmis, nors ir silpna, gali rodyti, kad vyresni darbuotojai gali būti mažiau linkę vertinti mokymąsi ir tobulėjimą darbe, o tai svarbu žinoti organizacijoms, planuojančioms mokymo ir tobulėjimo programas.</t>
  </si>
  <si>
    <t>Koreliacijos koeficientai rodo ryšio stiprumą:
- Didžiausias teigiamas ryšys yra tarp bendradarbiavimo su kolegomis ir vadovybės (0.778728897), taip pat tarp vadovybės ir karjeros galimybių (0.724322316), bei tarp karjeros galimybių ir mokymosi naujų dalykų (0.714264958). Tai rodo, kad darbuotojai, kurie gerai vertina savo santykius su kolegomis, taip pat linkę gerai vertinti vadovybę ir atvirkščiai, bei kad tie, kurie yra patenkinti karjeros galimybėmis, taip pat linkę vertinti galimybes mokytis naujų dalykų.
- Mažiausias ryšys yra tarp pasitenkinimo atlyginimu ir kitais aspektais, kur koreliacijos koeficientai svyruoja nuo 0.530339665 iki 0.597052006. Tai rodo, kad pasitenkinimas atlyginimu yra mažiau susijęs su kitais darbo aspektais šiame duomenų rinkinyje.</t>
  </si>
  <si>
    <t>Kovariacijos rodo ryšio kryptį ir santykio tarp kintamųjų pokyčių mastą:
-Teigiamos kovariacijos reikšmės parodo, kad kai vieno aspekto įvertinimai yra aukštesni, paprastai aukštesni yra ir kito aspekto įvertinimai.
-Neigiama kovariacija (-0.232899917) tarp "Learning New Things" ir kitų aspektų nerasta, o tai reiškia, kad šiame duomenų rinkinyje nėra ryšio, kur pasitenkinimas mokymosi galimybėmis mažėtų kartu su kitų aspektų pasitenkinimu.</t>
  </si>
  <si>
    <t>Bendros išvados:
- Darbuotojų pasitenkinimas darbo aspektais šiame rinkinyje yra sąlygiškai nepriklausomas nuo pasitenkinimo atlyginimu. Tai gali reikšti, kad atlyginimas nėra vienintelis svarbiausias veiksnys darbuotojų pasitenkinimui.
-Darbuotojai, kurie yra patenkinti savo kolegomis ir vadovybe, taip pat linkę būti patenkinti karjeros galimybėmis ir mokymosi galimybėmis. Tai rodo, kad geras darbo aplinkos klimatas ir kolegialumas yra svarbūs veiksniai, skatinantys bendrą pasitenkinimą darbe.
- Organizacijoms verta investuoti į darbuotojų plėtrą ir karjeros galimybes bei mokymąsi, nes šie aspektai yra tarpusavyje susiję ir įtakoja bendrą darbuotojų pasitenkinimą darbe.</t>
  </si>
  <si>
    <t>Row Labels</t>
  </si>
  <si>
    <t>Grand Total</t>
  </si>
  <si>
    <t>Upward Mobility</t>
  </si>
  <si>
    <t>Work/Life</t>
  </si>
  <si>
    <t>Learning new</t>
  </si>
  <si>
    <t xml:space="preserve"> Education Rank</t>
  </si>
  <si>
    <t>Salary (avg)</t>
  </si>
  <si>
    <t>Work/Life Balance c(avg)</t>
  </si>
  <si>
    <t>Coworkers (avg)</t>
  </si>
  <si>
    <t>Management (avg)</t>
  </si>
  <si>
    <t>Upward Mobility (avg)</t>
  </si>
  <si>
    <t>Learning New Things (avg)</t>
  </si>
  <si>
    <t xml:space="preserve">
Iš pateiktų duomenų galime daryti išvadą, kad yra labai silpni teigiami ryšiai tarp aukštesnio išsilavinimo lygio ir pasitenkinimo atlyginimu, darbo ir gyvenimo balansu, santykiais su bendradarbiais bei vadovais. Tačiau šie ryšiai yra itin silpni, kas rodo, kad išsilavinimo lygis nėra stiprus pasitenkinimo darbe veiksnys. Taip pat yra labai silpni neigiami ryšiai tarp išsilavinimo lygio ir pasitenkinimo karjeros galimybėmis bei mokymusi naujų dalykų.</t>
  </si>
  <si>
    <t>CV</t>
  </si>
  <si>
    <t>Overall</t>
  </si>
  <si>
    <t>Mean:</t>
  </si>
  <si>
    <t>Median:</t>
  </si>
  <si>
    <t>Mode:</t>
  </si>
  <si>
    <t>Skew:</t>
  </si>
  <si>
    <t>Variance:</t>
  </si>
  <si>
    <t>Learning new Things</t>
  </si>
  <si>
    <t>Salary Rank</t>
  </si>
  <si>
    <t>Count of Q3 - Current Yearly Salary (in USD)</t>
  </si>
  <si>
    <t>Teigiamas koreliacijos koeficientas tarp atlyginimo ir darbuotojų pasitenkinimo atlyginimu faktoriumi reiškia, kad yra tam tikras teigiamas ryšys – paprastai, didėjant atlyginimui, didėja ir pasitenkinimas atlyginimu. Koreliacijos koeficientas 0.492502403 rodo, kad šis ryšys yra vidutiniškai stiprus.</t>
  </si>
  <si>
    <t>Bendros Išvados: 
- Atlyginimas yra svarbus, bet ne vienintelis veiksnys, turintis įtakos darbo pasitenkinimui. 
- Visi analizuoti darbo pasitenkinimo aspektai yra teigiamai susiję su atlyginimu, tačiau ryšiai yra silpni iki vidutiniškai stiprių. 
- Kadangi nė vienas koreliacijos koeficientas nėra arti 1, tai rodo, kad atlyginimas vienas savaime nėra lemiamas darbo pasitenkinimo aspektas. 
-Darbuotojų pasitenkinimo strategijos turėtų būti visapusiškos ir atsižvelgti į įvairius aspektus, ne tik atlyginimą.</t>
  </si>
  <si>
    <t>Satisfaction Average</t>
  </si>
  <si>
    <t xml:space="preserve">overall satisfacion </t>
  </si>
  <si>
    <t>Teigiamas koeficientas (artimas 1): Rodo, kad yra teigiamas ryšys tarp regiono ir pasitenkinimo lygio. Pvz., jei koeficientas yra 0.223346435 Šiaurės Amerikai, tai reiškia, kad respondentai iš Šiaurės Amerikos linkę turėti aukštesnį pasitenkinimo lygį nei bendras imties vidurkis.
Neigiamas koeficientas (artimas -1): Rodo, kad yra neigiamas ryšys. Pvz., jei Afrikos koeficientas yra -0.256850909, tai rodo, kad Afrikos regiono respondentai linkę turėti žemesnį pasitenkinimo lygį nei bendras imties vidurkis.</t>
  </si>
  <si>
    <t>Dummy Gender</t>
  </si>
  <si>
    <t>Remiantis pateiktais duomenimis, kur moterys yra koduotos kaip "1" ir vyrai kaip "0", koreliacijos koeficientai parodo ryšį tarp lyties ir įvairių pasitenkinimo darbu aspektų. Štai kaip galime interpretuoti šiuos duomenis:
-Atlyginimas (Salary): Koreliacijos koeficientas yra labai arti nulio (0.00443265), o tai rodo, kad nėra beveik jokio ryšio tarp lyties ir pasitenkinimo atlyginimu. Tai reiškia, kad moterų ir vyrų pasitenkinimas atlyginimu yra panašus.
-Darbo ir gyvenimo pusiausvyra (Work/Life): Neigiamas koreliacijos koeficientas (-0.018699326) nurodo, kad moterys gali būti šiek tiek mažiau patenkintos darbo ir gyvenimo pusiausvyra nei vyrai, tačiau ryšys yra silpnas.
-Bendradarbiavimas (Coworkers): Vėlgi, labai mažas neigiamas koreliacijos koeficientas (-0.001438272) rodo, kad nėra reikšmingo ryšio tarp lyties ir pasitenkinimo bendradarbiavimu.
-Vadovavimas (Management): Šiek tiek stipresnis neigiamas koreliacijos koeficientas (-0.033631973) galėtų reikšti, kad moterys yra mažiau patenkintos vadovavimu nei vyrai, bet ryšys vis dar yra gana silpnas.
-Karjeros galimybės (Upward Mobility): Neigiamas koreliacijos koeficientas (-0.021702826) rodo, kad moterys gali būti šiek tiek mažiau patenkintos karjeros galimybėmis nei vyrai, tačiau ryšys yra silpnas.
-Mokymosi naujų dalykų (Learning new): Šiek tiek didesnis neigiamas koreliacijos koeficientas (-0.061710981) rodo, kad moterys gali būti mažiau patenkintos mokymosi galimybėmis nei vyrai, ir tai yra vienas iš stipresnių ryšių šiame duomenų rinkinyje.
-Bendras pasitenkinimas (overall satisfaction): Neigiamas koreliacijos koeficientas (-0.027418334) rodo, kad moterys gali būti šiek tiek mažiau bendrai patenkintos nei vyrai, bet, kaip ir kitose srityse, ryšys yra gana silpnas.</t>
  </si>
  <si>
    <t>Šie koreliacijos koeficientai yra labai maži, o tai rodo, kad lytis nėra stiprus pasitenkinimo darbu veiksnys šiame duomenų rinkinyje.</t>
  </si>
  <si>
    <t>Female-1,Male-0</t>
  </si>
  <si>
    <t>Kai kurios pozicijos, pavyzdžiui, "Data Analyst" ir "Data Scientist", rodo stipresnius teigiamus ryšius su pasitenkinimo aspektais nei kitos. Tai gali reikšti, kad šių pozicijų atstovai išgyvena didesnį pasitenkinimą savo darbo aspektais.</t>
  </si>
  <si>
    <t>t-Test: Two-Sample Assuming Equal Variances</t>
  </si>
  <si>
    <t>Variable 1</t>
  </si>
  <si>
    <t>Variable 2</t>
  </si>
  <si>
    <t>Observations</t>
  </si>
  <si>
    <t>Pooled Variance</t>
  </si>
  <si>
    <t>Hypothesized Mean Difference</t>
  </si>
  <si>
    <t>df</t>
  </si>
  <si>
    <t>t Stat</t>
  </si>
  <si>
    <t>P(T&lt;=t) one-tail</t>
  </si>
  <si>
    <t>t Critical one-tail</t>
  </si>
  <si>
    <t>P(T&lt;=t) two-tail</t>
  </si>
  <si>
    <t>t Critical two-tail</t>
  </si>
  <si>
    <t xml:space="preserve">Null hypothesis: </t>
  </si>
  <si>
    <t>The difference in mean job satisfaction scores between these two groups is equal to zero or negligible</t>
  </si>
  <si>
    <t>Alternative hypothesis:</t>
  </si>
  <si>
    <t>The difference in mean job satisfaction scores between these two groups is different from zero and is statistically significant</t>
  </si>
  <si>
    <t>5% significance</t>
  </si>
  <si>
    <t>Two-sided</t>
  </si>
  <si>
    <t>Decision</t>
  </si>
  <si>
    <t>Accept</t>
  </si>
  <si>
    <t>0.495 &gt; 0.05</t>
  </si>
  <si>
    <t>P(T&lt;=t) two-tail &gt; level of significance</t>
  </si>
  <si>
    <t>Based on this data, there is not enough evidence to claim that there is a significant difference in job satisfaction levels between women and men. Therefore, based on the results of this t-test, the null hypothesis that the difference in job satisfaction means between genders is equal to zero remains unrejected.</t>
  </si>
  <si>
    <t>0.681 &lt; 1.96</t>
  </si>
  <si>
    <t>t Stat &lt; t Critical two-tail</t>
  </si>
  <si>
    <t>Count of Q1 - Which Title Best Fits your Current Role?</t>
  </si>
  <si>
    <t>Count of Q12 - Highest Level of Education</t>
  </si>
  <si>
    <t>Count of Q9 - Male/Female?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</si>
</sst>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scheme val="minor"/>
    </font>
    <font>
      <sz val="11"/>
      <color theme="1"/>
      <name val="Calibri"/>
      <family val="2"/>
      <charset val="186"/>
      <scheme val="minor"/>
    </font>
    <font>
      <sz val="10"/>
      <color theme="1"/>
      <name val="Calibri"/>
      <family val="2"/>
      <scheme val="minor"/>
    </font>
    <font>
      <b/>
      <sz val="11"/>
      <color theme="1"/>
      <name val="Calibri"/>
      <family val="2"/>
      <charset val="186"/>
      <scheme val="minor"/>
    </font>
    <font>
      <sz val="11"/>
      <color rgb="FF006100"/>
      <name val="Calibri"/>
      <family val="2"/>
      <scheme val="minor"/>
    </font>
    <font>
      <sz val="11"/>
      <color rgb="FF9C5700"/>
      <name val="Calibri"/>
      <family val="2"/>
      <scheme val="minor"/>
    </font>
    <font>
      <i/>
      <sz val="11"/>
      <color theme="1"/>
      <name val="Calibri"/>
      <family val="2"/>
      <scheme val="minor"/>
    </font>
  </fonts>
  <fills count="7">
    <fill>
      <patternFill patternType="none"/>
    </fill>
    <fill>
      <patternFill patternType="gray125"/>
    </fill>
    <fill>
      <patternFill patternType="solid">
        <fgColor theme="8" tint="0.39997558519241921"/>
        <bgColor indexed="65"/>
      </patternFill>
    </fill>
    <fill>
      <patternFill patternType="solid">
        <fgColor theme="8" tint="0.59999389629810485"/>
        <bgColor indexed="65"/>
      </patternFill>
    </fill>
    <fill>
      <patternFill patternType="solid">
        <fgColor theme="6" tint="0.39997558519241921"/>
        <bgColor indexed="65"/>
      </patternFill>
    </fill>
    <fill>
      <patternFill patternType="solid">
        <fgColor rgb="FFC6EFCE"/>
      </patternFill>
    </fill>
    <fill>
      <patternFill patternType="solid">
        <fgColor rgb="FFFFEB9C"/>
      </patternFill>
    </fill>
  </fills>
  <borders count="33">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auto="1"/>
      </right>
      <top style="medium">
        <color indexed="64"/>
      </top>
      <bottom style="medium">
        <color indexed="64"/>
      </bottom>
      <diagonal/>
    </border>
    <border>
      <left style="medium">
        <color indexed="64"/>
      </left>
      <right style="medium">
        <color indexed="64"/>
      </right>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style="medium">
        <color indexed="64"/>
      </top>
      <bottom style="medium">
        <color indexed="64"/>
      </bottom>
      <diagonal/>
    </border>
    <border>
      <left style="thin">
        <color auto="1"/>
      </left>
      <right/>
      <top/>
      <bottom style="thin">
        <color auto="1"/>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thin">
        <color auto="1"/>
      </left>
      <right/>
      <top style="medium">
        <color indexed="64"/>
      </top>
      <bottom style="medium">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bottom style="thin">
        <color auto="1"/>
      </bottom>
      <diagonal/>
    </border>
    <border>
      <left/>
      <right/>
      <top/>
      <bottom style="medium">
        <color indexed="64"/>
      </bottom>
      <diagonal/>
    </border>
    <border>
      <left/>
      <right/>
      <top style="medium">
        <color indexed="64"/>
      </top>
      <bottom style="thin">
        <color indexed="64"/>
      </bottom>
      <diagonal/>
    </border>
  </borders>
  <cellStyleXfs count="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5" fillId="5" borderId="0" applyNumberFormat="0" applyBorder="0" applyAlignment="0" applyProtection="0"/>
    <xf numFmtId="0" fontId="6" fillId="6" borderId="0" applyNumberFormat="0" applyBorder="0" applyAlignment="0" applyProtection="0"/>
  </cellStyleXfs>
  <cellXfs count="72">
    <xf numFmtId="0" fontId="0" fillId="0" borderId="0" xfId="0"/>
    <xf numFmtId="0" fontId="1" fillId="2" borderId="1" xfId="1" applyBorder="1" applyAlignment="1">
      <alignment horizontal="center" vertical="top"/>
    </xf>
    <xf numFmtId="0" fontId="1" fillId="2" borderId="0" xfId="1"/>
    <xf numFmtId="0" fontId="0" fillId="0" borderId="0" xfId="0" applyAlignment="1">
      <alignment wrapText="1"/>
    </xf>
    <xf numFmtId="0" fontId="0" fillId="0" borderId="2" xfId="0" applyBorder="1"/>
    <xf numFmtId="0" fontId="0" fillId="0" borderId="6" xfId="0" applyBorder="1"/>
    <xf numFmtId="0" fontId="0" fillId="0" borderId="7" xfId="0" applyBorder="1"/>
    <xf numFmtId="0" fontId="0" fillId="0" borderId="8" xfId="0" applyBorder="1"/>
    <xf numFmtId="0" fontId="0" fillId="0" borderId="0" xfId="0" applyAlignment="1">
      <alignment vertical="top" wrapText="1"/>
    </xf>
    <xf numFmtId="0" fontId="0" fillId="0" borderId="0" xfId="0" pivotButton="1"/>
    <xf numFmtId="0" fontId="0" fillId="0" borderId="0" xfId="0" applyAlignment="1">
      <alignment horizontal="left"/>
    </xf>
    <xf numFmtId="2" fontId="0" fillId="0" borderId="0" xfId="0" applyNumberFormat="1"/>
    <xf numFmtId="0" fontId="4" fillId="0" borderId="0" xfId="0" applyFont="1"/>
    <xf numFmtId="0" fontId="0" fillId="0" borderId="1" xfId="0" applyBorder="1"/>
    <xf numFmtId="0" fontId="3" fillId="0" borderId="1" xfId="0" applyFont="1" applyBorder="1"/>
    <xf numFmtId="0" fontId="0" fillId="0" borderId="12"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1" xfId="0" applyBorder="1"/>
    <xf numFmtId="0" fontId="0" fillId="0" borderId="22" xfId="0" applyBorder="1"/>
    <xf numFmtId="0" fontId="0" fillId="0" borderId="23" xfId="0" applyBorder="1"/>
    <xf numFmtId="0" fontId="0" fillId="0" borderId="24" xfId="0" applyBorder="1"/>
    <xf numFmtId="0" fontId="2" fillId="0" borderId="10" xfId="0" applyFont="1" applyBorder="1"/>
    <xf numFmtId="0" fontId="2" fillId="0" borderId="9" xfId="0" applyFont="1" applyBorder="1"/>
    <xf numFmtId="0" fontId="2" fillId="0" borderId="13" xfId="0" applyFont="1" applyBorder="1"/>
    <xf numFmtId="0" fontId="0" fillId="0" borderId="14" xfId="0" applyBorder="1"/>
    <xf numFmtId="0" fontId="2" fillId="0" borderId="15" xfId="0" applyFont="1" applyBorder="1"/>
    <xf numFmtId="0" fontId="2" fillId="0" borderId="19" xfId="0" applyFont="1" applyBorder="1"/>
    <xf numFmtId="0" fontId="0" fillId="0" borderId="26" xfId="0" applyBorder="1"/>
    <xf numFmtId="0" fontId="1" fillId="3" borderId="21" xfId="2" applyBorder="1" applyAlignment="1">
      <alignment horizontal="center" vertical="center"/>
    </xf>
    <xf numFmtId="0" fontId="1" fillId="3" borderId="25" xfId="2" applyBorder="1" applyAlignment="1">
      <alignment horizontal="center" vertical="center"/>
    </xf>
    <xf numFmtId="0" fontId="1" fillId="3" borderId="21" xfId="2" applyBorder="1" applyAlignment="1">
      <alignment horizontal="center"/>
    </xf>
    <xf numFmtId="0" fontId="1" fillId="3" borderId="4" xfId="2" applyBorder="1" applyAlignment="1">
      <alignment horizontal="center"/>
    </xf>
    <xf numFmtId="0" fontId="1" fillId="3" borderId="3" xfId="2" applyBorder="1"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xf numFmtId="0" fontId="0" fillId="0" borderId="31" xfId="0" applyBorder="1"/>
    <xf numFmtId="0" fontId="7" fillId="0" borderId="32" xfId="0" applyFont="1" applyBorder="1" applyAlignment="1">
      <alignment horizontal="center"/>
    </xf>
    <xf numFmtId="0" fontId="7" fillId="0" borderId="27" xfId="0" applyFont="1" applyBorder="1" applyAlignment="1">
      <alignment horizontal="center"/>
    </xf>
    <xf numFmtId="0" fontId="0" fillId="0" borderId="28" xfId="0" applyBorder="1"/>
    <xf numFmtId="0" fontId="0" fillId="0" borderId="29" xfId="0" applyBorder="1"/>
    <xf numFmtId="0" fontId="5" fillId="5" borderId="0" xfId="4"/>
    <xf numFmtId="0" fontId="0" fillId="0" borderId="0" xfId="0" applyAlignment="1">
      <alignment horizontal="left" vertical="center" wrapText="1"/>
    </xf>
    <xf numFmtId="0" fontId="0" fillId="0" borderId="0" xfId="0" applyAlignment="1">
      <alignment horizontal="left" vertical="center"/>
    </xf>
    <xf numFmtId="0" fontId="0" fillId="0" borderId="1" xfId="0" applyBorder="1" applyAlignment="1">
      <alignment horizontal="center"/>
    </xf>
    <xf numFmtId="0" fontId="0" fillId="0" borderId="0" xfId="0" applyAlignment="1">
      <alignment horizontal="center"/>
    </xf>
    <xf numFmtId="0" fontId="0" fillId="0" borderId="9" xfId="0" applyBorder="1" applyAlignment="1">
      <alignment horizontal="center"/>
    </xf>
    <xf numFmtId="0" fontId="0" fillId="0" borderId="5" xfId="0" applyBorder="1" applyAlignment="1">
      <alignment horizontal="center"/>
    </xf>
    <xf numFmtId="0" fontId="0" fillId="0" borderId="10" xfId="0" applyBorder="1" applyAlignment="1">
      <alignment horizontal="center"/>
    </xf>
    <xf numFmtId="0" fontId="1" fillId="3" borderId="1" xfId="2" applyBorder="1" applyAlignment="1">
      <alignment horizontal="center"/>
    </xf>
    <xf numFmtId="0" fontId="0" fillId="0" borderId="12" xfId="0" applyBorder="1" applyAlignment="1">
      <alignment horizontal="center"/>
    </xf>
    <xf numFmtId="0" fontId="3" fillId="0" borderId="0" xfId="0" applyFont="1" applyAlignment="1">
      <alignment horizontal="left" vertical="center" wrapText="1"/>
    </xf>
    <xf numFmtId="0" fontId="1" fillId="4" borderId="0" xfId="3" applyAlignment="1">
      <alignment horizontal="left" vertical="center" wrapText="1"/>
    </xf>
    <xf numFmtId="0" fontId="0" fillId="0" borderId="30" xfId="0" applyBorder="1" applyAlignment="1">
      <alignment horizontal="center"/>
    </xf>
    <xf numFmtId="0" fontId="0" fillId="0" borderId="3" xfId="0" applyBorder="1" applyAlignment="1">
      <alignment horizontal="center"/>
    </xf>
    <xf numFmtId="0" fontId="3" fillId="0" borderId="3" xfId="0" applyFont="1" applyBorder="1" applyAlignment="1">
      <alignment horizontal="center"/>
    </xf>
    <xf numFmtId="0" fontId="0" fillId="0" borderId="4" xfId="0"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11" xfId="0" applyBorder="1" applyAlignment="1">
      <alignment horizontal="center"/>
    </xf>
    <xf numFmtId="0" fontId="6" fillId="6" borderId="0" xfId="5" applyAlignment="1">
      <alignment horizontal="left" vertical="center" wrapText="1"/>
    </xf>
    <xf numFmtId="0" fontId="0" fillId="0" borderId="0" xfId="0" applyNumberFormat="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xf>
    <xf numFmtId="0" fontId="0" fillId="0" borderId="9" xfId="0" applyBorder="1"/>
  </cellXfs>
  <cellStyles count="6">
    <cellStyle name="40% - Accent5" xfId="2" builtinId="47"/>
    <cellStyle name="60% - Accent3" xfId="3" builtinId="40"/>
    <cellStyle name="60% - Accent5" xfId="1" builtinId="48"/>
    <cellStyle name="Good" xfId="4" builtinId="26"/>
    <cellStyle name="Neutral" xfId="5"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pivotCacheDefinition" Target="pivotCache/pivotCacheDefinition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[Analyzing_Job_Satisfaction_Project.xlsx]Sheet1!PivotTable5</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Sheet1!$A$4:$A$12</c:f>
              <c:strCache>
                <c:ptCount val="9"/>
                <c:pt idx="0">
                  <c:v>Data Analyst</c:v>
                </c:pt>
                <c:pt idx="1">
                  <c:v>Student/Looking/None</c:v>
                </c:pt>
                <c:pt idx="2">
                  <c:v>Other</c:v>
                </c:pt>
                <c:pt idx="3">
                  <c:v>Data Engineer</c:v>
                </c:pt>
                <c:pt idx="4">
                  <c:v>Data Scientist</c:v>
                </c:pt>
                <c:pt idx="5">
                  <c:v>BI Developer/Engineer</c:v>
                </c:pt>
                <c:pt idx="6">
                  <c:v>Database Developer</c:v>
                </c:pt>
                <c:pt idx="7">
                  <c:v>Software Engineer </c:v>
                </c:pt>
                <c:pt idx="8">
                  <c:v>Data Architect</c:v>
                </c:pt>
              </c:strCache>
            </c:strRef>
          </c:cat>
          <c:val>
            <c:numRef>
              <c:f>Sheet1!$B$4:$B$12</c:f>
              <c:numCache>
                <c:formatCode>General</c:formatCode>
                <c:ptCount val="9"/>
                <c:pt idx="0">
                  <c:v>377</c:v>
                </c:pt>
                <c:pt idx="1">
                  <c:v>84</c:v>
                </c:pt>
                <c:pt idx="2">
                  <c:v>75</c:v>
                </c:pt>
                <c:pt idx="3">
                  <c:v>38</c:v>
                </c:pt>
                <c:pt idx="4">
                  <c:v>25</c:v>
                </c:pt>
                <c:pt idx="5">
                  <c:v>8</c:v>
                </c:pt>
                <c:pt idx="6">
                  <c:v>5</c:v>
                </c:pt>
                <c:pt idx="7">
                  <c:v>4</c:v>
                </c:pt>
                <c:pt idx="8">
                  <c:v>3</c:v>
                </c:pt>
              </c:numCache>
            </c:numRef>
          </c:val>
          <c:extLst>
            <c:ext xmlns:c16="http://schemas.microsoft.com/office/drawing/2014/chart" uri="{C3380CC4-5D6E-409C-BE32-E72D297353CC}">
              <c16:uniqueId val="{00000000-2DB0-4206-8D39-C6CD4D07D02E}"/>
            </c:ext>
          </c:extLst>
        </c:ser>
        <c:dLbls>
          <c:showLegendKey val="0"/>
          <c:showVal val="0"/>
          <c:showCatName val="0"/>
          <c:showSerName val="0"/>
          <c:showPercent val="0"/>
          <c:showBubbleSize val="0"/>
        </c:dLbls>
        <c:gapWidth val="219"/>
        <c:overlap val="-27"/>
        <c:axId val="1329906575"/>
        <c:axId val="1271892127"/>
      </c:barChart>
      <c:catAx>
        <c:axId val="1329906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1271892127"/>
        <c:crosses val="autoZero"/>
        <c:auto val="1"/>
        <c:lblAlgn val="ctr"/>
        <c:lblOffset val="100"/>
        <c:noMultiLvlLbl val="0"/>
      </c:catAx>
      <c:valAx>
        <c:axId val="1271892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1329906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t-L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[Analyzing_Job_Satisfaction_Project.xlsx]Sheet2!PivotTable10</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Sheet2!$A$4:$A$9</c:f>
              <c:strCache>
                <c:ptCount val="6"/>
                <c:pt idx="0">
                  <c:v>Associates</c:v>
                </c:pt>
                <c:pt idx="1">
                  <c:v>Bachelors</c:v>
                </c:pt>
                <c:pt idx="2">
                  <c:v>High School</c:v>
                </c:pt>
                <c:pt idx="3">
                  <c:v>Masters</c:v>
                </c:pt>
                <c:pt idx="4">
                  <c:v>PhD</c:v>
                </c:pt>
                <c:pt idx="5">
                  <c:v>Unknown</c:v>
                </c:pt>
              </c:strCache>
            </c:strRef>
          </c:cat>
          <c:val>
            <c:numRef>
              <c:f>Sheet2!$B$4:$B$9</c:f>
              <c:numCache>
                <c:formatCode>General</c:formatCode>
                <c:ptCount val="6"/>
                <c:pt idx="0">
                  <c:v>15</c:v>
                </c:pt>
                <c:pt idx="1">
                  <c:v>323</c:v>
                </c:pt>
                <c:pt idx="2">
                  <c:v>35</c:v>
                </c:pt>
                <c:pt idx="3">
                  <c:v>190</c:v>
                </c:pt>
                <c:pt idx="4">
                  <c:v>5</c:v>
                </c:pt>
                <c:pt idx="5">
                  <c:v>51</c:v>
                </c:pt>
              </c:numCache>
            </c:numRef>
          </c:val>
          <c:extLst>
            <c:ext xmlns:c16="http://schemas.microsoft.com/office/drawing/2014/chart" uri="{C3380CC4-5D6E-409C-BE32-E72D297353CC}">
              <c16:uniqueId val="{00000000-27A6-4D96-85F7-278FF6E0AD8C}"/>
            </c:ext>
          </c:extLst>
        </c:ser>
        <c:dLbls>
          <c:showLegendKey val="0"/>
          <c:showVal val="0"/>
          <c:showCatName val="0"/>
          <c:showSerName val="0"/>
          <c:showPercent val="0"/>
          <c:showBubbleSize val="0"/>
        </c:dLbls>
        <c:gapWidth val="219"/>
        <c:overlap val="-27"/>
        <c:axId val="872816239"/>
        <c:axId val="1177962815"/>
      </c:barChart>
      <c:catAx>
        <c:axId val="872816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1177962815"/>
        <c:crosses val="autoZero"/>
        <c:auto val="1"/>
        <c:lblAlgn val="ctr"/>
        <c:lblOffset val="100"/>
        <c:noMultiLvlLbl val="0"/>
      </c:catAx>
      <c:valAx>
        <c:axId val="1177962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8728162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t-L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[Analyzing_Job_Satisfaction_Project.xlsx]Sheet4!PivotTable15</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c:f>
              <c:strCache>
                <c:ptCount val="1"/>
                <c:pt idx="0">
                  <c:v>Total</c:v>
                </c:pt>
              </c:strCache>
            </c:strRef>
          </c:tx>
          <c:spPr>
            <a:solidFill>
              <a:schemeClr val="accent1"/>
            </a:solidFill>
            <a:ln>
              <a:noFill/>
            </a:ln>
            <a:effectLst/>
          </c:spPr>
          <c:invertIfNegative val="0"/>
          <c:cat>
            <c:strRef>
              <c:f>Sheet4!$A$4:$A$9</c:f>
              <c:strCache>
                <c:ptCount val="6"/>
                <c:pt idx="0">
                  <c:v>Bachelors</c:v>
                </c:pt>
                <c:pt idx="1">
                  <c:v>Masters</c:v>
                </c:pt>
                <c:pt idx="2">
                  <c:v>Unknown</c:v>
                </c:pt>
                <c:pt idx="3">
                  <c:v>High School</c:v>
                </c:pt>
                <c:pt idx="4">
                  <c:v>Associates</c:v>
                </c:pt>
                <c:pt idx="5">
                  <c:v>PhD</c:v>
                </c:pt>
              </c:strCache>
            </c:strRef>
          </c:cat>
          <c:val>
            <c:numRef>
              <c:f>Sheet4!$B$4:$B$9</c:f>
              <c:numCache>
                <c:formatCode>General</c:formatCode>
                <c:ptCount val="6"/>
                <c:pt idx="0">
                  <c:v>323</c:v>
                </c:pt>
                <c:pt idx="1">
                  <c:v>190</c:v>
                </c:pt>
                <c:pt idx="2">
                  <c:v>51</c:v>
                </c:pt>
                <c:pt idx="3">
                  <c:v>35</c:v>
                </c:pt>
                <c:pt idx="4">
                  <c:v>15</c:v>
                </c:pt>
                <c:pt idx="5">
                  <c:v>5</c:v>
                </c:pt>
              </c:numCache>
            </c:numRef>
          </c:val>
          <c:extLst>
            <c:ext xmlns:c16="http://schemas.microsoft.com/office/drawing/2014/chart" uri="{C3380CC4-5D6E-409C-BE32-E72D297353CC}">
              <c16:uniqueId val="{00000000-CB23-4EC3-8B4D-6CD05F946CA1}"/>
            </c:ext>
          </c:extLst>
        </c:ser>
        <c:dLbls>
          <c:showLegendKey val="0"/>
          <c:showVal val="0"/>
          <c:showCatName val="0"/>
          <c:showSerName val="0"/>
          <c:showPercent val="0"/>
          <c:showBubbleSize val="0"/>
        </c:dLbls>
        <c:gapWidth val="219"/>
        <c:overlap val="-27"/>
        <c:axId val="1329923855"/>
        <c:axId val="1336246719"/>
      </c:barChart>
      <c:catAx>
        <c:axId val="1329923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1336246719"/>
        <c:crosses val="autoZero"/>
        <c:auto val="1"/>
        <c:lblAlgn val="ctr"/>
        <c:lblOffset val="100"/>
        <c:noMultiLvlLbl val="0"/>
      </c:catAx>
      <c:valAx>
        <c:axId val="13362467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13299238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t-L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[Analyzing_Job_Satisfaction_Project.xlsx]Sheet5!PivotTable20</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Sheet5!$A$4:$A$5</c:f>
              <c:strCache>
                <c:ptCount val="2"/>
                <c:pt idx="0">
                  <c:v>Female</c:v>
                </c:pt>
                <c:pt idx="1">
                  <c:v>Male</c:v>
                </c:pt>
              </c:strCache>
            </c:strRef>
          </c:cat>
          <c:val>
            <c:numRef>
              <c:f>Sheet5!$B$4:$B$5</c:f>
              <c:numCache>
                <c:formatCode>General</c:formatCode>
                <c:ptCount val="2"/>
                <c:pt idx="0">
                  <c:v>158</c:v>
                </c:pt>
                <c:pt idx="1">
                  <c:v>461</c:v>
                </c:pt>
              </c:numCache>
            </c:numRef>
          </c:val>
          <c:extLst>
            <c:ext xmlns:c16="http://schemas.microsoft.com/office/drawing/2014/chart" uri="{C3380CC4-5D6E-409C-BE32-E72D297353CC}">
              <c16:uniqueId val="{00000000-9209-4081-B8B9-EACD3D32A2BE}"/>
            </c:ext>
          </c:extLst>
        </c:ser>
        <c:dLbls>
          <c:dLblPos val="outEnd"/>
          <c:showLegendKey val="0"/>
          <c:showVal val="1"/>
          <c:showCatName val="0"/>
          <c:showSerName val="0"/>
          <c:showPercent val="0"/>
          <c:showBubbleSize val="0"/>
        </c:dLbls>
        <c:gapWidth val="219"/>
        <c:overlap val="-27"/>
        <c:axId val="1329927215"/>
        <c:axId val="1339194575"/>
      </c:barChart>
      <c:catAx>
        <c:axId val="1329927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1339194575"/>
        <c:crosses val="autoZero"/>
        <c:auto val="1"/>
        <c:lblAlgn val="ctr"/>
        <c:lblOffset val="100"/>
        <c:noMultiLvlLbl val="0"/>
      </c:catAx>
      <c:valAx>
        <c:axId val="1339194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13299272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t-L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[Analyzing_Job_Satisfaction_Project.xlsx]Sheet1!PivotTable5</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Sheet1!$A$4:$A$12</c:f>
              <c:strCache>
                <c:ptCount val="9"/>
                <c:pt idx="0">
                  <c:v>Data Analyst</c:v>
                </c:pt>
                <c:pt idx="1">
                  <c:v>Student/Looking/None</c:v>
                </c:pt>
                <c:pt idx="2">
                  <c:v>Other</c:v>
                </c:pt>
                <c:pt idx="3">
                  <c:v>Data Engineer</c:v>
                </c:pt>
                <c:pt idx="4">
                  <c:v>Data Scientist</c:v>
                </c:pt>
                <c:pt idx="5">
                  <c:v>BI Developer/Engineer</c:v>
                </c:pt>
                <c:pt idx="6">
                  <c:v>Database Developer</c:v>
                </c:pt>
                <c:pt idx="7">
                  <c:v>Software Engineer </c:v>
                </c:pt>
                <c:pt idx="8">
                  <c:v>Data Architect</c:v>
                </c:pt>
              </c:strCache>
            </c:strRef>
          </c:cat>
          <c:val>
            <c:numRef>
              <c:f>Sheet1!$B$4:$B$12</c:f>
              <c:numCache>
                <c:formatCode>General</c:formatCode>
                <c:ptCount val="9"/>
                <c:pt idx="0">
                  <c:v>377</c:v>
                </c:pt>
                <c:pt idx="1">
                  <c:v>84</c:v>
                </c:pt>
                <c:pt idx="2">
                  <c:v>75</c:v>
                </c:pt>
                <c:pt idx="3">
                  <c:v>38</c:v>
                </c:pt>
                <c:pt idx="4">
                  <c:v>25</c:v>
                </c:pt>
                <c:pt idx="5">
                  <c:v>8</c:v>
                </c:pt>
                <c:pt idx="6">
                  <c:v>5</c:v>
                </c:pt>
                <c:pt idx="7">
                  <c:v>4</c:v>
                </c:pt>
                <c:pt idx="8">
                  <c:v>3</c:v>
                </c:pt>
              </c:numCache>
            </c:numRef>
          </c:val>
          <c:extLst>
            <c:ext xmlns:c16="http://schemas.microsoft.com/office/drawing/2014/chart" uri="{C3380CC4-5D6E-409C-BE32-E72D297353CC}">
              <c16:uniqueId val="{00000000-D822-4AAE-B238-96FD11298028}"/>
            </c:ext>
          </c:extLst>
        </c:ser>
        <c:dLbls>
          <c:showLegendKey val="0"/>
          <c:showVal val="0"/>
          <c:showCatName val="0"/>
          <c:showSerName val="0"/>
          <c:showPercent val="0"/>
          <c:showBubbleSize val="0"/>
        </c:dLbls>
        <c:gapWidth val="219"/>
        <c:overlap val="-27"/>
        <c:axId val="1329906575"/>
        <c:axId val="1271892127"/>
      </c:barChart>
      <c:catAx>
        <c:axId val="1329906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1271892127"/>
        <c:crosses val="autoZero"/>
        <c:auto val="1"/>
        <c:lblAlgn val="ctr"/>
        <c:lblOffset val="100"/>
        <c:noMultiLvlLbl val="0"/>
      </c:catAx>
      <c:valAx>
        <c:axId val="1271892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1329906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t-L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[Analyzing_Job_Satisfaction_Project.xlsx]Sheet2!PivotTable10</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Sheet2!$A$4:$A$9</c:f>
              <c:strCache>
                <c:ptCount val="6"/>
                <c:pt idx="0">
                  <c:v>Associates</c:v>
                </c:pt>
                <c:pt idx="1">
                  <c:v>Bachelors</c:v>
                </c:pt>
                <c:pt idx="2">
                  <c:v>High School</c:v>
                </c:pt>
                <c:pt idx="3">
                  <c:v>Masters</c:v>
                </c:pt>
                <c:pt idx="4">
                  <c:v>PhD</c:v>
                </c:pt>
                <c:pt idx="5">
                  <c:v>Unknown</c:v>
                </c:pt>
              </c:strCache>
            </c:strRef>
          </c:cat>
          <c:val>
            <c:numRef>
              <c:f>Sheet2!$B$4:$B$9</c:f>
              <c:numCache>
                <c:formatCode>General</c:formatCode>
                <c:ptCount val="6"/>
                <c:pt idx="0">
                  <c:v>15</c:v>
                </c:pt>
                <c:pt idx="1">
                  <c:v>323</c:v>
                </c:pt>
                <c:pt idx="2">
                  <c:v>35</c:v>
                </c:pt>
                <c:pt idx="3">
                  <c:v>190</c:v>
                </c:pt>
                <c:pt idx="4">
                  <c:v>5</c:v>
                </c:pt>
                <c:pt idx="5">
                  <c:v>51</c:v>
                </c:pt>
              </c:numCache>
            </c:numRef>
          </c:val>
          <c:extLst>
            <c:ext xmlns:c16="http://schemas.microsoft.com/office/drawing/2014/chart" uri="{C3380CC4-5D6E-409C-BE32-E72D297353CC}">
              <c16:uniqueId val="{00000000-48BC-4D3C-B5F4-792B6BDDD80A}"/>
            </c:ext>
          </c:extLst>
        </c:ser>
        <c:dLbls>
          <c:showLegendKey val="0"/>
          <c:showVal val="0"/>
          <c:showCatName val="0"/>
          <c:showSerName val="0"/>
          <c:showPercent val="0"/>
          <c:showBubbleSize val="0"/>
        </c:dLbls>
        <c:gapWidth val="219"/>
        <c:overlap val="-27"/>
        <c:axId val="872816239"/>
        <c:axId val="1177962815"/>
      </c:barChart>
      <c:catAx>
        <c:axId val="872816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1177962815"/>
        <c:crosses val="autoZero"/>
        <c:auto val="1"/>
        <c:lblAlgn val="ctr"/>
        <c:lblOffset val="100"/>
        <c:noMultiLvlLbl val="0"/>
      </c:catAx>
      <c:valAx>
        <c:axId val="1177962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8728162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t-L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[Analyzing_Job_Satisfaction_Project.xlsx]Sheet5!PivotTable20</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Sheet5!$A$4:$A$5</c:f>
              <c:strCache>
                <c:ptCount val="2"/>
                <c:pt idx="0">
                  <c:v>Female</c:v>
                </c:pt>
                <c:pt idx="1">
                  <c:v>Male</c:v>
                </c:pt>
              </c:strCache>
            </c:strRef>
          </c:cat>
          <c:val>
            <c:numRef>
              <c:f>Sheet5!$B$4:$B$5</c:f>
              <c:numCache>
                <c:formatCode>General</c:formatCode>
                <c:ptCount val="2"/>
                <c:pt idx="0">
                  <c:v>158</c:v>
                </c:pt>
                <c:pt idx="1">
                  <c:v>461</c:v>
                </c:pt>
              </c:numCache>
            </c:numRef>
          </c:val>
          <c:extLst>
            <c:ext xmlns:c16="http://schemas.microsoft.com/office/drawing/2014/chart" uri="{C3380CC4-5D6E-409C-BE32-E72D297353CC}">
              <c16:uniqueId val="{00000000-2D7A-43A6-B2D4-2280F73F7DAE}"/>
            </c:ext>
          </c:extLst>
        </c:ser>
        <c:dLbls>
          <c:dLblPos val="outEnd"/>
          <c:showLegendKey val="0"/>
          <c:showVal val="1"/>
          <c:showCatName val="0"/>
          <c:showSerName val="0"/>
          <c:showPercent val="0"/>
          <c:showBubbleSize val="0"/>
        </c:dLbls>
        <c:gapWidth val="219"/>
        <c:overlap val="-27"/>
        <c:axId val="1329927215"/>
        <c:axId val="1339194575"/>
      </c:barChart>
      <c:catAx>
        <c:axId val="13299272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1339194575"/>
        <c:crosses val="autoZero"/>
        <c:auto val="1"/>
        <c:lblAlgn val="ctr"/>
        <c:lblOffset val="100"/>
        <c:noMultiLvlLbl val="0"/>
      </c:catAx>
      <c:valAx>
        <c:axId val="13391945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132992721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t-L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[Analyzing_Job_Satisfaction_Project.xlsx]Salary!PivotTable9</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Salary!$C$2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Salary!$B$3:$B$11</c:f>
              <c:strCache>
                <c:ptCount val="8"/>
                <c:pt idx="0">
                  <c:v>0-40k</c:v>
                </c:pt>
                <c:pt idx="1">
                  <c:v>41k-65k</c:v>
                </c:pt>
                <c:pt idx="2">
                  <c:v>66k-85k</c:v>
                </c:pt>
                <c:pt idx="3">
                  <c:v>86k-105k</c:v>
                </c:pt>
                <c:pt idx="4">
                  <c:v>106k-125k</c:v>
                </c:pt>
                <c:pt idx="5">
                  <c:v>125k-150k</c:v>
                </c:pt>
                <c:pt idx="6">
                  <c:v>150k-225k</c:v>
                </c:pt>
                <c:pt idx="7">
                  <c:v>225k+</c:v>
                </c:pt>
              </c:strCache>
            </c:strRef>
          </c:cat>
          <c:val>
            <c:numRef>
              <c:f>Salary!$C$3:$C$11</c:f>
              <c:numCache>
                <c:formatCode>General</c:formatCode>
                <c:ptCount val="8"/>
                <c:pt idx="0">
                  <c:v>267</c:v>
                </c:pt>
                <c:pt idx="1">
                  <c:v>148</c:v>
                </c:pt>
                <c:pt idx="2">
                  <c:v>92</c:v>
                </c:pt>
                <c:pt idx="3">
                  <c:v>51</c:v>
                </c:pt>
                <c:pt idx="4">
                  <c:v>29</c:v>
                </c:pt>
                <c:pt idx="5">
                  <c:v>17</c:v>
                </c:pt>
                <c:pt idx="6">
                  <c:v>13</c:v>
                </c:pt>
                <c:pt idx="7">
                  <c:v>2</c:v>
                </c:pt>
              </c:numCache>
            </c:numRef>
          </c:val>
          <c:extLst>
            <c:ext xmlns:c16="http://schemas.microsoft.com/office/drawing/2014/chart" uri="{C3380CC4-5D6E-409C-BE32-E72D297353CC}">
              <c16:uniqueId val="{00000000-0BC9-4606-834D-C5C0F1708291}"/>
            </c:ext>
          </c:extLst>
        </c:ser>
        <c:dLbls>
          <c:dLblPos val="outEnd"/>
          <c:showLegendKey val="0"/>
          <c:showVal val="1"/>
          <c:showCatName val="0"/>
          <c:showSerName val="0"/>
          <c:showPercent val="0"/>
          <c:showBubbleSize val="0"/>
        </c:dLbls>
        <c:gapWidth val="219"/>
        <c:overlap val="-27"/>
        <c:axId val="640705903"/>
        <c:axId val="909139344"/>
      </c:barChart>
      <c:catAx>
        <c:axId val="640705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909139344"/>
        <c:crosses val="autoZero"/>
        <c:auto val="1"/>
        <c:lblAlgn val="ctr"/>
        <c:lblOffset val="100"/>
        <c:noMultiLvlLbl val="0"/>
      </c:catAx>
      <c:valAx>
        <c:axId val="9091393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640705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t-L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[Analyzing_Job_Satisfaction_Project.xlsx]Education impact!PivotTable46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'Education impact'!$B$1</c:f>
              <c:strCache>
                <c:ptCount val="1"/>
                <c:pt idx="0">
                  <c:v>Salary (avg)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impact'!$A$2:$A$8</c:f>
              <c:strCache>
                <c:ptCount val="6"/>
                <c:pt idx="0">
                  <c:v>Associates</c:v>
                </c:pt>
                <c:pt idx="1">
                  <c:v>Bachelors</c:v>
                </c:pt>
                <c:pt idx="2">
                  <c:v>High School</c:v>
                </c:pt>
                <c:pt idx="3">
                  <c:v>Masters</c:v>
                </c:pt>
                <c:pt idx="4">
                  <c:v>PhD</c:v>
                </c:pt>
                <c:pt idx="5">
                  <c:v>Unknown</c:v>
                </c:pt>
              </c:strCache>
            </c:strRef>
          </c:cat>
          <c:val>
            <c:numRef>
              <c:f>'Education impact'!$B$2:$B$8</c:f>
              <c:numCache>
                <c:formatCode>0.00</c:formatCode>
                <c:ptCount val="6"/>
                <c:pt idx="0">
                  <c:v>4.1333333333333337</c:v>
                </c:pt>
                <c:pt idx="1">
                  <c:v>4.1362229102167181</c:v>
                </c:pt>
                <c:pt idx="2">
                  <c:v>3.9714285714285715</c:v>
                </c:pt>
                <c:pt idx="3">
                  <c:v>4.5421052631578949</c:v>
                </c:pt>
                <c:pt idx="4">
                  <c:v>6.4</c:v>
                </c:pt>
                <c:pt idx="5">
                  <c:v>4.3725490196078427</c:v>
                </c:pt>
              </c:numCache>
            </c:numRef>
          </c:val>
          <c:extLst>
            <c:ext xmlns:c16="http://schemas.microsoft.com/office/drawing/2014/chart" uri="{C3380CC4-5D6E-409C-BE32-E72D297353CC}">
              <c16:uniqueId val="{00000000-7BDC-4EC2-8397-4EB104ECFD28}"/>
            </c:ext>
          </c:extLst>
        </c:ser>
        <c:ser>
          <c:idx val="1"/>
          <c:order val="1"/>
          <c:tx>
            <c:strRef>
              <c:f>'Education impact'!$C$1</c:f>
              <c:strCache>
                <c:ptCount val="1"/>
                <c:pt idx="0">
                  <c:v>Work/Life Balance c(avg)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impact'!$A$2:$A$8</c:f>
              <c:strCache>
                <c:ptCount val="6"/>
                <c:pt idx="0">
                  <c:v>Associates</c:v>
                </c:pt>
                <c:pt idx="1">
                  <c:v>Bachelors</c:v>
                </c:pt>
                <c:pt idx="2">
                  <c:v>High School</c:v>
                </c:pt>
                <c:pt idx="3">
                  <c:v>Masters</c:v>
                </c:pt>
                <c:pt idx="4">
                  <c:v>PhD</c:v>
                </c:pt>
                <c:pt idx="5">
                  <c:v>Unknown</c:v>
                </c:pt>
              </c:strCache>
            </c:strRef>
          </c:cat>
          <c:val>
            <c:numRef>
              <c:f>'Education impact'!$C$2:$C$8</c:f>
              <c:numCache>
                <c:formatCode>0.00</c:formatCode>
                <c:ptCount val="6"/>
                <c:pt idx="0">
                  <c:v>6.0666666666666664</c:v>
                </c:pt>
                <c:pt idx="1">
                  <c:v>5.7585139318885448</c:v>
                </c:pt>
                <c:pt idx="2">
                  <c:v>5.2857142857142856</c:v>
                </c:pt>
                <c:pt idx="3">
                  <c:v>5.7789473684210524</c:v>
                </c:pt>
                <c:pt idx="4">
                  <c:v>7.2</c:v>
                </c:pt>
                <c:pt idx="5">
                  <c:v>5.6274509803921573</c:v>
                </c:pt>
              </c:numCache>
            </c:numRef>
          </c:val>
          <c:extLst>
            <c:ext xmlns:c16="http://schemas.microsoft.com/office/drawing/2014/chart" uri="{C3380CC4-5D6E-409C-BE32-E72D297353CC}">
              <c16:uniqueId val="{00000001-7BDC-4EC2-8397-4EB104ECFD28}"/>
            </c:ext>
          </c:extLst>
        </c:ser>
        <c:ser>
          <c:idx val="2"/>
          <c:order val="2"/>
          <c:tx>
            <c:strRef>
              <c:f>'Education impact'!$D$1</c:f>
              <c:strCache>
                <c:ptCount val="1"/>
                <c:pt idx="0">
                  <c:v>Coworkers (avg)</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impact'!$A$2:$A$8</c:f>
              <c:strCache>
                <c:ptCount val="6"/>
                <c:pt idx="0">
                  <c:v>Associates</c:v>
                </c:pt>
                <c:pt idx="1">
                  <c:v>Bachelors</c:v>
                </c:pt>
                <c:pt idx="2">
                  <c:v>High School</c:v>
                </c:pt>
                <c:pt idx="3">
                  <c:v>Masters</c:v>
                </c:pt>
                <c:pt idx="4">
                  <c:v>PhD</c:v>
                </c:pt>
                <c:pt idx="5">
                  <c:v>Unknown</c:v>
                </c:pt>
              </c:strCache>
            </c:strRef>
          </c:cat>
          <c:val>
            <c:numRef>
              <c:f>'Education impact'!$D$2:$D$8</c:f>
              <c:numCache>
                <c:formatCode>0.00</c:formatCode>
                <c:ptCount val="6"/>
                <c:pt idx="0">
                  <c:v>5.666666666666667</c:v>
                </c:pt>
                <c:pt idx="1">
                  <c:v>5.9938080495356036</c:v>
                </c:pt>
                <c:pt idx="2">
                  <c:v>5</c:v>
                </c:pt>
                <c:pt idx="3">
                  <c:v>5.7894736842105265</c:v>
                </c:pt>
                <c:pt idx="4">
                  <c:v>7.2</c:v>
                </c:pt>
                <c:pt idx="5">
                  <c:v>5.8039215686274508</c:v>
                </c:pt>
              </c:numCache>
            </c:numRef>
          </c:val>
          <c:extLst>
            <c:ext xmlns:c16="http://schemas.microsoft.com/office/drawing/2014/chart" uri="{C3380CC4-5D6E-409C-BE32-E72D297353CC}">
              <c16:uniqueId val="{00000002-7BDC-4EC2-8397-4EB104ECFD28}"/>
            </c:ext>
          </c:extLst>
        </c:ser>
        <c:ser>
          <c:idx val="3"/>
          <c:order val="3"/>
          <c:tx>
            <c:strRef>
              <c:f>'Education impact'!$E$1</c:f>
              <c:strCache>
                <c:ptCount val="1"/>
                <c:pt idx="0">
                  <c:v>Management (avg)</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impact'!$A$2:$A$8</c:f>
              <c:strCache>
                <c:ptCount val="6"/>
                <c:pt idx="0">
                  <c:v>Associates</c:v>
                </c:pt>
                <c:pt idx="1">
                  <c:v>Bachelors</c:v>
                </c:pt>
                <c:pt idx="2">
                  <c:v>High School</c:v>
                </c:pt>
                <c:pt idx="3">
                  <c:v>Masters</c:v>
                </c:pt>
                <c:pt idx="4">
                  <c:v>PhD</c:v>
                </c:pt>
                <c:pt idx="5">
                  <c:v>Unknown</c:v>
                </c:pt>
              </c:strCache>
            </c:strRef>
          </c:cat>
          <c:val>
            <c:numRef>
              <c:f>'Education impact'!$E$2:$E$8</c:f>
              <c:numCache>
                <c:formatCode>0.00</c:formatCode>
                <c:ptCount val="6"/>
                <c:pt idx="0">
                  <c:v>5.2</c:v>
                </c:pt>
                <c:pt idx="1">
                  <c:v>5.4334365325077396</c:v>
                </c:pt>
                <c:pt idx="2">
                  <c:v>4.8571428571428568</c:v>
                </c:pt>
                <c:pt idx="3">
                  <c:v>5.2842105263157899</c:v>
                </c:pt>
                <c:pt idx="4">
                  <c:v>6.6</c:v>
                </c:pt>
                <c:pt idx="5">
                  <c:v>4.9803921568627452</c:v>
                </c:pt>
              </c:numCache>
            </c:numRef>
          </c:val>
          <c:extLst>
            <c:ext xmlns:c16="http://schemas.microsoft.com/office/drawing/2014/chart" uri="{C3380CC4-5D6E-409C-BE32-E72D297353CC}">
              <c16:uniqueId val="{00000003-7BDC-4EC2-8397-4EB104ECFD28}"/>
            </c:ext>
          </c:extLst>
        </c:ser>
        <c:ser>
          <c:idx val="4"/>
          <c:order val="4"/>
          <c:tx>
            <c:strRef>
              <c:f>'Education impact'!$F$1</c:f>
              <c:strCache>
                <c:ptCount val="1"/>
                <c:pt idx="0">
                  <c:v>Upward Mobility (avg)</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impact'!$A$2:$A$8</c:f>
              <c:strCache>
                <c:ptCount val="6"/>
                <c:pt idx="0">
                  <c:v>Associates</c:v>
                </c:pt>
                <c:pt idx="1">
                  <c:v>Bachelors</c:v>
                </c:pt>
                <c:pt idx="2">
                  <c:v>High School</c:v>
                </c:pt>
                <c:pt idx="3">
                  <c:v>Masters</c:v>
                </c:pt>
                <c:pt idx="4">
                  <c:v>PhD</c:v>
                </c:pt>
                <c:pt idx="5">
                  <c:v>Unknown</c:v>
                </c:pt>
              </c:strCache>
            </c:strRef>
          </c:cat>
          <c:val>
            <c:numRef>
              <c:f>'Education impact'!$F$2:$F$8</c:f>
              <c:numCache>
                <c:formatCode>0.00</c:formatCode>
                <c:ptCount val="6"/>
                <c:pt idx="0">
                  <c:v>4.8666666666666663</c:v>
                </c:pt>
                <c:pt idx="1">
                  <c:v>4.780185758513932</c:v>
                </c:pt>
                <c:pt idx="2">
                  <c:v>4.9714285714285715</c:v>
                </c:pt>
                <c:pt idx="3">
                  <c:v>4.6842105263157894</c:v>
                </c:pt>
                <c:pt idx="4">
                  <c:v>6.8</c:v>
                </c:pt>
                <c:pt idx="5">
                  <c:v>4.4117647058823533</c:v>
                </c:pt>
              </c:numCache>
            </c:numRef>
          </c:val>
          <c:extLst>
            <c:ext xmlns:c16="http://schemas.microsoft.com/office/drawing/2014/chart" uri="{C3380CC4-5D6E-409C-BE32-E72D297353CC}">
              <c16:uniqueId val="{00000004-7BDC-4EC2-8397-4EB104ECFD28}"/>
            </c:ext>
          </c:extLst>
        </c:ser>
        <c:ser>
          <c:idx val="5"/>
          <c:order val="5"/>
          <c:tx>
            <c:strRef>
              <c:f>'Education impact'!$G$1</c:f>
              <c:strCache>
                <c:ptCount val="1"/>
                <c:pt idx="0">
                  <c:v>Learning New Things (avg)</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lt-LT"/>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impact'!$A$2:$A$8</c:f>
              <c:strCache>
                <c:ptCount val="6"/>
                <c:pt idx="0">
                  <c:v>Associates</c:v>
                </c:pt>
                <c:pt idx="1">
                  <c:v>Bachelors</c:v>
                </c:pt>
                <c:pt idx="2">
                  <c:v>High School</c:v>
                </c:pt>
                <c:pt idx="3">
                  <c:v>Masters</c:v>
                </c:pt>
                <c:pt idx="4">
                  <c:v>PhD</c:v>
                </c:pt>
                <c:pt idx="5">
                  <c:v>Unknown</c:v>
                </c:pt>
              </c:strCache>
            </c:strRef>
          </c:cat>
          <c:val>
            <c:numRef>
              <c:f>'Education impact'!$G$2:$G$8</c:f>
              <c:numCache>
                <c:formatCode>0.00</c:formatCode>
                <c:ptCount val="6"/>
                <c:pt idx="0">
                  <c:v>5.9333333333333336</c:v>
                </c:pt>
                <c:pt idx="1">
                  <c:v>5.6873065015479876</c:v>
                </c:pt>
                <c:pt idx="2">
                  <c:v>5.8</c:v>
                </c:pt>
                <c:pt idx="3">
                  <c:v>5.5263157894736841</c:v>
                </c:pt>
                <c:pt idx="4">
                  <c:v>6.8</c:v>
                </c:pt>
                <c:pt idx="5">
                  <c:v>4.9803921568627452</c:v>
                </c:pt>
              </c:numCache>
            </c:numRef>
          </c:val>
          <c:extLst>
            <c:ext xmlns:c16="http://schemas.microsoft.com/office/drawing/2014/chart" uri="{C3380CC4-5D6E-409C-BE32-E72D297353CC}">
              <c16:uniqueId val="{00000005-7BDC-4EC2-8397-4EB104ECFD28}"/>
            </c:ext>
          </c:extLst>
        </c:ser>
        <c:dLbls>
          <c:dLblPos val="outEnd"/>
          <c:showLegendKey val="0"/>
          <c:showVal val="1"/>
          <c:showCatName val="0"/>
          <c:showSerName val="0"/>
          <c:showPercent val="0"/>
          <c:showBubbleSize val="0"/>
        </c:dLbls>
        <c:gapWidth val="219"/>
        <c:overlap val="-27"/>
        <c:axId val="1394648655"/>
        <c:axId val="1127694463"/>
      </c:barChart>
      <c:catAx>
        <c:axId val="1394648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1127694463"/>
        <c:crosses val="autoZero"/>
        <c:auto val="1"/>
        <c:lblAlgn val="ctr"/>
        <c:lblOffset val="100"/>
        <c:noMultiLvlLbl val="0"/>
      </c:catAx>
      <c:valAx>
        <c:axId val="11276944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1394648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t-LT"/>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Coworkers - Managment</a:t>
            </a:r>
            <a:endParaRPr lang="lt-LT"/>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t-LT"/>
        </a:p>
      </c:txPr>
    </c:title>
    <c:autoTitleDeleted val="0"/>
    <c:plotArea>
      <c:layout/>
      <c:scatterChart>
        <c:scatterStyle val="lineMarker"/>
        <c:varyColors val="0"/>
        <c:ser>
          <c:idx val="0"/>
          <c:order val="0"/>
          <c:tx>
            <c:strRef>
              <c:f>Data!$T$1</c:f>
              <c:strCache>
                <c:ptCount val="1"/>
                <c:pt idx="0">
                  <c:v>Q6 - How Happy are you in your Current Position with the following? (Management)</c:v>
                </c:pt>
              </c:strCache>
            </c:strRef>
          </c:tx>
          <c:spPr>
            <a:ln w="28575" cap="rnd">
              <a:noFill/>
              <a:round/>
            </a:ln>
            <a:effectLst/>
          </c:spPr>
          <c:marker>
            <c:symbol val="circle"/>
            <c:size val="5"/>
            <c:spPr>
              <a:solidFill>
                <a:schemeClr val="accent1"/>
              </a:solidFill>
              <a:ln w="9525">
                <a:solidFill>
                  <a:schemeClr val="accent1"/>
                </a:solidFill>
              </a:ln>
              <a:effectLst/>
            </c:spPr>
          </c:marker>
          <c:xVal>
            <c:numRef>
              <c:f>Data!$S$2:$S$620</c:f>
              <c:numCache>
                <c:formatCode>General</c:formatCode>
                <c:ptCount val="461"/>
                <c:pt idx="0">
                  <c:v>7</c:v>
                </c:pt>
                <c:pt idx="1">
                  <c:v>5</c:v>
                </c:pt>
                <c:pt idx="2">
                  <c:v>7</c:v>
                </c:pt>
                <c:pt idx="3">
                  <c:v>4</c:v>
                </c:pt>
                <c:pt idx="4">
                  <c:v>6</c:v>
                </c:pt>
                <c:pt idx="5">
                  <c:v>9</c:v>
                </c:pt>
                <c:pt idx="6">
                  <c:v>5</c:v>
                </c:pt>
                <c:pt idx="7">
                  <c:v>4</c:v>
                </c:pt>
                <c:pt idx="8">
                  <c:v>3</c:v>
                </c:pt>
                <c:pt idx="9">
                  <c:v>8</c:v>
                </c:pt>
                <c:pt idx="10">
                  <c:v>5</c:v>
                </c:pt>
                <c:pt idx="11">
                  <c:v>6</c:v>
                </c:pt>
                <c:pt idx="12">
                  <c:v>10</c:v>
                </c:pt>
                <c:pt idx="13">
                  <c:v>5</c:v>
                </c:pt>
                <c:pt idx="14">
                  <c:v>7</c:v>
                </c:pt>
                <c:pt idx="15">
                  <c:v>4</c:v>
                </c:pt>
                <c:pt idx="16">
                  <c:v>2</c:v>
                </c:pt>
                <c:pt idx="17">
                  <c:v>1</c:v>
                </c:pt>
                <c:pt idx="18">
                  <c:v>0</c:v>
                </c:pt>
                <c:pt idx="19">
                  <c:v>3</c:v>
                </c:pt>
                <c:pt idx="20">
                  <c:v>0</c:v>
                </c:pt>
                <c:pt idx="21">
                  <c:v>9</c:v>
                </c:pt>
                <c:pt idx="22">
                  <c:v>6</c:v>
                </c:pt>
                <c:pt idx="23">
                  <c:v>5</c:v>
                </c:pt>
                <c:pt idx="24">
                  <c:v>7</c:v>
                </c:pt>
                <c:pt idx="25">
                  <c:v>10</c:v>
                </c:pt>
                <c:pt idx="26">
                  <c:v>7</c:v>
                </c:pt>
                <c:pt idx="27">
                  <c:v>8</c:v>
                </c:pt>
                <c:pt idx="28">
                  <c:v>10</c:v>
                </c:pt>
                <c:pt idx="29">
                  <c:v>8</c:v>
                </c:pt>
                <c:pt idx="30">
                  <c:v>9</c:v>
                </c:pt>
                <c:pt idx="31">
                  <c:v>6</c:v>
                </c:pt>
                <c:pt idx="32">
                  <c:v>4</c:v>
                </c:pt>
                <c:pt idx="33">
                  <c:v>2</c:v>
                </c:pt>
                <c:pt idx="34">
                  <c:v>6</c:v>
                </c:pt>
                <c:pt idx="35">
                  <c:v>3</c:v>
                </c:pt>
                <c:pt idx="36">
                  <c:v>6</c:v>
                </c:pt>
                <c:pt idx="37">
                  <c:v>3</c:v>
                </c:pt>
                <c:pt idx="38">
                  <c:v>2</c:v>
                </c:pt>
                <c:pt idx="39">
                  <c:v>1</c:v>
                </c:pt>
                <c:pt idx="40">
                  <c:v>6</c:v>
                </c:pt>
                <c:pt idx="41">
                  <c:v>9</c:v>
                </c:pt>
                <c:pt idx="42">
                  <c:v>8</c:v>
                </c:pt>
                <c:pt idx="43">
                  <c:v>7</c:v>
                </c:pt>
                <c:pt idx="44">
                  <c:v>7</c:v>
                </c:pt>
                <c:pt idx="45">
                  <c:v>8</c:v>
                </c:pt>
                <c:pt idx="46">
                  <c:v>2</c:v>
                </c:pt>
                <c:pt idx="47">
                  <c:v>5</c:v>
                </c:pt>
                <c:pt idx="48">
                  <c:v>4</c:v>
                </c:pt>
                <c:pt idx="49">
                  <c:v>3</c:v>
                </c:pt>
                <c:pt idx="50">
                  <c:v>2</c:v>
                </c:pt>
                <c:pt idx="51">
                  <c:v>6</c:v>
                </c:pt>
                <c:pt idx="52">
                  <c:v>7</c:v>
                </c:pt>
                <c:pt idx="53">
                  <c:v>6</c:v>
                </c:pt>
                <c:pt idx="54">
                  <c:v>10</c:v>
                </c:pt>
                <c:pt idx="55">
                  <c:v>3</c:v>
                </c:pt>
                <c:pt idx="56">
                  <c:v>7</c:v>
                </c:pt>
                <c:pt idx="57">
                  <c:v>8</c:v>
                </c:pt>
                <c:pt idx="58">
                  <c:v>5</c:v>
                </c:pt>
                <c:pt idx="59">
                  <c:v>4</c:v>
                </c:pt>
                <c:pt idx="60">
                  <c:v>6</c:v>
                </c:pt>
                <c:pt idx="61">
                  <c:v>5</c:v>
                </c:pt>
                <c:pt idx="62">
                  <c:v>8</c:v>
                </c:pt>
                <c:pt idx="63">
                  <c:v>10</c:v>
                </c:pt>
                <c:pt idx="64">
                  <c:v>7</c:v>
                </c:pt>
                <c:pt idx="65">
                  <c:v>7</c:v>
                </c:pt>
                <c:pt idx="66">
                  <c:v>9</c:v>
                </c:pt>
                <c:pt idx="67">
                  <c:v>6</c:v>
                </c:pt>
                <c:pt idx="68">
                  <c:v>9</c:v>
                </c:pt>
                <c:pt idx="69">
                  <c:v>0</c:v>
                </c:pt>
                <c:pt idx="70">
                  <c:v>3</c:v>
                </c:pt>
                <c:pt idx="71">
                  <c:v>5</c:v>
                </c:pt>
                <c:pt idx="72">
                  <c:v>2</c:v>
                </c:pt>
                <c:pt idx="73">
                  <c:v>5</c:v>
                </c:pt>
                <c:pt idx="74">
                  <c:v>4</c:v>
                </c:pt>
                <c:pt idx="75">
                  <c:v>9</c:v>
                </c:pt>
                <c:pt idx="76">
                  <c:v>5</c:v>
                </c:pt>
                <c:pt idx="77">
                  <c:v>6</c:v>
                </c:pt>
                <c:pt idx="78">
                  <c:v>9</c:v>
                </c:pt>
                <c:pt idx="79">
                  <c:v>7</c:v>
                </c:pt>
                <c:pt idx="80">
                  <c:v>9</c:v>
                </c:pt>
                <c:pt idx="81">
                  <c:v>6</c:v>
                </c:pt>
                <c:pt idx="82">
                  <c:v>4</c:v>
                </c:pt>
                <c:pt idx="83">
                  <c:v>7</c:v>
                </c:pt>
                <c:pt idx="84">
                  <c:v>6</c:v>
                </c:pt>
                <c:pt idx="85">
                  <c:v>0</c:v>
                </c:pt>
                <c:pt idx="86">
                  <c:v>9</c:v>
                </c:pt>
                <c:pt idx="87">
                  <c:v>8</c:v>
                </c:pt>
                <c:pt idx="88">
                  <c:v>9</c:v>
                </c:pt>
                <c:pt idx="89">
                  <c:v>6</c:v>
                </c:pt>
                <c:pt idx="90">
                  <c:v>10</c:v>
                </c:pt>
                <c:pt idx="91">
                  <c:v>6</c:v>
                </c:pt>
                <c:pt idx="92">
                  <c:v>7</c:v>
                </c:pt>
                <c:pt idx="93">
                  <c:v>8</c:v>
                </c:pt>
                <c:pt idx="94">
                  <c:v>6</c:v>
                </c:pt>
                <c:pt idx="95">
                  <c:v>9</c:v>
                </c:pt>
                <c:pt idx="96">
                  <c:v>8</c:v>
                </c:pt>
                <c:pt idx="97">
                  <c:v>5</c:v>
                </c:pt>
                <c:pt idx="98">
                  <c:v>10</c:v>
                </c:pt>
                <c:pt idx="99">
                  <c:v>4</c:v>
                </c:pt>
                <c:pt idx="100">
                  <c:v>10</c:v>
                </c:pt>
                <c:pt idx="101">
                  <c:v>8</c:v>
                </c:pt>
                <c:pt idx="102">
                  <c:v>10</c:v>
                </c:pt>
                <c:pt idx="103">
                  <c:v>9</c:v>
                </c:pt>
                <c:pt idx="104">
                  <c:v>8</c:v>
                </c:pt>
                <c:pt idx="105">
                  <c:v>10</c:v>
                </c:pt>
                <c:pt idx="106">
                  <c:v>4</c:v>
                </c:pt>
                <c:pt idx="107">
                  <c:v>8</c:v>
                </c:pt>
                <c:pt idx="108">
                  <c:v>7</c:v>
                </c:pt>
                <c:pt idx="109">
                  <c:v>6</c:v>
                </c:pt>
                <c:pt idx="110">
                  <c:v>9</c:v>
                </c:pt>
                <c:pt idx="111">
                  <c:v>5</c:v>
                </c:pt>
                <c:pt idx="112">
                  <c:v>8</c:v>
                </c:pt>
                <c:pt idx="113">
                  <c:v>5</c:v>
                </c:pt>
                <c:pt idx="114">
                  <c:v>3</c:v>
                </c:pt>
                <c:pt idx="115">
                  <c:v>8</c:v>
                </c:pt>
                <c:pt idx="116">
                  <c:v>7</c:v>
                </c:pt>
                <c:pt idx="117">
                  <c:v>7</c:v>
                </c:pt>
                <c:pt idx="118">
                  <c:v>5</c:v>
                </c:pt>
                <c:pt idx="119">
                  <c:v>5</c:v>
                </c:pt>
                <c:pt idx="120">
                  <c:v>8</c:v>
                </c:pt>
                <c:pt idx="121">
                  <c:v>8</c:v>
                </c:pt>
                <c:pt idx="122">
                  <c:v>6</c:v>
                </c:pt>
                <c:pt idx="123">
                  <c:v>10</c:v>
                </c:pt>
                <c:pt idx="124">
                  <c:v>6</c:v>
                </c:pt>
                <c:pt idx="125">
                  <c:v>6</c:v>
                </c:pt>
                <c:pt idx="126">
                  <c:v>6</c:v>
                </c:pt>
                <c:pt idx="127">
                  <c:v>6</c:v>
                </c:pt>
                <c:pt idx="128">
                  <c:v>3</c:v>
                </c:pt>
                <c:pt idx="129">
                  <c:v>4</c:v>
                </c:pt>
                <c:pt idx="130">
                  <c:v>7</c:v>
                </c:pt>
                <c:pt idx="131">
                  <c:v>10</c:v>
                </c:pt>
                <c:pt idx="132">
                  <c:v>7</c:v>
                </c:pt>
                <c:pt idx="133">
                  <c:v>6</c:v>
                </c:pt>
                <c:pt idx="134">
                  <c:v>10</c:v>
                </c:pt>
                <c:pt idx="135">
                  <c:v>1</c:v>
                </c:pt>
                <c:pt idx="136">
                  <c:v>5</c:v>
                </c:pt>
                <c:pt idx="137">
                  <c:v>4</c:v>
                </c:pt>
                <c:pt idx="138">
                  <c:v>5</c:v>
                </c:pt>
                <c:pt idx="139">
                  <c:v>0</c:v>
                </c:pt>
                <c:pt idx="140">
                  <c:v>3</c:v>
                </c:pt>
                <c:pt idx="141">
                  <c:v>5</c:v>
                </c:pt>
                <c:pt idx="142">
                  <c:v>7</c:v>
                </c:pt>
                <c:pt idx="143">
                  <c:v>0</c:v>
                </c:pt>
                <c:pt idx="144">
                  <c:v>5</c:v>
                </c:pt>
                <c:pt idx="145">
                  <c:v>6</c:v>
                </c:pt>
                <c:pt idx="146">
                  <c:v>6</c:v>
                </c:pt>
                <c:pt idx="147">
                  <c:v>10</c:v>
                </c:pt>
                <c:pt idx="148">
                  <c:v>4</c:v>
                </c:pt>
                <c:pt idx="149">
                  <c:v>9</c:v>
                </c:pt>
                <c:pt idx="150">
                  <c:v>5</c:v>
                </c:pt>
                <c:pt idx="151">
                  <c:v>1</c:v>
                </c:pt>
                <c:pt idx="152">
                  <c:v>8</c:v>
                </c:pt>
                <c:pt idx="153">
                  <c:v>7</c:v>
                </c:pt>
                <c:pt idx="154">
                  <c:v>10</c:v>
                </c:pt>
                <c:pt idx="155">
                  <c:v>4</c:v>
                </c:pt>
                <c:pt idx="156">
                  <c:v>4</c:v>
                </c:pt>
                <c:pt idx="157">
                  <c:v>10</c:v>
                </c:pt>
                <c:pt idx="158">
                  <c:v>8</c:v>
                </c:pt>
                <c:pt idx="159">
                  <c:v>5</c:v>
                </c:pt>
                <c:pt idx="160">
                  <c:v>3</c:v>
                </c:pt>
                <c:pt idx="161">
                  <c:v>2</c:v>
                </c:pt>
                <c:pt idx="162">
                  <c:v>8</c:v>
                </c:pt>
                <c:pt idx="163">
                  <c:v>7</c:v>
                </c:pt>
                <c:pt idx="164">
                  <c:v>8</c:v>
                </c:pt>
                <c:pt idx="165">
                  <c:v>10</c:v>
                </c:pt>
                <c:pt idx="166">
                  <c:v>4</c:v>
                </c:pt>
                <c:pt idx="167">
                  <c:v>5</c:v>
                </c:pt>
                <c:pt idx="168">
                  <c:v>1</c:v>
                </c:pt>
                <c:pt idx="169">
                  <c:v>1</c:v>
                </c:pt>
                <c:pt idx="170">
                  <c:v>5</c:v>
                </c:pt>
                <c:pt idx="171">
                  <c:v>9</c:v>
                </c:pt>
                <c:pt idx="172">
                  <c:v>6</c:v>
                </c:pt>
                <c:pt idx="173">
                  <c:v>9</c:v>
                </c:pt>
                <c:pt idx="174">
                  <c:v>10</c:v>
                </c:pt>
                <c:pt idx="175">
                  <c:v>4</c:v>
                </c:pt>
                <c:pt idx="176">
                  <c:v>8</c:v>
                </c:pt>
                <c:pt idx="177">
                  <c:v>3</c:v>
                </c:pt>
                <c:pt idx="178">
                  <c:v>7</c:v>
                </c:pt>
                <c:pt idx="179">
                  <c:v>8</c:v>
                </c:pt>
                <c:pt idx="180">
                  <c:v>7</c:v>
                </c:pt>
                <c:pt idx="181">
                  <c:v>5</c:v>
                </c:pt>
                <c:pt idx="182">
                  <c:v>10</c:v>
                </c:pt>
                <c:pt idx="183">
                  <c:v>5</c:v>
                </c:pt>
                <c:pt idx="184">
                  <c:v>1</c:v>
                </c:pt>
                <c:pt idx="185">
                  <c:v>10</c:v>
                </c:pt>
                <c:pt idx="186">
                  <c:v>0</c:v>
                </c:pt>
                <c:pt idx="187">
                  <c:v>8</c:v>
                </c:pt>
                <c:pt idx="188">
                  <c:v>5</c:v>
                </c:pt>
                <c:pt idx="189">
                  <c:v>5</c:v>
                </c:pt>
                <c:pt idx="190">
                  <c:v>10</c:v>
                </c:pt>
                <c:pt idx="191">
                  <c:v>9</c:v>
                </c:pt>
                <c:pt idx="192">
                  <c:v>4</c:v>
                </c:pt>
                <c:pt idx="193">
                  <c:v>6</c:v>
                </c:pt>
                <c:pt idx="194">
                  <c:v>7</c:v>
                </c:pt>
                <c:pt idx="195">
                  <c:v>7</c:v>
                </c:pt>
                <c:pt idx="196">
                  <c:v>5</c:v>
                </c:pt>
                <c:pt idx="197">
                  <c:v>0</c:v>
                </c:pt>
                <c:pt idx="198">
                  <c:v>3</c:v>
                </c:pt>
                <c:pt idx="199">
                  <c:v>8</c:v>
                </c:pt>
                <c:pt idx="200">
                  <c:v>4</c:v>
                </c:pt>
                <c:pt idx="201">
                  <c:v>7</c:v>
                </c:pt>
                <c:pt idx="202">
                  <c:v>9</c:v>
                </c:pt>
                <c:pt idx="203">
                  <c:v>8</c:v>
                </c:pt>
                <c:pt idx="204">
                  <c:v>7</c:v>
                </c:pt>
                <c:pt idx="205">
                  <c:v>5</c:v>
                </c:pt>
                <c:pt idx="206">
                  <c:v>5</c:v>
                </c:pt>
                <c:pt idx="207">
                  <c:v>0</c:v>
                </c:pt>
                <c:pt idx="208">
                  <c:v>4</c:v>
                </c:pt>
                <c:pt idx="209">
                  <c:v>4</c:v>
                </c:pt>
                <c:pt idx="210">
                  <c:v>3</c:v>
                </c:pt>
                <c:pt idx="211">
                  <c:v>10</c:v>
                </c:pt>
                <c:pt idx="212">
                  <c:v>7</c:v>
                </c:pt>
                <c:pt idx="213">
                  <c:v>5</c:v>
                </c:pt>
                <c:pt idx="214">
                  <c:v>4</c:v>
                </c:pt>
                <c:pt idx="215">
                  <c:v>2</c:v>
                </c:pt>
                <c:pt idx="216">
                  <c:v>10</c:v>
                </c:pt>
                <c:pt idx="217">
                  <c:v>9</c:v>
                </c:pt>
                <c:pt idx="218">
                  <c:v>8</c:v>
                </c:pt>
                <c:pt idx="219">
                  <c:v>10</c:v>
                </c:pt>
                <c:pt idx="220">
                  <c:v>9</c:v>
                </c:pt>
                <c:pt idx="221">
                  <c:v>4</c:v>
                </c:pt>
                <c:pt idx="222">
                  <c:v>10</c:v>
                </c:pt>
                <c:pt idx="223">
                  <c:v>5</c:v>
                </c:pt>
                <c:pt idx="224">
                  <c:v>8</c:v>
                </c:pt>
                <c:pt idx="225">
                  <c:v>2</c:v>
                </c:pt>
                <c:pt idx="226">
                  <c:v>5</c:v>
                </c:pt>
                <c:pt idx="227">
                  <c:v>6</c:v>
                </c:pt>
                <c:pt idx="228">
                  <c:v>4</c:v>
                </c:pt>
                <c:pt idx="229">
                  <c:v>5</c:v>
                </c:pt>
                <c:pt idx="230">
                  <c:v>9</c:v>
                </c:pt>
                <c:pt idx="231">
                  <c:v>9</c:v>
                </c:pt>
                <c:pt idx="232">
                  <c:v>5</c:v>
                </c:pt>
                <c:pt idx="233">
                  <c:v>6</c:v>
                </c:pt>
                <c:pt idx="234">
                  <c:v>10</c:v>
                </c:pt>
                <c:pt idx="235">
                  <c:v>3</c:v>
                </c:pt>
                <c:pt idx="236">
                  <c:v>5</c:v>
                </c:pt>
                <c:pt idx="237">
                  <c:v>5</c:v>
                </c:pt>
                <c:pt idx="238">
                  <c:v>7</c:v>
                </c:pt>
                <c:pt idx="239">
                  <c:v>8</c:v>
                </c:pt>
                <c:pt idx="240">
                  <c:v>1</c:v>
                </c:pt>
                <c:pt idx="241">
                  <c:v>3</c:v>
                </c:pt>
                <c:pt idx="242">
                  <c:v>5</c:v>
                </c:pt>
                <c:pt idx="243">
                  <c:v>10</c:v>
                </c:pt>
                <c:pt idx="244">
                  <c:v>9</c:v>
                </c:pt>
                <c:pt idx="245">
                  <c:v>8</c:v>
                </c:pt>
                <c:pt idx="246">
                  <c:v>6</c:v>
                </c:pt>
                <c:pt idx="247">
                  <c:v>6</c:v>
                </c:pt>
                <c:pt idx="248">
                  <c:v>4</c:v>
                </c:pt>
                <c:pt idx="249">
                  <c:v>8</c:v>
                </c:pt>
                <c:pt idx="250">
                  <c:v>4</c:v>
                </c:pt>
                <c:pt idx="251">
                  <c:v>7</c:v>
                </c:pt>
                <c:pt idx="252">
                  <c:v>7</c:v>
                </c:pt>
                <c:pt idx="253">
                  <c:v>2</c:v>
                </c:pt>
                <c:pt idx="254">
                  <c:v>3</c:v>
                </c:pt>
                <c:pt idx="255">
                  <c:v>5</c:v>
                </c:pt>
                <c:pt idx="256">
                  <c:v>7</c:v>
                </c:pt>
                <c:pt idx="257">
                  <c:v>8</c:v>
                </c:pt>
                <c:pt idx="258">
                  <c:v>10</c:v>
                </c:pt>
                <c:pt idx="259">
                  <c:v>8</c:v>
                </c:pt>
                <c:pt idx="260">
                  <c:v>0</c:v>
                </c:pt>
                <c:pt idx="261">
                  <c:v>0</c:v>
                </c:pt>
                <c:pt idx="262">
                  <c:v>7</c:v>
                </c:pt>
                <c:pt idx="263">
                  <c:v>5</c:v>
                </c:pt>
                <c:pt idx="264">
                  <c:v>4</c:v>
                </c:pt>
                <c:pt idx="265">
                  <c:v>4</c:v>
                </c:pt>
                <c:pt idx="266">
                  <c:v>5</c:v>
                </c:pt>
                <c:pt idx="267">
                  <c:v>4</c:v>
                </c:pt>
                <c:pt idx="268">
                  <c:v>6</c:v>
                </c:pt>
                <c:pt idx="269">
                  <c:v>5</c:v>
                </c:pt>
                <c:pt idx="270">
                  <c:v>10</c:v>
                </c:pt>
                <c:pt idx="271">
                  <c:v>5</c:v>
                </c:pt>
                <c:pt idx="272">
                  <c:v>3</c:v>
                </c:pt>
                <c:pt idx="273">
                  <c:v>9</c:v>
                </c:pt>
                <c:pt idx="274">
                  <c:v>8</c:v>
                </c:pt>
                <c:pt idx="275">
                  <c:v>10</c:v>
                </c:pt>
                <c:pt idx="276">
                  <c:v>1</c:v>
                </c:pt>
                <c:pt idx="277">
                  <c:v>3</c:v>
                </c:pt>
                <c:pt idx="278">
                  <c:v>7</c:v>
                </c:pt>
                <c:pt idx="279">
                  <c:v>8</c:v>
                </c:pt>
                <c:pt idx="280">
                  <c:v>5</c:v>
                </c:pt>
                <c:pt idx="281">
                  <c:v>10</c:v>
                </c:pt>
                <c:pt idx="282">
                  <c:v>4</c:v>
                </c:pt>
                <c:pt idx="283">
                  <c:v>0</c:v>
                </c:pt>
                <c:pt idx="284">
                  <c:v>3</c:v>
                </c:pt>
                <c:pt idx="285">
                  <c:v>8</c:v>
                </c:pt>
                <c:pt idx="286">
                  <c:v>9</c:v>
                </c:pt>
                <c:pt idx="287">
                  <c:v>7</c:v>
                </c:pt>
                <c:pt idx="288">
                  <c:v>9</c:v>
                </c:pt>
                <c:pt idx="289">
                  <c:v>4</c:v>
                </c:pt>
                <c:pt idx="290">
                  <c:v>8</c:v>
                </c:pt>
                <c:pt idx="291">
                  <c:v>1</c:v>
                </c:pt>
                <c:pt idx="292">
                  <c:v>2</c:v>
                </c:pt>
                <c:pt idx="293">
                  <c:v>0</c:v>
                </c:pt>
                <c:pt idx="294">
                  <c:v>1</c:v>
                </c:pt>
                <c:pt idx="295">
                  <c:v>10</c:v>
                </c:pt>
                <c:pt idx="296">
                  <c:v>6</c:v>
                </c:pt>
                <c:pt idx="297">
                  <c:v>0</c:v>
                </c:pt>
                <c:pt idx="298">
                  <c:v>8</c:v>
                </c:pt>
                <c:pt idx="299">
                  <c:v>8</c:v>
                </c:pt>
                <c:pt idx="300">
                  <c:v>4</c:v>
                </c:pt>
                <c:pt idx="301">
                  <c:v>4</c:v>
                </c:pt>
                <c:pt idx="302">
                  <c:v>3</c:v>
                </c:pt>
                <c:pt idx="303">
                  <c:v>7</c:v>
                </c:pt>
                <c:pt idx="304">
                  <c:v>7</c:v>
                </c:pt>
                <c:pt idx="305">
                  <c:v>3</c:v>
                </c:pt>
                <c:pt idx="306">
                  <c:v>10</c:v>
                </c:pt>
                <c:pt idx="307">
                  <c:v>3</c:v>
                </c:pt>
                <c:pt idx="308">
                  <c:v>9</c:v>
                </c:pt>
                <c:pt idx="309">
                  <c:v>4</c:v>
                </c:pt>
                <c:pt idx="310">
                  <c:v>7</c:v>
                </c:pt>
                <c:pt idx="311">
                  <c:v>3</c:v>
                </c:pt>
                <c:pt idx="312">
                  <c:v>8</c:v>
                </c:pt>
                <c:pt idx="313">
                  <c:v>6</c:v>
                </c:pt>
                <c:pt idx="314">
                  <c:v>5</c:v>
                </c:pt>
                <c:pt idx="315">
                  <c:v>5</c:v>
                </c:pt>
                <c:pt idx="316">
                  <c:v>6</c:v>
                </c:pt>
                <c:pt idx="317">
                  <c:v>5</c:v>
                </c:pt>
                <c:pt idx="318">
                  <c:v>4</c:v>
                </c:pt>
                <c:pt idx="319">
                  <c:v>6</c:v>
                </c:pt>
                <c:pt idx="320">
                  <c:v>5</c:v>
                </c:pt>
                <c:pt idx="321">
                  <c:v>3</c:v>
                </c:pt>
                <c:pt idx="322">
                  <c:v>8</c:v>
                </c:pt>
                <c:pt idx="323">
                  <c:v>2</c:v>
                </c:pt>
                <c:pt idx="324">
                  <c:v>1</c:v>
                </c:pt>
                <c:pt idx="325">
                  <c:v>5</c:v>
                </c:pt>
                <c:pt idx="326">
                  <c:v>4</c:v>
                </c:pt>
                <c:pt idx="327">
                  <c:v>4</c:v>
                </c:pt>
                <c:pt idx="328">
                  <c:v>9</c:v>
                </c:pt>
                <c:pt idx="329">
                  <c:v>10</c:v>
                </c:pt>
                <c:pt idx="330">
                  <c:v>6</c:v>
                </c:pt>
                <c:pt idx="331">
                  <c:v>10</c:v>
                </c:pt>
                <c:pt idx="332">
                  <c:v>10</c:v>
                </c:pt>
                <c:pt idx="333">
                  <c:v>6</c:v>
                </c:pt>
                <c:pt idx="334">
                  <c:v>4</c:v>
                </c:pt>
                <c:pt idx="335">
                  <c:v>7</c:v>
                </c:pt>
                <c:pt idx="336">
                  <c:v>5</c:v>
                </c:pt>
                <c:pt idx="337">
                  <c:v>5</c:v>
                </c:pt>
                <c:pt idx="338">
                  <c:v>7</c:v>
                </c:pt>
                <c:pt idx="339">
                  <c:v>9</c:v>
                </c:pt>
                <c:pt idx="340">
                  <c:v>4</c:v>
                </c:pt>
                <c:pt idx="341">
                  <c:v>4</c:v>
                </c:pt>
                <c:pt idx="342">
                  <c:v>8</c:v>
                </c:pt>
                <c:pt idx="343">
                  <c:v>1</c:v>
                </c:pt>
                <c:pt idx="344">
                  <c:v>3</c:v>
                </c:pt>
                <c:pt idx="345">
                  <c:v>8</c:v>
                </c:pt>
                <c:pt idx="346">
                  <c:v>10</c:v>
                </c:pt>
                <c:pt idx="347">
                  <c:v>5</c:v>
                </c:pt>
                <c:pt idx="348">
                  <c:v>6</c:v>
                </c:pt>
                <c:pt idx="349">
                  <c:v>10</c:v>
                </c:pt>
                <c:pt idx="350">
                  <c:v>3</c:v>
                </c:pt>
                <c:pt idx="351">
                  <c:v>8</c:v>
                </c:pt>
                <c:pt idx="352">
                  <c:v>3</c:v>
                </c:pt>
                <c:pt idx="353">
                  <c:v>7</c:v>
                </c:pt>
                <c:pt idx="354">
                  <c:v>6</c:v>
                </c:pt>
                <c:pt idx="355">
                  <c:v>4</c:v>
                </c:pt>
                <c:pt idx="356">
                  <c:v>6</c:v>
                </c:pt>
                <c:pt idx="357">
                  <c:v>9</c:v>
                </c:pt>
                <c:pt idx="358">
                  <c:v>5</c:v>
                </c:pt>
                <c:pt idx="359">
                  <c:v>8</c:v>
                </c:pt>
                <c:pt idx="360">
                  <c:v>6</c:v>
                </c:pt>
                <c:pt idx="361">
                  <c:v>10</c:v>
                </c:pt>
                <c:pt idx="362">
                  <c:v>8</c:v>
                </c:pt>
                <c:pt idx="363">
                  <c:v>7</c:v>
                </c:pt>
                <c:pt idx="364">
                  <c:v>8</c:v>
                </c:pt>
                <c:pt idx="365">
                  <c:v>7</c:v>
                </c:pt>
                <c:pt idx="366">
                  <c:v>4</c:v>
                </c:pt>
                <c:pt idx="367">
                  <c:v>7</c:v>
                </c:pt>
                <c:pt idx="368">
                  <c:v>8</c:v>
                </c:pt>
                <c:pt idx="369">
                  <c:v>8</c:v>
                </c:pt>
                <c:pt idx="370">
                  <c:v>7</c:v>
                </c:pt>
                <c:pt idx="371">
                  <c:v>3</c:v>
                </c:pt>
                <c:pt idx="372">
                  <c:v>5</c:v>
                </c:pt>
                <c:pt idx="373">
                  <c:v>5</c:v>
                </c:pt>
                <c:pt idx="374">
                  <c:v>5</c:v>
                </c:pt>
                <c:pt idx="375">
                  <c:v>4</c:v>
                </c:pt>
                <c:pt idx="376">
                  <c:v>5</c:v>
                </c:pt>
                <c:pt idx="377">
                  <c:v>7</c:v>
                </c:pt>
                <c:pt idx="378">
                  <c:v>9</c:v>
                </c:pt>
                <c:pt idx="379">
                  <c:v>6</c:v>
                </c:pt>
                <c:pt idx="380">
                  <c:v>2</c:v>
                </c:pt>
                <c:pt idx="381">
                  <c:v>8</c:v>
                </c:pt>
                <c:pt idx="382">
                  <c:v>6</c:v>
                </c:pt>
                <c:pt idx="383">
                  <c:v>4</c:v>
                </c:pt>
                <c:pt idx="384">
                  <c:v>8</c:v>
                </c:pt>
                <c:pt idx="385">
                  <c:v>5</c:v>
                </c:pt>
                <c:pt idx="386">
                  <c:v>6</c:v>
                </c:pt>
                <c:pt idx="387">
                  <c:v>9</c:v>
                </c:pt>
                <c:pt idx="388">
                  <c:v>3</c:v>
                </c:pt>
                <c:pt idx="389">
                  <c:v>5</c:v>
                </c:pt>
                <c:pt idx="390">
                  <c:v>10</c:v>
                </c:pt>
                <c:pt idx="391">
                  <c:v>10</c:v>
                </c:pt>
                <c:pt idx="392">
                  <c:v>7</c:v>
                </c:pt>
                <c:pt idx="393">
                  <c:v>7</c:v>
                </c:pt>
                <c:pt idx="394">
                  <c:v>6</c:v>
                </c:pt>
                <c:pt idx="395">
                  <c:v>4</c:v>
                </c:pt>
                <c:pt idx="396">
                  <c:v>3</c:v>
                </c:pt>
                <c:pt idx="397">
                  <c:v>6</c:v>
                </c:pt>
                <c:pt idx="398">
                  <c:v>8</c:v>
                </c:pt>
                <c:pt idx="399">
                  <c:v>4</c:v>
                </c:pt>
                <c:pt idx="400">
                  <c:v>2</c:v>
                </c:pt>
                <c:pt idx="401">
                  <c:v>0</c:v>
                </c:pt>
                <c:pt idx="402">
                  <c:v>3</c:v>
                </c:pt>
                <c:pt idx="403">
                  <c:v>7</c:v>
                </c:pt>
                <c:pt idx="404">
                  <c:v>7</c:v>
                </c:pt>
                <c:pt idx="405">
                  <c:v>3</c:v>
                </c:pt>
                <c:pt idx="406">
                  <c:v>7</c:v>
                </c:pt>
                <c:pt idx="407">
                  <c:v>4</c:v>
                </c:pt>
                <c:pt idx="408">
                  <c:v>7</c:v>
                </c:pt>
                <c:pt idx="409">
                  <c:v>8</c:v>
                </c:pt>
                <c:pt idx="410">
                  <c:v>6</c:v>
                </c:pt>
                <c:pt idx="411">
                  <c:v>5</c:v>
                </c:pt>
                <c:pt idx="412">
                  <c:v>7</c:v>
                </c:pt>
                <c:pt idx="413">
                  <c:v>5</c:v>
                </c:pt>
                <c:pt idx="414">
                  <c:v>5</c:v>
                </c:pt>
                <c:pt idx="415">
                  <c:v>9</c:v>
                </c:pt>
                <c:pt idx="416">
                  <c:v>0</c:v>
                </c:pt>
                <c:pt idx="417">
                  <c:v>7</c:v>
                </c:pt>
                <c:pt idx="418">
                  <c:v>2</c:v>
                </c:pt>
                <c:pt idx="419">
                  <c:v>8</c:v>
                </c:pt>
                <c:pt idx="420">
                  <c:v>2</c:v>
                </c:pt>
                <c:pt idx="421">
                  <c:v>1</c:v>
                </c:pt>
                <c:pt idx="422">
                  <c:v>6</c:v>
                </c:pt>
                <c:pt idx="423">
                  <c:v>5</c:v>
                </c:pt>
                <c:pt idx="424">
                  <c:v>5</c:v>
                </c:pt>
                <c:pt idx="425">
                  <c:v>5</c:v>
                </c:pt>
                <c:pt idx="426">
                  <c:v>9</c:v>
                </c:pt>
                <c:pt idx="427">
                  <c:v>7</c:v>
                </c:pt>
                <c:pt idx="428">
                  <c:v>10</c:v>
                </c:pt>
                <c:pt idx="429">
                  <c:v>4</c:v>
                </c:pt>
                <c:pt idx="430">
                  <c:v>3</c:v>
                </c:pt>
                <c:pt idx="431">
                  <c:v>2</c:v>
                </c:pt>
                <c:pt idx="432">
                  <c:v>8</c:v>
                </c:pt>
                <c:pt idx="433">
                  <c:v>7</c:v>
                </c:pt>
                <c:pt idx="434">
                  <c:v>4</c:v>
                </c:pt>
                <c:pt idx="435">
                  <c:v>3</c:v>
                </c:pt>
                <c:pt idx="436">
                  <c:v>4</c:v>
                </c:pt>
                <c:pt idx="437">
                  <c:v>6</c:v>
                </c:pt>
                <c:pt idx="438">
                  <c:v>0</c:v>
                </c:pt>
                <c:pt idx="439">
                  <c:v>2</c:v>
                </c:pt>
                <c:pt idx="440">
                  <c:v>5</c:v>
                </c:pt>
                <c:pt idx="441">
                  <c:v>9</c:v>
                </c:pt>
                <c:pt idx="442">
                  <c:v>4</c:v>
                </c:pt>
                <c:pt idx="443">
                  <c:v>10</c:v>
                </c:pt>
                <c:pt idx="444">
                  <c:v>5</c:v>
                </c:pt>
                <c:pt idx="445">
                  <c:v>9</c:v>
                </c:pt>
                <c:pt idx="446">
                  <c:v>3</c:v>
                </c:pt>
                <c:pt idx="447">
                  <c:v>9</c:v>
                </c:pt>
                <c:pt idx="448">
                  <c:v>3</c:v>
                </c:pt>
                <c:pt idx="449">
                  <c:v>8</c:v>
                </c:pt>
                <c:pt idx="450">
                  <c:v>10</c:v>
                </c:pt>
                <c:pt idx="451">
                  <c:v>9</c:v>
                </c:pt>
                <c:pt idx="452">
                  <c:v>7</c:v>
                </c:pt>
                <c:pt idx="453">
                  <c:v>8</c:v>
                </c:pt>
                <c:pt idx="454">
                  <c:v>5</c:v>
                </c:pt>
                <c:pt idx="455">
                  <c:v>6</c:v>
                </c:pt>
                <c:pt idx="456">
                  <c:v>6</c:v>
                </c:pt>
                <c:pt idx="457">
                  <c:v>7</c:v>
                </c:pt>
                <c:pt idx="458">
                  <c:v>7</c:v>
                </c:pt>
                <c:pt idx="459">
                  <c:v>2</c:v>
                </c:pt>
                <c:pt idx="460">
                  <c:v>6</c:v>
                </c:pt>
              </c:numCache>
            </c:numRef>
          </c:xVal>
          <c:yVal>
            <c:numRef>
              <c:f>Data!$T$2:$T$620</c:f>
              <c:numCache>
                <c:formatCode>General</c:formatCode>
                <c:ptCount val="461"/>
                <c:pt idx="0">
                  <c:v>5</c:v>
                </c:pt>
                <c:pt idx="1">
                  <c:v>2</c:v>
                </c:pt>
                <c:pt idx="2">
                  <c:v>5</c:v>
                </c:pt>
                <c:pt idx="3">
                  <c:v>4</c:v>
                </c:pt>
                <c:pt idx="4">
                  <c:v>6</c:v>
                </c:pt>
                <c:pt idx="5">
                  <c:v>7</c:v>
                </c:pt>
                <c:pt idx="6">
                  <c:v>5</c:v>
                </c:pt>
                <c:pt idx="7">
                  <c:v>4</c:v>
                </c:pt>
                <c:pt idx="8">
                  <c:v>3</c:v>
                </c:pt>
                <c:pt idx="9">
                  <c:v>8</c:v>
                </c:pt>
                <c:pt idx="10">
                  <c:v>4</c:v>
                </c:pt>
                <c:pt idx="11">
                  <c:v>5</c:v>
                </c:pt>
                <c:pt idx="12">
                  <c:v>6</c:v>
                </c:pt>
                <c:pt idx="13">
                  <c:v>5</c:v>
                </c:pt>
                <c:pt idx="14">
                  <c:v>7</c:v>
                </c:pt>
                <c:pt idx="15">
                  <c:v>2</c:v>
                </c:pt>
                <c:pt idx="16">
                  <c:v>2</c:v>
                </c:pt>
                <c:pt idx="17">
                  <c:v>1</c:v>
                </c:pt>
                <c:pt idx="18">
                  <c:v>0</c:v>
                </c:pt>
                <c:pt idx="19">
                  <c:v>0</c:v>
                </c:pt>
                <c:pt idx="20">
                  <c:v>9</c:v>
                </c:pt>
                <c:pt idx="21">
                  <c:v>9</c:v>
                </c:pt>
                <c:pt idx="22">
                  <c:v>6</c:v>
                </c:pt>
                <c:pt idx="23">
                  <c:v>5</c:v>
                </c:pt>
                <c:pt idx="24">
                  <c:v>7</c:v>
                </c:pt>
                <c:pt idx="25">
                  <c:v>10</c:v>
                </c:pt>
                <c:pt idx="26">
                  <c:v>5</c:v>
                </c:pt>
                <c:pt idx="27">
                  <c:v>7</c:v>
                </c:pt>
                <c:pt idx="28">
                  <c:v>9</c:v>
                </c:pt>
                <c:pt idx="29">
                  <c:v>8</c:v>
                </c:pt>
                <c:pt idx="30">
                  <c:v>9</c:v>
                </c:pt>
                <c:pt idx="31">
                  <c:v>4</c:v>
                </c:pt>
                <c:pt idx="32">
                  <c:v>4</c:v>
                </c:pt>
                <c:pt idx="33">
                  <c:v>2</c:v>
                </c:pt>
                <c:pt idx="34">
                  <c:v>5</c:v>
                </c:pt>
                <c:pt idx="35">
                  <c:v>4</c:v>
                </c:pt>
                <c:pt idx="36">
                  <c:v>6</c:v>
                </c:pt>
                <c:pt idx="37">
                  <c:v>5</c:v>
                </c:pt>
                <c:pt idx="38">
                  <c:v>3</c:v>
                </c:pt>
                <c:pt idx="39">
                  <c:v>1</c:v>
                </c:pt>
                <c:pt idx="40">
                  <c:v>6</c:v>
                </c:pt>
                <c:pt idx="41">
                  <c:v>8</c:v>
                </c:pt>
                <c:pt idx="42">
                  <c:v>6</c:v>
                </c:pt>
                <c:pt idx="43">
                  <c:v>7</c:v>
                </c:pt>
                <c:pt idx="44">
                  <c:v>7</c:v>
                </c:pt>
                <c:pt idx="45">
                  <c:v>7</c:v>
                </c:pt>
                <c:pt idx="46">
                  <c:v>0</c:v>
                </c:pt>
                <c:pt idx="47">
                  <c:v>5</c:v>
                </c:pt>
                <c:pt idx="48">
                  <c:v>5</c:v>
                </c:pt>
                <c:pt idx="49">
                  <c:v>2</c:v>
                </c:pt>
                <c:pt idx="50">
                  <c:v>5</c:v>
                </c:pt>
                <c:pt idx="51">
                  <c:v>5</c:v>
                </c:pt>
                <c:pt idx="52">
                  <c:v>7</c:v>
                </c:pt>
                <c:pt idx="53">
                  <c:v>6</c:v>
                </c:pt>
                <c:pt idx="54">
                  <c:v>8</c:v>
                </c:pt>
                <c:pt idx="55">
                  <c:v>5</c:v>
                </c:pt>
                <c:pt idx="56">
                  <c:v>5</c:v>
                </c:pt>
                <c:pt idx="57">
                  <c:v>8</c:v>
                </c:pt>
                <c:pt idx="58">
                  <c:v>5</c:v>
                </c:pt>
                <c:pt idx="59">
                  <c:v>3</c:v>
                </c:pt>
                <c:pt idx="60">
                  <c:v>6</c:v>
                </c:pt>
                <c:pt idx="61">
                  <c:v>4</c:v>
                </c:pt>
                <c:pt idx="62">
                  <c:v>7</c:v>
                </c:pt>
                <c:pt idx="63">
                  <c:v>10</c:v>
                </c:pt>
                <c:pt idx="64">
                  <c:v>6</c:v>
                </c:pt>
                <c:pt idx="65">
                  <c:v>7</c:v>
                </c:pt>
                <c:pt idx="66">
                  <c:v>10</c:v>
                </c:pt>
                <c:pt idx="67">
                  <c:v>5</c:v>
                </c:pt>
                <c:pt idx="68">
                  <c:v>7</c:v>
                </c:pt>
                <c:pt idx="69">
                  <c:v>0</c:v>
                </c:pt>
                <c:pt idx="70">
                  <c:v>3</c:v>
                </c:pt>
                <c:pt idx="71">
                  <c:v>9</c:v>
                </c:pt>
                <c:pt idx="72">
                  <c:v>1</c:v>
                </c:pt>
                <c:pt idx="73">
                  <c:v>4</c:v>
                </c:pt>
                <c:pt idx="74">
                  <c:v>3</c:v>
                </c:pt>
                <c:pt idx="75">
                  <c:v>9</c:v>
                </c:pt>
                <c:pt idx="76">
                  <c:v>6</c:v>
                </c:pt>
                <c:pt idx="77">
                  <c:v>6</c:v>
                </c:pt>
                <c:pt idx="78">
                  <c:v>9</c:v>
                </c:pt>
                <c:pt idx="79">
                  <c:v>6</c:v>
                </c:pt>
                <c:pt idx="80">
                  <c:v>9</c:v>
                </c:pt>
                <c:pt idx="81">
                  <c:v>7</c:v>
                </c:pt>
                <c:pt idx="82">
                  <c:v>3</c:v>
                </c:pt>
                <c:pt idx="83">
                  <c:v>7</c:v>
                </c:pt>
                <c:pt idx="84">
                  <c:v>6</c:v>
                </c:pt>
                <c:pt idx="85">
                  <c:v>2</c:v>
                </c:pt>
                <c:pt idx="86">
                  <c:v>8</c:v>
                </c:pt>
                <c:pt idx="87">
                  <c:v>8</c:v>
                </c:pt>
                <c:pt idx="88">
                  <c:v>10</c:v>
                </c:pt>
                <c:pt idx="89">
                  <c:v>6</c:v>
                </c:pt>
                <c:pt idx="90">
                  <c:v>9</c:v>
                </c:pt>
                <c:pt idx="91">
                  <c:v>6</c:v>
                </c:pt>
                <c:pt idx="92">
                  <c:v>6</c:v>
                </c:pt>
                <c:pt idx="93">
                  <c:v>6</c:v>
                </c:pt>
                <c:pt idx="94">
                  <c:v>0</c:v>
                </c:pt>
                <c:pt idx="95">
                  <c:v>9</c:v>
                </c:pt>
                <c:pt idx="96">
                  <c:v>8</c:v>
                </c:pt>
                <c:pt idx="97">
                  <c:v>5</c:v>
                </c:pt>
                <c:pt idx="98">
                  <c:v>10</c:v>
                </c:pt>
                <c:pt idx="99">
                  <c:v>3</c:v>
                </c:pt>
                <c:pt idx="100">
                  <c:v>10</c:v>
                </c:pt>
                <c:pt idx="101">
                  <c:v>7</c:v>
                </c:pt>
                <c:pt idx="102">
                  <c:v>10</c:v>
                </c:pt>
                <c:pt idx="103">
                  <c:v>7</c:v>
                </c:pt>
                <c:pt idx="104">
                  <c:v>7</c:v>
                </c:pt>
                <c:pt idx="105">
                  <c:v>8</c:v>
                </c:pt>
                <c:pt idx="106">
                  <c:v>6</c:v>
                </c:pt>
                <c:pt idx="107">
                  <c:v>8</c:v>
                </c:pt>
                <c:pt idx="108">
                  <c:v>7</c:v>
                </c:pt>
                <c:pt idx="109">
                  <c:v>6</c:v>
                </c:pt>
                <c:pt idx="110">
                  <c:v>7</c:v>
                </c:pt>
                <c:pt idx="111">
                  <c:v>4</c:v>
                </c:pt>
                <c:pt idx="112">
                  <c:v>8</c:v>
                </c:pt>
                <c:pt idx="113">
                  <c:v>5</c:v>
                </c:pt>
                <c:pt idx="114">
                  <c:v>2</c:v>
                </c:pt>
                <c:pt idx="115">
                  <c:v>8</c:v>
                </c:pt>
                <c:pt idx="116">
                  <c:v>7</c:v>
                </c:pt>
                <c:pt idx="117">
                  <c:v>7</c:v>
                </c:pt>
                <c:pt idx="118">
                  <c:v>0</c:v>
                </c:pt>
                <c:pt idx="119">
                  <c:v>4</c:v>
                </c:pt>
                <c:pt idx="120">
                  <c:v>8</c:v>
                </c:pt>
                <c:pt idx="121">
                  <c:v>8</c:v>
                </c:pt>
                <c:pt idx="122">
                  <c:v>6</c:v>
                </c:pt>
                <c:pt idx="123">
                  <c:v>10</c:v>
                </c:pt>
                <c:pt idx="124">
                  <c:v>4</c:v>
                </c:pt>
                <c:pt idx="125">
                  <c:v>6</c:v>
                </c:pt>
                <c:pt idx="126">
                  <c:v>5</c:v>
                </c:pt>
                <c:pt idx="127">
                  <c:v>4</c:v>
                </c:pt>
                <c:pt idx="128">
                  <c:v>2</c:v>
                </c:pt>
                <c:pt idx="129">
                  <c:v>4</c:v>
                </c:pt>
                <c:pt idx="130">
                  <c:v>1</c:v>
                </c:pt>
                <c:pt idx="131">
                  <c:v>10</c:v>
                </c:pt>
                <c:pt idx="132">
                  <c:v>4</c:v>
                </c:pt>
                <c:pt idx="133">
                  <c:v>1</c:v>
                </c:pt>
                <c:pt idx="134">
                  <c:v>8</c:v>
                </c:pt>
                <c:pt idx="135">
                  <c:v>3</c:v>
                </c:pt>
                <c:pt idx="136">
                  <c:v>5</c:v>
                </c:pt>
                <c:pt idx="137">
                  <c:v>1</c:v>
                </c:pt>
                <c:pt idx="138">
                  <c:v>5</c:v>
                </c:pt>
                <c:pt idx="139">
                  <c:v>0</c:v>
                </c:pt>
                <c:pt idx="140">
                  <c:v>4</c:v>
                </c:pt>
                <c:pt idx="141">
                  <c:v>5</c:v>
                </c:pt>
                <c:pt idx="142">
                  <c:v>5</c:v>
                </c:pt>
                <c:pt idx="143">
                  <c:v>0</c:v>
                </c:pt>
                <c:pt idx="144">
                  <c:v>7</c:v>
                </c:pt>
                <c:pt idx="145">
                  <c:v>0</c:v>
                </c:pt>
                <c:pt idx="146">
                  <c:v>4</c:v>
                </c:pt>
                <c:pt idx="147">
                  <c:v>9</c:v>
                </c:pt>
                <c:pt idx="148">
                  <c:v>4</c:v>
                </c:pt>
                <c:pt idx="149">
                  <c:v>7</c:v>
                </c:pt>
                <c:pt idx="150">
                  <c:v>5</c:v>
                </c:pt>
                <c:pt idx="151">
                  <c:v>0</c:v>
                </c:pt>
                <c:pt idx="152">
                  <c:v>8</c:v>
                </c:pt>
                <c:pt idx="153">
                  <c:v>5</c:v>
                </c:pt>
                <c:pt idx="154">
                  <c:v>9</c:v>
                </c:pt>
                <c:pt idx="155">
                  <c:v>4</c:v>
                </c:pt>
                <c:pt idx="156">
                  <c:v>4</c:v>
                </c:pt>
                <c:pt idx="157">
                  <c:v>8</c:v>
                </c:pt>
                <c:pt idx="158">
                  <c:v>5</c:v>
                </c:pt>
                <c:pt idx="159">
                  <c:v>7</c:v>
                </c:pt>
                <c:pt idx="160">
                  <c:v>3</c:v>
                </c:pt>
                <c:pt idx="161">
                  <c:v>3</c:v>
                </c:pt>
                <c:pt idx="162">
                  <c:v>9</c:v>
                </c:pt>
                <c:pt idx="163">
                  <c:v>6</c:v>
                </c:pt>
                <c:pt idx="164">
                  <c:v>8</c:v>
                </c:pt>
                <c:pt idx="165">
                  <c:v>10</c:v>
                </c:pt>
                <c:pt idx="166">
                  <c:v>4</c:v>
                </c:pt>
                <c:pt idx="167">
                  <c:v>6</c:v>
                </c:pt>
                <c:pt idx="168">
                  <c:v>1</c:v>
                </c:pt>
                <c:pt idx="169">
                  <c:v>1</c:v>
                </c:pt>
                <c:pt idx="170">
                  <c:v>5</c:v>
                </c:pt>
                <c:pt idx="171">
                  <c:v>5</c:v>
                </c:pt>
                <c:pt idx="172">
                  <c:v>5</c:v>
                </c:pt>
                <c:pt idx="173">
                  <c:v>7</c:v>
                </c:pt>
                <c:pt idx="174">
                  <c:v>8</c:v>
                </c:pt>
                <c:pt idx="175">
                  <c:v>4</c:v>
                </c:pt>
                <c:pt idx="176">
                  <c:v>9</c:v>
                </c:pt>
                <c:pt idx="177">
                  <c:v>0</c:v>
                </c:pt>
                <c:pt idx="178">
                  <c:v>1</c:v>
                </c:pt>
                <c:pt idx="179">
                  <c:v>7</c:v>
                </c:pt>
                <c:pt idx="180">
                  <c:v>7</c:v>
                </c:pt>
                <c:pt idx="181">
                  <c:v>5</c:v>
                </c:pt>
                <c:pt idx="182">
                  <c:v>10</c:v>
                </c:pt>
                <c:pt idx="183">
                  <c:v>2</c:v>
                </c:pt>
                <c:pt idx="184">
                  <c:v>1</c:v>
                </c:pt>
                <c:pt idx="185">
                  <c:v>8</c:v>
                </c:pt>
                <c:pt idx="186">
                  <c:v>0</c:v>
                </c:pt>
                <c:pt idx="187">
                  <c:v>4</c:v>
                </c:pt>
                <c:pt idx="188">
                  <c:v>6</c:v>
                </c:pt>
                <c:pt idx="189">
                  <c:v>4</c:v>
                </c:pt>
                <c:pt idx="190">
                  <c:v>9</c:v>
                </c:pt>
                <c:pt idx="191">
                  <c:v>9</c:v>
                </c:pt>
                <c:pt idx="192">
                  <c:v>4</c:v>
                </c:pt>
                <c:pt idx="193">
                  <c:v>6</c:v>
                </c:pt>
                <c:pt idx="194">
                  <c:v>4</c:v>
                </c:pt>
                <c:pt idx="195">
                  <c:v>4</c:v>
                </c:pt>
                <c:pt idx="196">
                  <c:v>4</c:v>
                </c:pt>
                <c:pt idx="197">
                  <c:v>0</c:v>
                </c:pt>
                <c:pt idx="198">
                  <c:v>2</c:v>
                </c:pt>
                <c:pt idx="199">
                  <c:v>5</c:v>
                </c:pt>
                <c:pt idx="200">
                  <c:v>5</c:v>
                </c:pt>
                <c:pt idx="201">
                  <c:v>7</c:v>
                </c:pt>
                <c:pt idx="202">
                  <c:v>8</c:v>
                </c:pt>
                <c:pt idx="203">
                  <c:v>8</c:v>
                </c:pt>
                <c:pt idx="204">
                  <c:v>10</c:v>
                </c:pt>
                <c:pt idx="205">
                  <c:v>5</c:v>
                </c:pt>
                <c:pt idx="206">
                  <c:v>5</c:v>
                </c:pt>
                <c:pt idx="207">
                  <c:v>0</c:v>
                </c:pt>
                <c:pt idx="208">
                  <c:v>1</c:v>
                </c:pt>
                <c:pt idx="209">
                  <c:v>5</c:v>
                </c:pt>
                <c:pt idx="210">
                  <c:v>0</c:v>
                </c:pt>
                <c:pt idx="211">
                  <c:v>9</c:v>
                </c:pt>
                <c:pt idx="212">
                  <c:v>5</c:v>
                </c:pt>
                <c:pt idx="213">
                  <c:v>7</c:v>
                </c:pt>
                <c:pt idx="214">
                  <c:v>5</c:v>
                </c:pt>
                <c:pt idx="215">
                  <c:v>3</c:v>
                </c:pt>
                <c:pt idx="216">
                  <c:v>5</c:v>
                </c:pt>
                <c:pt idx="217">
                  <c:v>6</c:v>
                </c:pt>
                <c:pt idx="218">
                  <c:v>9</c:v>
                </c:pt>
                <c:pt idx="219">
                  <c:v>10</c:v>
                </c:pt>
                <c:pt idx="220">
                  <c:v>9</c:v>
                </c:pt>
                <c:pt idx="221">
                  <c:v>4</c:v>
                </c:pt>
                <c:pt idx="222">
                  <c:v>8</c:v>
                </c:pt>
                <c:pt idx="223">
                  <c:v>5</c:v>
                </c:pt>
                <c:pt idx="224">
                  <c:v>4</c:v>
                </c:pt>
                <c:pt idx="225">
                  <c:v>3</c:v>
                </c:pt>
                <c:pt idx="226">
                  <c:v>5</c:v>
                </c:pt>
                <c:pt idx="227">
                  <c:v>3</c:v>
                </c:pt>
                <c:pt idx="228">
                  <c:v>4</c:v>
                </c:pt>
                <c:pt idx="229">
                  <c:v>6</c:v>
                </c:pt>
                <c:pt idx="230">
                  <c:v>6</c:v>
                </c:pt>
                <c:pt idx="231">
                  <c:v>6</c:v>
                </c:pt>
                <c:pt idx="232">
                  <c:v>5</c:v>
                </c:pt>
                <c:pt idx="233">
                  <c:v>7</c:v>
                </c:pt>
                <c:pt idx="234">
                  <c:v>9</c:v>
                </c:pt>
                <c:pt idx="235">
                  <c:v>3</c:v>
                </c:pt>
                <c:pt idx="236">
                  <c:v>5</c:v>
                </c:pt>
                <c:pt idx="237">
                  <c:v>6</c:v>
                </c:pt>
                <c:pt idx="238">
                  <c:v>7</c:v>
                </c:pt>
                <c:pt idx="239">
                  <c:v>7</c:v>
                </c:pt>
                <c:pt idx="240">
                  <c:v>1</c:v>
                </c:pt>
                <c:pt idx="241">
                  <c:v>7</c:v>
                </c:pt>
                <c:pt idx="242">
                  <c:v>0</c:v>
                </c:pt>
                <c:pt idx="243">
                  <c:v>10</c:v>
                </c:pt>
                <c:pt idx="244">
                  <c:v>3</c:v>
                </c:pt>
                <c:pt idx="245">
                  <c:v>7</c:v>
                </c:pt>
                <c:pt idx="246">
                  <c:v>6</c:v>
                </c:pt>
                <c:pt idx="247">
                  <c:v>6</c:v>
                </c:pt>
                <c:pt idx="248">
                  <c:v>6</c:v>
                </c:pt>
                <c:pt idx="249">
                  <c:v>5</c:v>
                </c:pt>
                <c:pt idx="250">
                  <c:v>10</c:v>
                </c:pt>
                <c:pt idx="251">
                  <c:v>7</c:v>
                </c:pt>
                <c:pt idx="252">
                  <c:v>7</c:v>
                </c:pt>
                <c:pt idx="253">
                  <c:v>1</c:v>
                </c:pt>
                <c:pt idx="254">
                  <c:v>3</c:v>
                </c:pt>
                <c:pt idx="255">
                  <c:v>6</c:v>
                </c:pt>
                <c:pt idx="256">
                  <c:v>7</c:v>
                </c:pt>
                <c:pt idx="257">
                  <c:v>7</c:v>
                </c:pt>
                <c:pt idx="258">
                  <c:v>7</c:v>
                </c:pt>
                <c:pt idx="259">
                  <c:v>8</c:v>
                </c:pt>
                <c:pt idx="260">
                  <c:v>0</c:v>
                </c:pt>
                <c:pt idx="261">
                  <c:v>1</c:v>
                </c:pt>
                <c:pt idx="262">
                  <c:v>7</c:v>
                </c:pt>
                <c:pt idx="263">
                  <c:v>5</c:v>
                </c:pt>
                <c:pt idx="264">
                  <c:v>6</c:v>
                </c:pt>
                <c:pt idx="265">
                  <c:v>3</c:v>
                </c:pt>
                <c:pt idx="266">
                  <c:v>5</c:v>
                </c:pt>
                <c:pt idx="267">
                  <c:v>0</c:v>
                </c:pt>
                <c:pt idx="268">
                  <c:v>5</c:v>
                </c:pt>
                <c:pt idx="269">
                  <c:v>1</c:v>
                </c:pt>
                <c:pt idx="270">
                  <c:v>10</c:v>
                </c:pt>
                <c:pt idx="271">
                  <c:v>5</c:v>
                </c:pt>
                <c:pt idx="272">
                  <c:v>3</c:v>
                </c:pt>
                <c:pt idx="273">
                  <c:v>7</c:v>
                </c:pt>
                <c:pt idx="274">
                  <c:v>9</c:v>
                </c:pt>
                <c:pt idx="275">
                  <c:v>10</c:v>
                </c:pt>
                <c:pt idx="276">
                  <c:v>0</c:v>
                </c:pt>
                <c:pt idx="277">
                  <c:v>3</c:v>
                </c:pt>
                <c:pt idx="278">
                  <c:v>2</c:v>
                </c:pt>
                <c:pt idx="279">
                  <c:v>5</c:v>
                </c:pt>
                <c:pt idx="280">
                  <c:v>5</c:v>
                </c:pt>
                <c:pt idx="281">
                  <c:v>10</c:v>
                </c:pt>
                <c:pt idx="282">
                  <c:v>1</c:v>
                </c:pt>
                <c:pt idx="283">
                  <c:v>0</c:v>
                </c:pt>
                <c:pt idx="284">
                  <c:v>0</c:v>
                </c:pt>
                <c:pt idx="285">
                  <c:v>8</c:v>
                </c:pt>
                <c:pt idx="286">
                  <c:v>10</c:v>
                </c:pt>
                <c:pt idx="287">
                  <c:v>7</c:v>
                </c:pt>
                <c:pt idx="288">
                  <c:v>9</c:v>
                </c:pt>
                <c:pt idx="289">
                  <c:v>5</c:v>
                </c:pt>
                <c:pt idx="290">
                  <c:v>7</c:v>
                </c:pt>
                <c:pt idx="291">
                  <c:v>1</c:v>
                </c:pt>
                <c:pt idx="292">
                  <c:v>3</c:v>
                </c:pt>
                <c:pt idx="293">
                  <c:v>0</c:v>
                </c:pt>
                <c:pt idx="294">
                  <c:v>6</c:v>
                </c:pt>
                <c:pt idx="295">
                  <c:v>10</c:v>
                </c:pt>
                <c:pt idx="296">
                  <c:v>6</c:v>
                </c:pt>
                <c:pt idx="297">
                  <c:v>2</c:v>
                </c:pt>
                <c:pt idx="298">
                  <c:v>6</c:v>
                </c:pt>
                <c:pt idx="299">
                  <c:v>6</c:v>
                </c:pt>
                <c:pt idx="300">
                  <c:v>2</c:v>
                </c:pt>
                <c:pt idx="301">
                  <c:v>4</c:v>
                </c:pt>
                <c:pt idx="302">
                  <c:v>6</c:v>
                </c:pt>
                <c:pt idx="303">
                  <c:v>8</c:v>
                </c:pt>
                <c:pt idx="304">
                  <c:v>6</c:v>
                </c:pt>
                <c:pt idx="305">
                  <c:v>6</c:v>
                </c:pt>
                <c:pt idx="306">
                  <c:v>10</c:v>
                </c:pt>
                <c:pt idx="307">
                  <c:v>5</c:v>
                </c:pt>
                <c:pt idx="308">
                  <c:v>9</c:v>
                </c:pt>
                <c:pt idx="309">
                  <c:v>2</c:v>
                </c:pt>
                <c:pt idx="310">
                  <c:v>4</c:v>
                </c:pt>
                <c:pt idx="311">
                  <c:v>3</c:v>
                </c:pt>
                <c:pt idx="312">
                  <c:v>8</c:v>
                </c:pt>
                <c:pt idx="313">
                  <c:v>6</c:v>
                </c:pt>
                <c:pt idx="314">
                  <c:v>5</c:v>
                </c:pt>
                <c:pt idx="315">
                  <c:v>5</c:v>
                </c:pt>
                <c:pt idx="316">
                  <c:v>2</c:v>
                </c:pt>
                <c:pt idx="317">
                  <c:v>5</c:v>
                </c:pt>
                <c:pt idx="318">
                  <c:v>5</c:v>
                </c:pt>
                <c:pt idx="319">
                  <c:v>5</c:v>
                </c:pt>
                <c:pt idx="320">
                  <c:v>2</c:v>
                </c:pt>
                <c:pt idx="321">
                  <c:v>2</c:v>
                </c:pt>
                <c:pt idx="322">
                  <c:v>5</c:v>
                </c:pt>
                <c:pt idx="323">
                  <c:v>0</c:v>
                </c:pt>
                <c:pt idx="324">
                  <c:v>2</c:v>
                </c:pt>
                <c:pt idx="325">
                  <c:v>5</c:v>
                </c:pt>
                <c:pt idx="326">
                  <c:v>2</c:v>
                </c:pt>
                <c:pt idx="327">
                  <c:v>5</c:v>
                </c:pt>
                <c:pt idx="328">
                  <c:v>7</c:v>
                </c:pt>
                <c:pt idx="329">
                  <c:v>9</c:v>
                </c:pt>
                <c:pt idx="330">
                  <c:v>1</c:v>
                </c:pt>
                <c:pt idx="331">
                  <c:v>10</c:v>
                </c:pt>
                <c:pt idx="332">
                  <c:v>7</c:v>
                </c:pt>
                <c:pt idx="333">
                  <c:v>6</c:v>
                </c:pt>
                <c:pt idx="334">
                  <c:v>4</c:v>
                </c:pt>
                <c:pt idx="335">
                  <c:v>6</c:v>
                </c:pt>
                <c:pt idx="336">
                  <c:v>3</c:v>
                </c:pt>
                <c:pt idx="337">
                  <c:v>5</c:v>
                </c:pt>
                <c:pt idx="338">
                  <c:v>6</c:v>
                </c:pt>
                <c:pt idx="339">
                  <c:v>9</c:v>
                </c:pt>
                <c:pt idx="340">
                  <c:v>4</c:v>
                </c:pt>
                <c:pt idx="341">
                  <c:v>5</c:v>
                </c:pt>
                <c:pt idx="342">
                  <c:v>7</c:v>
                </c:pt>
                <c:pt idx="343">
                  <c:v>0</c:v>
                </c:pt>
                <c:pt idx="344">
                  <c:v>2</c:v>
                </c:pt>
                <c:pt idx="345">
                  <c:v>8</c:v>
                </c:pt>
                <c:pt idx="346">
                  <c:v>10</c:v>
                </c:pt>
                <c:pt idx="347">
                  <c:v>7</c:v>
                </c:pt>
                <c:pt idx="348">
                  <c:v>6</c:v>
                </c:pt>
                <c:pt idx="349">
                  <c:v>10</c:v>
                </c:pt>
                <c:pt idx="350">
                  <c:v>6</c:v>
                </c:pt>
                <c:pt idx="351">
                  <c:v>8</c:v>
                </c:pt>
                <c:pt idx="352">
                  <c:v>3</c:v>
                </c:pt>
                <c:pt idx="353">
                  <c:v>6</c:v>
                </c:pt>
                <c:pt idx="354">
                  <c:v>8</c:v>
                </c:pt>
                <c:pt idx="355">
                  <c:v>3</c:v>
                </c:pt>
                <c:pt idx="356">
                  <c:v>7</c:v>
                </c:pt>
                <c:pt idx="357">
                  <c:v>9</c:v>
                </c:pt>
                <c:pt idx="358">
                  <c:v>2</c:v>
                </c:pt>
                <c:pt idx="359">
                  <c:v>6</c:v>
                </c:pt>
                <c:pt idx="360">
                  <c:v>5</c:v>
                </c:pt>
                <c:pt idx="361">
                  <c:v>10</c:v>
                </c:pt>
                <c:pt idx="362">
                  <c:v>8</c:v>
                </c:pt>
                <c:pt idx="363">
                  <c:v>1</c:v>
                </c:pt>
                <c:pt idx="364">
                  <c:v>5</c:v>
                </c:pt>
                <c:pt idx="365">
                  <c:v>7</c:v>
                </c:pt>
                <c:pt idx="366">
                  <c:v>4</c:v>
                </c:pt>
                <c:pt idx="367">
                  <c:v>7</c:v>
                </c:pt>
                <c:pt idx="368">
                  <c:v>9</c:v>
                </c:pt>
                <c:pt idx="369">
                  <c:v>8</c:v>
                </c:pt>
                <c:pt idx="370">
                  <c:v>7</c:v>
                </c:pt>
                <c:pt idx="371">
                  <c:v>3</c:v>
                </c:pt>
                <c:pt idx="372">
                  <c:v>5</c:v>
                </c:pt>
                <c:pt idx="373">
                  <c:v>4</c:v>
                </c:pt>
                <c:pt idx="374">
                  <c:v>5</c:v>
                </c:pt>
                <c:pt idx="375">
                  <c:v>5</c:v>
                </c:pt>
                <c:pt idx="376">
                  <c:v>6</c:v>
                </c:pt>
                <c:pt idx="377">
                  <c:v>6</c:v>
                </c:pt>
                <c:pt idx="378">
                  <c:v>9</c:v>
                </c:pt>
                <c:pt idx="379">
                  <c:v>8</c:v>
                </c:pt>
                <c:pt idx="380">
                  <c:v>8</c:v>
                </c:pt>
                <c:pt idx="381">
                  <c:v>8</c:v>
                </c:pt>
                <c:pt idx="382">
                  <c:v>2</c:v>
                </c:pt>
                <c:pt idx="383">
                  <c:v>2</c:v>
                </c:pt>
                <c:pt idx="384">
                  <c:v>8</c:v>
                </c:pt>
                <c:pt idx="385">
                  <c:v>5</c:v>
                </c:pt>
                <c:pt idx="386">
                  <c:v>7</c:v>
                </c:pt>
                <c:pt idx="387">
                  <c:v>6</c:v>
                </c:pt>
                <c:pt idx="388">
                  <c:v>3</c:v>
                </c:pt>
                <c:pt idx="389">
                  <c:v>5</c:v>
                </c:pt>
                <c:pt idx="390">
                  <c:v>10</c:v>
                </c:pt>
                <c:pt idx="391">
                  <c:v>10</c:v>
                </c:pt>
                <c:pt idx="392">
                  <c:v>6</c:v>
                </c:pt>
                <c:pt idx="393">
                  <c:v>6</c:v>
                </c:pt>
                <c:pt idx="394">
                  <c:v>4</c:v>
                </c:pt>
                <c:pt idx="395">
                  <c:v>4</c:v>
                </c:pt>
                <c:pt idx="396">
                  <c:v>2</c:v>
                </c:pt>
                <c:pt idx="397">
                  <c:v>6</c:v>
                </c:pt>
                <c:pt idx="398">
                  <c:v>5</c:v>
                </c:pt>
                <c:pt idx="399">
                  <c:v>3</c:v>
                </c:pt>
                <c:pt idx="400">
                  <c:v>1</c:v>
                </c:pt>
                <c:pt idx="401">
                  <c:v>0</c:v>
                </c:pt>
                <c:pt idx="402">
                  <c:v>5</c:v>
                </c:pt>
                <c:pt idx="403">
                  <c:v>6</c:v>
                </c:pt>
                <c:pt idx="404">
                  <c:v>7</c:v>
                </c:pt>
                <c:pt idx="405">
                  <c:v>1</c:v>
                </c:pt>
                <c:pt idx="406">
                  <c:v>6</c:v>
                </c:pt>
                <c:pt idx="407">
                  <c:v>4</c:v>
                </c:pt>
                <c:pt idx="408">
                  <c:v>7</c:v>
                </c:pt>
                <c:pt idx="409">
                  <c:v>8</c:v>
                </c:pt>
                <c:pt idx="410">
                  <c:v>2</c:v>
                </c:pt>
                <c:pt idx="411">
                  <c:v>5</c:v>
                </c:pt>
                <c:pt idx="412">
                  <c:v>9</c:v>
                </c:pt>
                <c:pt idx="413">
                  <c:v>3</c:v>
                </c:pt>
                <c:pt idx="414">
                  <c:v>5</c:v>
                </c:pt>
                <c:pt idx="415">
                  <c:v>9</c:v>
                </c:pt>
                <c:pt idx="416">
                  <c:v>0</c:v>
                </c:pt>
                <c:pt idx="417">
                  <c:v>4</c:v>
                </c:pt>
                <c:pt idx="418">
                  <c:v>2</c:v>
                </c:pt>
                <c:pt idx="419">
                  <c:v>8</c:v>
                </c:pt>
                <c:pt idx="420">
                  <c:v>3</c:v>
                </c:pt>
                <c:pt idx="421">
                  <c:v>6</c:v>
                </c:pt>
                <c:pt idx="422">
                  <c:v>7</c:v>
                </c:pt>
                <c:pt idx="423">
                  <c:v>5</c:v>
                </c:pt>
                <c:pt idx="424">
                  <c:v>5</c:v>
                </c:pt>
                <c:pt idx="425">
                  <c:v>5</c:v>
                </c:pt>
                <c:pt idx="426">
                  <c:v>8</c:v>
                </c:pt>
                <c:pt idx="427">
                  <c:v>4</c:v>
                </c:pt>
                <c:pt idx="428">
                  <c:v>7</c:v>
                </c:pt>
                <c:pt idx="429">
                  <c:v>7</c:v>
                </c:pt>
                <c:pt idx="430">
                  <c:v>3</c:v>
                </c:pt>
                <c:pt idx="431">
                  <c:v>2</c:v>
                </c:pt>
                <c:pt idx="432">
                  <c:v>8</c:v>
                </c:pt>
                <c:pt idx="433">
                  <c:v>7</c:v>
                </c:pt>
                <c:pt idx="434">
                  <c:v>3</c:v>
                </c:pt>
                <c:pt idx="435">
                  <c:v>3</c:v>
                </c:pt>
                <c:pt idx="436">
                  <c:v>5</c:v>
                </c:pt>
                <c:pt idx="437">
                  <c:v>6</c:v>
                </c:pt>
                <c:pt idx="438">
                  <c:v>0</c:v>
                </c:pt>
                <c:pt idx="439">
                  <c:v>5</c:v>
                </c:pt>
                <c:pt idx="440">
                  <c:v>6</c:v>
                </c:pt>
                <c:pt idx="441">
                  <c:v>9</c:v>
                </c:pt>
                <c:pt idx="442">
                  <c:v>5</c:v>
                </c:pt>
                <c:pt idx="443">
                  <c:v>10</c:v>
                </c:pt>
                <c:pt idx="444">
                  <c:v>4</c:v>
                </c:pt>
                <c:pt idx="445">
                  <c:v>9</c:v>
                </c:pt>
                <c:pt idx="446">
                  <c:v>2</c:v>
                </c:pt>
                <c:pt idx="447">
                  <c:v>8</c:v>
                </c:pt>
                <c:pt idx="448">
                  <c:v>5</c:v>
                </c:pt>
                <c:pt idx="449">
                  <c:v>8</c:v>
                </c:pt>
                <c:pt idx="450">
                  <c:v>10</c:v>
                </c:pt>
                <c:pt idx="451">
                  <c:v>6</c:v>
                </c:pt>
                <c:pt idx="452">
                  <c:v>5</c:v>
                </c:pt>
                <c:pt idx="453">
                  <c:v>8</c:v>
                </c:pt>
                <c:pt idx="454">
                  <c:v>3</c:v>
                </c:pt>
                <c:pt idx="455">
                  <c:v>5</c:v>
                </c:pt>
                <c:pt idx="456">
                  <c:v>6</c:v>
                </c:pt>
                <c:pt idx="457">
                  <c:v>7</c:v>
                </c:pt>
                <c:pt idx="458">
                  <c:v>8</c:v>
                </c:pt>
                <c:pt idx="459">
                  <c:v>3</c:v>
                </c:pt>
                <c:pt idx="460">
                  <c:v>7</c:v>
                </c:pt>
              </c:numCache>
            </c:numRef>
          </c:yVal>
          <c:smooth val="0"/>
          <c:extLst>
            <c:ext xmlns:c16="http://schemas.microsoft.com/office/drawing/2014/chart" uri="{C3380CC4-5D6E-409C-BE32-E72D297353CC}">
              <c16:uniqueId val="{00000000-3671-4E85-ABFB-9BA9ED3D4D64}"/>
            </c:ext>
          </c:extLst>
        </c:ser>
        <c:dLbls>
          <c:showLegendKey val="0"/>
          <c:showVal val="0"/>
          <c:showCatName val="0"/>
          <c:showSerName val="0"/>
          <c:showPercent val="0"/>
          <c:showBubbleSize val="0"/>
        </c:dLbls>
        <c:axId val="1110568255"/>
        <c:axId val="1127731663"/>
      </c:scatterChart>
      <c:valAx>
        <c:axId val="1110568255"/>
        <c:scaling>
          <c:orientation val="minMax"/>
          <c:max val="1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Happiness with Coworkers</a:t>
                </a:r>
                <a:endParaRPr lang="lt-LT"/>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t-LT"/>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1127731663"/>
        <c:crosses val="autoZero"/>
        <c:crossBetween val="midCat"/>
      </c:valAx>
      <c:valAx>
        <c:axId val="1127731663"/>
        <c:scaling>
          <c:orientation val="minMax"/>
          <c:max val="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b="0" i="0" u="none" strike="noStrike" kern="1200" baseline="0">
                    <a:solidFill>
                      <a:sysClr val="windowText" lastClr="000000">
                        <a:lumMod val="65000"/>
                        <a:lumOff val="35000"/>
                      </a:sysClr>
                    </a:solidFill>
                  </a:rPr>
                  <a:t>Happiness with with Managemnats</a:t>
                </a:r>
                <a:endParaRPr lang="lt-LT"/>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t-LT"/>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11105682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t-LT"/>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Upward Mobility - </a:t>
            </a:r>
            <a:r>
              <a:rPr lang="lt-LT"/>
              <a:t>Learning New Things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t-LT"/>
        </a:p>
      </c:txPr>
    </c:title>
    <c:autoTitleDeleted val="0"/>
    <c:plotArea>
      <c:layout/>
      <c:scatterChart>
        <c:scatterStyle val="lineMarker"/>
        <c:varyColors val="0"/>
        <c:ser>
          <c:idx val="0"/>
          <c:order val="0"/>
          <c:tx>
            <c:strRef>
              <c:f>Data!$V$1</c:f>
              <c:strCache>
                <c:ptCount val="1"/>
                <c:pt idx="0">
                  <c:v>Q6 - How Happy are you in your Current Position with the following? (Learning New Things)</c:v>
                </c:pt>
              </c:strCache>
            </c:strRef>
          </c:tx>
          <c:spPr>
            <a:ln w="28575" cap="rnd">
              <a:noFill/>
              <a:round/>
            </a:ln>
            <a:effectLst/>
          </c:spPr>
          <c:marker>
            <c:symbol val="circle"/>
            <c:size val="5"/>
            <c:spPr>
              <a:solidFill>
                <a:schemeClr val="accent1"/>
              </a:solidFill>
              <a:ln w="9525">
                <a:solidFill>
                  <a:schemeClr val="accent1"/>
                </a:solidFill>
              </a:ln>
              <a:effectLst/>
            </c:spPr>
          </c:marker>
          <c:xVal>
            <c:numRef>
              <c:f>Data!$U$2:$U$620</c:f>
              <c:numCache>
                <c:formatCode>General</c:formatCode>
                <c:ptCount val="461"/>
                <c:pt idx="0">
                  <c:v>5</c:v>
                </c:pt>
                <c:pt idx="1">
                  <c:v>1</c:v>
                </c:pt>
                <c:pt idx="2">
                  <c:v>7</c:v>
                </c:pt>
                <c:pt idx="3">
                  <c:v>0</c:v>
                </c:pt>
                <c:pt idx="4">
                  <c:v>6</c:v>
                </c:pt>
                <c:pt idx="5">
                  <c:v>8</c:v>
                </c:pt>
                <c:pt idx="6">
                  <c:v>5</c:v>
                </c:pt>
                <c:pt idx="7">
                  <c:v>5</c:v>
                </c:pt>
                <c:pt idx="8">
                  <c:v>0</c:v>
                </c:pt>
                <c:pt idx="9">
                  <c:v>8</c:v>
                </c:pt>
                <c:pt idx="10">
                  <c:v>5</c:v>
                </c:pt>
                <c:pt idx="11">
                  <c:v>6</c:v>
                </c:pt>
                <c:pt idx="12">
                  <c:v>7</c:v>
                </c:pt>
                <c:pt idx="13">
                  <c:v>4</c:v>
                </c:pt>
                <c:pt idx="14">
                  <c:v>7</c:v>
                </c:pt>
                <c:pt idx="15">
                  <c:v>2</c:v>
                </c:pt>
                <c:pt idx="16">
                  <c:v>4</c:v>
                </c:pt>
                <c:pt idx="17">
                  <c:v>2</c:v>
                </c:pt>
                <c:pt idx="18">
                  <c:v>0</c:v>
                </c:pt>
                <c:pt idx="19">
                  <c:v>0</c:v>
                </c:pt>
                <c:pt idx="20">
                  <c:v>5</c:v>
                </c:pt>
                <c:pt idx="21">
                  <c:v>0</c:v>
                </c:pt>
                <c:pt idx="22">
                  <c:v>7</c:v>
                </c:pt>
                <c:pt idx="23">
                  <c:v>5</c:v>
                </c:pt>
                <c:pt idx="24">
                  <c:v>7</c:v>
                </c:pt>
                <c:pt idx="25">
                  <c:v>5</c:v>
                </c:pt>
                <c:pt idx="26">
                  <c:v>4</c:v>
                </c:pt>
                <c:pt idx="27">
                  <c:v>7</c:v>
                </c:pt>
                <c:pt idx="28">
                  <c:v>9</c:v>
                </c:pt>
                <c:pt idx="29">
                  <c:v>8</c:v>
                </c:pt>
                <c:pt idx="30">
                  <c:v>5</c:v>
                </c:pt>
                <c:pt idx="31">
                  <c:v>4</c:v>
                </c:pt>
                <c:pt idx="32">
                  <c:v>4</c:v>
                </c:pt>
                <c:pt idx="33">
                  <c:v>0</c:v>
                </c:pt>
                <c:pt idx="34">
                  <c:v>4</c:v>
                </c:pt>
                <c:pt idx="35">
                  <c:v>0</c:v>
                </c:pt>
                <c:pt idx="36">
                  <c:v>8</c:v>
                </c:pt>
                <c:pt idx="37">
                  <c:v>2</c:v>
                </c:pt>
                <c:pt idx="38">
                  <c:v>6</c:v>
                </c:pt>
                <c:pt idx="39">
                  <c:v>0</c:v>
                </c:pt>
                <c:pt idx="40">
                  <c:v>6</c:v>
                </c:pt>
                <c:pt idx="41">
                  <c:v>8</c:v>
                </c:pt>
                <c:pt idx="42">
                  <c:v>5</c:v>
                </c:pt>
                <c:pt idx="43">
                  <c:v>0</c:v>
                </c:pt>
                <c:pt idx="44">
                  <c:v>5</c:v>
                </c:pt>
                <c:pt idx="45">
                  <c:v>9</c:v>
                </c:pt>
                <c:pt idx="46">
                  <c:v>0</c:v>
                </c:pt>
                <c:pt idx="47">
                  <c:v>1</c:v>
                </c:pt>
                <c:pt idx="48">
                  <c:v>4</c:v>
                </c:pt>
                <c:pt idx="49">
                  <c:v>5</c:v>
                </c:pt>
                <c:pt idx="50">
                  <c:v>5</c:v>
                </c:pt>
                <c:pt idx="51">
                  <c:v>4</c:v>
                </c:pt>
                <c:pt idx="52">
                  <c:v>7</c:v>
                </c:pt>
                <c:pt idx="53">
                  <c:v>3</c:v>
                </c:pt>
                <c:pt idx="54">
                  <c:v>9</c:v>
                </c:pt>
                <c:pt idx="55">
                  <c:v>5</c:v>
                </c:pt>
                <c:pt idx="56">
                  <c:v>7</c:v>
                </c:pt>
                <c:pt idx="57">
                  <c:v>7</c:v>
                </c:pt>
                <c:pt idx="58">
                  <c:v>5</c:v>
                </c:pt>
                <c:pt idx="59">
                  <c:v>7</c:v>
                </c:pt>
                <c:pt idx="60">
                  <c:v>6</c:v>
                </c:pt>
                <c:pt idx="61">
                  <c:v>3</c:v>
                </c:pt>
                <c:pt idx="62">
                  <c:v>7</c:v>
                </c:pt>
                <c:pt idx="63">
                  <c:v>4</c:v>
                </c:pt>
                <c:pt idx="64">
                  <c:v>7</c:v>
                </c:pt>
                <c:pt idx="65">
                  <c:v>4</c:v>
                </c:pt>
                <c:pt idx="66">
                  <c:v>9</c:v>
                </c:pt>
                <c:pt idx="67">
                  <c:v>5</c:v>
                </c:pt>
                <c:pt idx="68">
                  <c:v>7</c:v>
                </c:pt>
                <c:pt idx="69">
                  <c:v>0</c:v>
                </c:pt>
                <c:pt idx="70">
                  <c:v>5</c:v>
                </c:pt>
                <c:pt idx="71">
                  <c:v>7</c:v>
                </c:pt>
                <c:pt idx="72">
                  <c:v>0</c:v>
                </c:pt>
                <c:pt idx="73">
                  <c:v>3</c:v>
                </c:pt>
                <c:pt idx="74">
                  <c:v>2</c:v>
                </c:pt>
                <c:pt idx="75">
                  <c:v>9</c:v>
                </c:pt>
                <c:pt idx="76">
                  <c:v>3</c:v>
                </c:pt>
                <c:pt idx="77">
                  <c:v>6</c:v>
                </c:pt>
                <c:pt idx="78">
                  <c:v>7</c:v>
                </c:pt>
                <c:pt idx="79">
                  <c:v>7</c:v>
                </c:pt>
                <c:pt idx="80">
                  <c:v>10</c:v>
                </c:pt>
                <c:pt idx="81">
                  <c:v>0</c:v>
                </c:pt>
                <c:pt idx="82">
                  <c:v>3</c:v>
                </c:pt>
                <c:pt idx="83">
                  <c:v>1</c:v>
                </c:pt>
                <c:pt idx="84">
                  <c:v>4</c:v>
                </c:pt>
                <c:pt idx="85">
                  <c:v>2</c:v>
                </c:pt>
                <c:pt idx="86">
                  <c:v>8</c:v>
                </c:pt>
                <c:pt idx="87">
                  <c:v>7</c:v>
                </c:pt>
                <c:pt idx="88">
                  <c:v>10</c:v>
                </c:pt>
                <c:pt idx="89">
                  <c:v>5</c:v>
                </c:pt>
                <c:pt idx="90">
                  <c:v>9</c:v>
                </c:pt>
                <c:pt idx="91">
                  <c:v>6</c:v>
                </c:pt>
                <c:pt idx="92">
                  <c:v>6</c:v>
                </c:pt>
                <c:pt idx="93">
                  <c:v>8</c:v>
                </c:pt>
                <c:pt idx="94">
                  <c:v>0</c:v>
                </c:pt>
                <c:pt idx="95">
                  <c:v>8</c:v>
                </c:pt>
                <c:pt idx="96">
                  <c:v>5</c:v>
                </c:pt>
                <c:pt idx="97">
                  <c:v>3</c:v>
                </c:pt>
                <c:pt idx="98">
                  <c:v>2</c:v>
                </c:pt>
                <c:pt idx="99">
                  <c:v>5</c:v>
                </c:pt>
                <c:pt idx="100">
                  <c:v>8</c:v>
                </c:pt>
                <c:pt idx="101">
                  <c:v>0</c:v>
                </c:pt>
                <c:pt idx="102">
                  <c:v>10</c:v>
                </c:pt>
                <c:pt idx="103">
                  <c:v>8</c:v>
                </c:pt>
                <c:pt idx="104">
                  <c:v>7</c:v>
                </c:pt>
                <c:pt idx="105">
                  <c:v>8</c:v>
                </c:pt>
                <c:pt idx="106">
                  <c:v>4</c:v>
                </c:pt>
                <c:pt idx="107">
                  <c:v>8</c:v>
                </c:pt>
                <c:pt idx="108">
                  <c:v>10</c:v>
                </c:pt>
                <c:pt idx="109">
                  <c:v>6</c:v>
                </c:pt>
                <c:pt idx="110">
                  <c:v>5</c:v>
                </c:pt>
                <c:pt idx="111">
                  <c:v>4</c:v>
                </c:pt>
                <c:pt idx="112">
                  <c:v>10</c:v>
                </c:pt>
                <c:pt idx="113">
                  <c:v>4</c:v>
                </c:pt>
                <c:pt idx="114">
                  <c:v>0</c:v>
                </c:pt>
                <c:pt idx="115">
                  <c:v>9</c:v>
                </c:pt>
                <c:pt idx="116">
                  <c:v>7</c:v>
                </c:pt>
                <c:pt idx="117">
                  <c:v>0</c:v>
                </c:pt>
                <c:pt idx="118">
                  <c:v>0</c:v>
                </c:pt>
                <c:pt idx="119">
                  <c:v>5</c:v>
                </c:pt>
                <c:pt idx="120">
                  <c:v>8</c:v>
                </c:pt>
                <c:pt idx="121">
                  <c:v>7</c:v>
                </c:pt>
                <c:pt idx="122">
                  <c:v>4</c:v>
                </c:pt>
                <c:pt idx="123">
                  <c:v>8</c:v>
                </c:pt>
                <c:pt idx="124">
                  <c:v>3</c:v>
                </c:pt>
                <c:pt idx="125">
                  <c:v>4</c:v>
                </c:pt>
                <c:pt idx="126">
                  <c:v>6</c:v>
                </c:pt>
                <c:pt idx="127">
                  <c:v>2</c:v>
                </c:pt>
                <c:pt idx="128">
                  <c:v>2</c:v>
                </c:pt>
                <c:pt idx="129">
                  <c:v>1</c:v>
                </c:pt>
                <c:pt idx="130">
                  <c:v>0</c:v>
                </c:pt>
                <c:pt idx="131">
                  <c:v>10</c:v>
                </c:pt>
                <c:pt idx="132">
                  <c:v>8</c:v>
                </c:pt>
                <c:pt idx="133">
                  <c:v>1</c:v>
                </c:pt>
                <c:pt idx="134">
                  <c:v>10</c:v>
                </c:pt>
                <c:pt idx="135">
                  <c:v>1</c:v>
                </c:pt>
                <c:pt idx="136">
                  <c:v>4</c:v>
                </c:pt>
                <c:pt idx="137">
                  <c:v>2</c:v>
                </c:pt>
                <c:pt idx="138">
                  <c:v>4</c:v>
                </c:pt>
                <c:pt idx="139">
                  <c:v>0</c:v>
                </c:pt>
                <c:pt idx="140">
                  <c:v>2</c:v>
                </c:pt>
                <c:pt idx="141">
                  <c:v>4</c:v>
                </c:pt>
                <c:pt idx="142">
                  <c:v>6</c:v>
                </c:pt>
                <c:pt idx="143">
                  <c:v>0</c:v>
                </c:pt>
                <c:pt idx="144">
                  <c:v>9</c:v>
                </c:pt>
                <c:pt idx="145">
                  <c:v>0</c:v>
                </c:pt>
                <c:pt idx="146">
                  <c:v>5</c:v>
                </c:pt>
                <c:pt idx="147">
                  <c:v>7</c:v>
                </c:pt>
                <c:pt idx="148">
                  <c:v>4</c:v>
                </c:pt>
                <c:pt idx="149">
                  <c:v>8</c:v>
                </c:pt>
                <c:pt idx="150">
                  <c:v>5</c:v>
                </c:pt>
                <c:pt idx="151">
                  <c:v>0</c:v>
                </c:pt>
                <c:pt idx="152">
                  <c:v>8</c:v>
                </c:pt>
                <c:pt idx="153">
                  <c:v>5</c:v>
                </c:pt>
                <c:pt idx="154">
                  <c:v>7</c:v>
                </c:pt>
                <c:pt idx="155">
                  <c:v>4</c:v>
                </c:pt>
                <c:pt idx="156">
                  <c:v>5</c:v>
                </c:pt>
                <c:pt idx="157">
                  <c:v>10</c:v>
                </c:pt>
                <c:pt idx="158">
                  <c:v>0</c:v>
                </c:pt>
                <c:pt idx="159">
                  <c:v>7</c:v>
                </c:pt>
                <c:pt idx="160">
                  <c:v>3</c:v>
                </c:pt>
                <c:pt idx="161">
                  <c:v>3</c:v>
                </c:pt>
                <c:pt idx="162">
                  <c:v>6</c:v>
                </c:pt>
                <c:pt idx="163">
                  <c:v>2</c:v>
                </c:pt>
                <c:pt idx="164">
                  <c:v>8</c:v>
                </c:pt>
                <c:pt idx="165">
                  <c:v>6</c:v>
                </c:pt>
                <c:pt idx="166">
                  <c:v>5</c:v>
                </c:pt>
                <c:pt idx="167">
                  <c:v>2</c:v>
                </c:pt>
                <c:pt idx="168">
                  <c:v>1</c:v>
                </c:pt>
                <c:pt idx="169">
                  <c:v>1</c:v>
                </c:pt>
                <c:pt idx="170">
                  <c:v>5</c:v>
                </c:pt>
                <c:pt idx="171">
                  <c:v>2</c:v>
                </c:pt>
                <c:pt idx="172">
                  <c:v>4</c:v>
                </c:pt>
                <c:pt idx="173">
                  <c:v>6</c:v>
                </c:pt>
                <c:pt idx="174">
                  <c:v>5</c:v>
                </c:pt>
                <c:pt idx="175">
                  <c:v>4</c:v>
                </c:pt>
                <c:pt idx="176">
                  <c:v>10</c:v>
                </c:pt>
                <c:pt idx="177">
                  <c:v>0</c:v>
                </c:pt>
                <c:pt idx="178">
                  <c:v>4</c:v>
                </c:pt>
                <c:pt idx="179">
                  <c:v>8</c:v>
                </c:pt>
                <c:pt idx="180">
                  <c:v>5</c:v>
                </c:pt>
                <c:pt idx="181">
                  <c:v>3</c:v>
                </c:pt>
                <c:pt idx="182">
                  <c:v>5</c:v>
                </c:pt>
                <c:pt idx="183">
                  <c:v>2</c:v>
                </c:pt>
                <c:pt idx="184">
                  <c:v>7</c:v>
                </c:pt>
                <c:pt idx="185">
                  <c:v>7</c:v>
                </c:pt>
                <c:pt idx="186">
                  <c:v>4</c:v>
                </c:pt>
                <c:pt idx="187">
                  <c:v>8</c:v>
                </c:pt>
                <c:pt idx="188">
                  <c:v>0</c:v>
                </c:pt>
                <c:pt idx="189">
                  <c:v>2</c:v>
                </c:pt>
                <c:pt idx="190">
                  <c:v>9</c:v>
                </c:pt>
                <c:pt idx="191">
                  <c:v>9</c:v>
                </c:pt>
                <c:pt idx="192">
                  <c:v>5</c:v>
                </c:pt>
                <c:pt idx="193">
                  <c:v>3</c:v>
                </c:pt>
                <c:pt idx="194">
                  <c:v>5</c:v>
                </c:pt>
                <c:pt idx="195">
                  <c:v>5</c:v>
                </c:pt>
                <c:pt idx="196">
                  <c:v>3</c:v>
                </c:pt>
                <c:pt idx="197">
                  <c:v>0</c:v>
                </c:pt>
                <c:pt idx="198">
                  <c:v>2</c:v>
                </c:pt>
                <c:pt idx="199">
                  <c:v>7</c:v>
                </c:pt>
                <c:pt idx="200">
                  <c:v>4</c:v>
                </c:pt>
                <c:pt idx="201">
                  <c:v>7</c:v>
                </c:pt>
                <c:pt idx="202">
                  <c:v>9</c:v>
                </c:pt>
                <c:pt idx="203">
                  <c:v>6</c:v>
                </c:pt>
                <c:pt idx="204">
                  <c:v>5</c:v>
                </c:pt>
                <c:pt idx="205">
                  <c:v>4</c:v>
                </c:pt>
                <c:pt idx="206">
                  <c:v>4</c:v>
                </c:pt>
                <c:pt idx="207">
                  <c:v>0</c:v>
                </c:pt>
                <c:pt idx="208">
                  <c:v>2</c:v>
                </c:pt>
                <c:pt idx="209">
                  <c:v>2</c:v>
                </c:pt>
                <c:pt idx="210">
                  <c:v>0</c:v>
                </c:pt>
                <c:pt idx="211">
                  <c:v>10</c:v>
                </c:pt>
                <c:pt idx="212">
                  <c:v>8</c:v>
                </c:pt>
                <c:pt idx="213">
                  <c:v>5</c:v>
                </c:pt>
                <c:pt idx="214">
                  <c:v>5</c:v>
                </c:pt>
                <c:pt idx="215">
                  <c:v>3</c:v>
                </c:pt>
                <c:pt idx="216">
                  <c:v>0</c:v>
                </c:pt>
                <c:pt idx="217">
                  <c:v>9</c:v>
                </c:pt>
                <c:pt idx="218">
                  <c:v>7</c:v>
                </c:pt>
                <c:pt idx="219">
                  <c:v>9</c:v>
                </c:pt>
                <c:pt idx="220">
                  <c:v>9</c:v>
                </c:pt>
                <c:pt idx="221">
                  <c:v>3</c:v>
                </c:pt>
                <c:pt idx="222">
                  <c:v>6</c:v>
                </c:pt>
                <c:pt idx="223">
                  <c:v>5</c:v>
                </c:pt>
                <c:pt idx="224">
                  <c:v>6</c:v>
                </c:pt>
                <c:pt idx="225">
                  <c:v>2</c:v>
                </c:pt>
                <c:pt idx="226">
                  <c:v>5</c:v>
                </c:pt>
                <c:pt idx="227">
                  <c:v>4</c:v>
                </c:pt>
                <c:pt idx="228">
                  <c:v>4</c:v>
                </c:pt>
                <c:pt idx="229">
                  <c:v>6</c:v>
                </c:pt>
                <c:pt idx="230">
                  <c:v>5</c:v>
                </c:pt>
                <c:pt idx="231">
                  <c:v>6</c:v>
                </c:pt>
                <c:pt idx="232">
                  <c:v>4</c:v>
                </c:pt>
                <c:pt idx="233">
                  <c:v>8</c:v>
                </c:pt>
                <c:pt idx="234">
                  <c:v>7</c:v>
                </c:pt>
                <c:pt idx="235">
                  <c:v>1</c:v>
                </c:pt>
                <c:pt idx="236">
                  <c:v>5</c:v>
                </c:pt>
                <c:pt idx="237">
                  <c:v>6</c:v>
                </c:pt>
                <c:pt idx="238">
                  <c:v>7</c:v>
                </c:pt>
                <c:pt idx="239">
                  <c:v>6</c:v>
                </c:pt>
                <c:pt idx="240">
                  <c:v>1</c:v>
                </c:pt>
                <c:pt idx="241">
                  <c:v>2</c:v>
                </c:pt>
                <c:pt idx="242">
                  <c:v>0</c:v>
                </c:pt>
                <c:pt idx="243">
                  <c:v>7</c:v>
                </c:pt>
                <c:pt idx="244">
                  <c:v>0</c:v>
                </c:pt>
                <c:pt idx="245">
                  <c:v>7</c:v>
                </c:pt>
                <c:pt idx="246">
                  <c:v>5</c:v>
                </c:pt>
                <c:pt idx="247">
                  <c:v>6</c:v>
                </c:pt>
                <c:pt idx="248">
                  <c:v>4</c:v>
                </c:pt>
                <c:pt idx="249">
                  <c:v>7</c:v>
                </c:pt>
                <c:pt idx="250">
                  <c:v>10</c:v>
                </c:pt>
                <c:pt idx="251">
                  <c:v>10</c:v>
                </c:pt>
                <c:pt idx="252">
                  <c:v>8</c:v>
                </c:pt>
                <c:pt idx="253">
                  <c:v>0</c:v>
                </c:pt>
                <c:pt idx="254">
                  <c:v>2</c:v>
                </c:pt>
                <c:pt idx="255">
                  <c:v>6</c:v>
                </c:pt>
                <c:pt idx="256">
                  <c:v>1</c:v>
                </c:pt>
                <c:pt idx="257">
                  <c:v>5</c:v>
                </c:pt>
                <c:pt idx="258">
                  <c:v>10</c:v>
                </c:pt>
                <c:pt idx="259">
                  <c:v>7</c:v>
                </c:pt>
                <c:pt idx="260">
                  <c:v>0</c:v>
                </c:pt>
                <c:pt idx="261">
                  <c:v>4</c:v>
                </c:pt>
                <c:pt idx="262">
                  <c:v>6</c:v>
                </c:pt>
                <c:pt idx="263">
                  <c:v>5</c:v>
                </c:pt>
                <c:pt idx="264">
                  <c:v>5</c:v>
                </c:pt>
                <c:pt idx="265">
                  <c:v>3</c:v>
                </c:pt>
                <c:pt idx="266">
                  <c:v>3</c:v>
                </c:pt>
                <c:pt idx="267">
                  <c:v>0</c:v>
                </c:pt>
                <c:pt idx="268">
                  <c:v>6</c:v>
                </c:pt>
                <c:pt idx="269">
                  <c:v>7</c:v>
                </c:pt>
                <c:pt idx="270">
                  <c:v>5</c:v>
                </c:pt>
                <c:pt idx="271">
                  <c:v>6</c:v>
                </c:pt>
                <c:pt idx="272">
                  <c:v>3</c:v>
                </c:pt>
                <c:pt idx="273">
                  <c:v>7</c:v>
                </c:pt>
                <c:pt idx="274">
                  <c:v>8</c:v>
                </c:pt>
                <c:pt idx="275">
                  <c:v>10</c:v>
                </c:pt>
                <c:pt idx="276">
                  <c:v>1</c:v>
                </c:pt>
                <c:pt idx="277">
                  <c:v>3</c:v>
                </c:pt>
                <c:pt idx="278">
                  <c:v>5</c:v>
                </c:pt>
                <c:pt idx="279">
                  <c:v>5</c:v>
                </c:pt>
                <c:pt idx="280">
                  <c:v>6</c:v>
                </c:pt>
                <c:pt idx="281">
                  <c:v>10</c:v>
                </c:pt>
                <c:pt idx="282">
                  <c:v>1</c:v>
                </c:pt>
                <c:pt idx="283">
                  <c:v>0</c:v>
                </c:pt>
                <c:pt idx="284">
                  <c:v>0</c:v>
                </c:pt>
                <c:pt idx="285">
                  <c:v>8</c:v>
                </c:pt>
                <c:pt idx="286">
                  <c:v>8</c:v>
                </c:pt>
                <c:pt idx="287">
                  <c:v>5</c:v>
                </c:pt>
                <c:pt idx="288">
                  <c:v>4</c:v>
                </c:pt>
                <c:pt idx="289">
                  <c:v>6</c:v>
                </c:pt>
                <c:pt idx="290">
                  <c:v>5</c:v>
                </c:pt>
                <c:pt idx="291">
                  <c:v>1</c:v>
                </c:pt>
                <c:pt idx="292">
                  <c:v>2</c:v>
                </c:pt>
                <c:pt idx="293">
                  <c:v>0</c:v>
                </c:pt>
                <c:pt idx="294">
                  <c:v>1</c:v>
                </c:pt>
                <c:pt idx="295">
                  <c:v>8</c:v>
                </c:pt>
                <c:pt idx="296">
                  <c:v>6</c:v>
                </c:pt>
                <c:pt idx="297">
                  <c:v>0</c:v>
                </c:pt>
                <c:pt idx="298">
                  <c:v>6</c:v>
                </c:pt>
                <c:pt idx="299">
                  <c:v>6</c:v>
                </c:pt>
                <c:pt idx="300">
                  <c:v>2</c:v>
                </c:pt>
                <c:pt idx="301">
                  <c:v>5</c:v>
                </c:pt>
                <c:pt idx="302">
                  <c:v>6</c:v>
                </c:pt>
                <c:pt idx="303">
                  <c:v>3</c:v>
                </c:pt>
                <c:pt idx="304">
                  <c:v>6</c:v>
                </c:pt>
                <c:pt idx="305">
                  <c:v>6</c:v>
                </c:pt>
                <c:pt idx="306">
                  <c:v>9</c:v>
                </c:pt>
                <c:pt idx="307">
                  <c:v>2</c:v>
                </c:pt>
                <c:pt idx="308">
                  <c:v>9</c:v>
                </c:pt>
                <c:pt idx="309">
                  <c:v>2</c:v>
                </c:pt>
                <c:pt idx="310">
                  <c:v>8</c:v>
                </c:pt>
                <c:pt idx="311">
                  <c:v>3</c:v>
                </c:pt>
                <c:pt idx="312">
                  <c:v>9</c:v>
                </c:pt>
                <c:pt idx="313">
                  <c:v>5</c:v>
                </c:pt>
                <c:pt idx="314">
                  <c:v>6</c:v>
                </c:pt>
                <c:pt idx="315">
                  <c:v>4</c:v>
                </c:pt>
                <c:pt idx="316">
                  <c:v>0</c:v>
                </c:pt>
                <c:pt idx="317">
                  <c:v>2</c:v>
                </c:pt>
                <c:pt idx="318">
                  <c:v>7</c:v>
                </c:pt>
                <c:pt idx="319">
                  <c:v>6</c:v>
                </c:pt>
                <c:pt idx="320">
                  <c:v>3</c:v>
                </c:pt>
                <c:pt idx="321">
                  <c:v>4</c:v>
                </c:pt>
                <c:pt idx="322">
                  <c:v>5</c:v>
                </c:pt>
                <c:pt idx="323">
                  <c:v>1</c:v>
                </c:pt>
                <c:pt idx="324">
                  <c:v>1</c:v>
                </c:pt>
                <c:pt idx="325">
                  <c:v>6</c:v>
                </c:pt>
                <c:pt idx="326">
                  <c:v>2</c:v>
                </c:pt>
                <c:pt idx="327">
                  <c:v>4</c:v>
                </c:pt>
                <c:pt idx="328">
                  <c:v>3</c:v>
                </c:pt>
                <c:pt idx="329">
                  <c:v>6</c:v>
                </c:pt>
                <c:pt idx="330">
                  <c:v>8</c:v>
                </c:pt>
                <c:pt idx="331">
                  <c:v>10</c:v>
                </c:pt>
                <c:pt idx="332">
                  <c:v>8</c:v>
                </c:pt>
                <c:pt idx="333">
                  <c:v>6</c:v>
                </c:pt>
                <c:pt idx="334">
                  <c:v>3</c:v>
                </c:pt>
                <c:pt idx="335">
                  <c:v>5</c:v>
                </c:pt>
                <c:pt idx="336">
                  <c:v>2</c:v>
                </c:pt>
                <c:pt idx="337">
                  <c:v>2</c:v>
                </c:pt>
                <c:pt idx="338">
                  <c:v>5</c:v>
                </c:pt>
                <c:pt idx="339">
                  <c:v>8</c:v>
                </c:pt>
                <c:pt idx="340">
                  <c:v>4</c:v>
                </c:pt>
                <c:pt idx="341">
                  <c:v>4</c:v>
                </c:pt>
                <c:pt idx="342">
                  <c:v>6</c:v>
                </c:pt>
                <c:pt idx="343">
                  <c:v>0</c:v>
                </c:pt>
                <c:pt idx="344">
                  <c:v>3</c:v>
                </c:pt>
                <c:pt idx="345">
                  <c:v>10</c:v>
                </c:pt>
                <c:pt idx="346">
                  <c:v>10</c:v>
                </c:pt>
                <c:pt idx="347">
                  <c:v>8</c:v>
                </c:pt>
                <c:pt idx="348">
                  <c:v>6</c:v>
                </c:pt>
                <c:pt idx="349">
                  <c:v>10</c:v>
                </c:pt>
                <c:pt idx="350">
                  <c:v>4</c:v>
                </c:pt>
                <c:pt idx="351">
                  <c:v>8</c:v>
                </c:pt>
                <c:pt idx="352">
                  <c:v>3</c:v>
                </c:pt>
                <c:pt idx="353">
                  <c:v>3</c:v>
                </c:pt>
                <c:pt idx="354">
                  <c:v>7</c:v>
                </c:pt>
                <c:pt idx="355">
                  <c:v>3</c:v>
                </c:pt>
                <c:pt idx="356">
                  <c:v>7</c:v>
                </c:pt>
                <c:pt idx="357">
                  <c:v>10</c:v>
                </c:pt>
                <c:pt idx="358">
                  <c:v>3</c:v>
                </c:pt>
                <c:pt idx="359">
                  <c:v>6</c:v>
                </c:pt>
                <c:pt idx="360">
                  <c:v>5</c:v>
                </c:pt>
                <c:pt idx="361">
                  <c:v>7</c:v>
                </c:pt>
                <c:pt idx="362">
                  <c:v>6</c:v>
                </c:pt>
                <c:pt idx="363">
                  <c:v>1</c:v>
                </c:pt>
                <c:pt idx="364">
                  <c:v>3</c:v>
                </c:pt>
                <c:pt idx="365">
                  <c:v>3</c:v>
                </c:pt>
                <c:pt idx="366">
                  <c:v>3</c:v>
                </c:pt>
                <c:pt idx="367">
                  <c:v>4</c:v>
                </c:pt>
                <c:pt idx="368">
                  <c:v>5</c:v>
                </c:pt>
                <c:pt idx="369">
                  <c:v>8</c:v>
                </c:pt>
                <c:pt idx="370">
                  <c:v>7</c:v>
                </c:pt>
                <c:pt idx="371">
                  <c:v>3</c:v>
                </c:pt>
                <c:pt idx="372">
                  <c:v>3</c:v>
                </c:pt>
                <c:pt idx="373">
                  <c:v>4</c:v>
                </c:pt>
                <c:pt idx="374">
                  <c:v>5</c:v>
                </c:pt>
                <c:pt idx="375">
                  <c:v>5</c:v>
                </c:pt>
                <c:pt idx="376">
                  <c:v>6</c:v>
                </c:pt>
                <c:pt idx="377">
                  <c:v>4</c:v>
                </c:pt>
                <c:pt idx="378">
                  <c:v>8</c:v>
                </c:pt>
                <c:pt idx="379">
                  <c:v>7</c:v>
                </c:pt>
                <c:pt idx="380">
                  <c:v>9</c:v>
                </c:pt>
                <c:pt idx="381">
                  <c:v>4</c:v>
                </c:pt>
                <c:pt idx="382">
                  <c:v>2</c:v>
                </c:pt>
                <c:pt idx="383">
                  <c:v>2</c:v>
                </c:pt>
                <c:pt idx="384">
                  <c:v>6</c:v>
                </c:pt>
                <c:pt idx="385">
                  <c:v>5</c:v>
                </c:pt>
                <c:pt idx="386">
                  <c:v>8</c:v>
                </c:pt>
                <c:pt idx="387">
                  <c:v>7</c:v>
                </c:pt>
                <c:pt idx="388">
                  <c:v>3</c:v>
                </c:pt>
                <c:pt idx="389">
                  <c:v>4</c:v>
                </c:pt>
                <c:pt idx="390">
                  <c:v>5</c:v>
                </c:pt>
                <c:pt idx="391">
                  <c:v>7</c:v>
                </c:pt>
                <c:pt idx="392">
                  <c:v>7</c:v>
                </c:pt>
                <c:pt idx="393">
                  <c:v>7</c:v>
                </c:pt>
                <c:pt idx="394">
                  <c:v>3</c:v>
                </c:pt>
                <c:pt idx="395">
                  <c:v>4</c:v>
                </c:pt>
                <c:pt idx="396">
                  <c:v>3</c:v>
                </c:pt>
                <c:pt idx="397">
                  <c:v>4</c:v>
                </c:pt>
                <c:pt idx="398">
                  <c:v>5</c:v>
                </c:pt>
                <c:pt idx="399">
                  <c:v>4</c:v>
                </c:pt>
                <c:pt idx="400">
                  <c:v>1</c:v>
                </c:pt>
                <c:pt idx="401">
                  <c:v>0</c:v>
                </c:pt>
                <c:pt idx="402">
                  <c:v>0</c:v>
                </c:pt>
                <c:pt idx="403">
                  <c:v>8</c:v>
                </c:pt>
                <c:pt idx="404">
                  <c:v>5</c:v>
                </c:pt>
                <c:pt idx="405">
                  <c:v>4</c:v>
                </c:pt>
                <c:pt idx="406">
                  <c:v>6</c:v>
                </c:pt>
                <c:pt idx="407">
                  <c:v>2</c:v>
                </c:pt>
                <c:pt idx="408">
                  <c:v>7</c:v>
                </c:pt>
                <c:pt idx="409">
                  <c:v>8</c:v>
                </c:pt>
                <c:pt idx="410">
                  <c:v>0</c:v>
                </c:pt>
                <c:pt idx="411">
                  <c:v>4</c:v>
                </c:pt>
                <c:pt idx="412">
                  <c:v>8</c:v>
                </c:pt>
                <c:pt idx="413">
                  <c:v>0</c:v>
                </c:pt>
                <c:pt idx="414">
                  <c:v>6</c:v>
                </c:pt>
                <c:pt idx="415">
                  <c:v>9</c:v>
                </c:pt>
                <c:pt idx="416">
                  <c:v>0</c:v>
                </c:pt>
                <c:pt idx="417">
                  <c:v>5</c:v>
                </c:pt>
                <c:pt idx="418">
                  <c:v>2</c:v>
                </c:pt>
                <c:pt idx="419">
                  <c:v>3</c:v>
                </c:pt>
                <c:pt idx="420">
                  <c:v>3</c:v>
                </c:pt>
                <c:pt idx="421">
                  <c:v>0</c:v>
                </c:pt>
                <c:pt idx="422">
                  <c:v>4</c:v>
                </c:pt>
                <c:pt idx="423">
                  <c:v>1</c:v>
                </c:pt>
                <c:pt idx="424">
                  <c:v>5</c:v>
                </c:pt>
                <c:pt idx="425">
                  <c:v>0</c:v>
                </c:pt>
                <c:pt idx="426">
                  <c:v>6</c:v>
                </c:pt>
                <c:pt idx="427">
                  <c:v>4</c:v>
                </c:pt>
                <c:pt idx="428">
                  <c:v>3</c:v>
                </c:pt>
                <c:pt idx="429">
                  <c:v>7</c:v>
                </c:pt>
                <c:pt idx="430">
                  <c:v>3</c:v>
                </c:pt>
                <c:pt idx="431">
                  <c:v>7</c:v>
                </c:pt>
                <c:pt idx="432">
                  <c:v>10</c:v>
                </c:pt>
                <c:pt idx="433">
                  <c:v>7</c:v>
                </c:pt>
                <c:pt idx="434">
                  <c:v>9</c:v>
                </c:pt>
                <c:pt idx="435">
                  <c:v>5</c:v>
                </c:pt>
                <c:pt idx="436">
                  <c:v>3</c:v>
                </c:pt>
                <c:pt idx="437">
                  <c:v>5</c:v>
                </c:pt>
                <c:pt idx="438">
                  <c:v>0</c:v>
                </c:pt>
                <c:pt idx="439">
                  <c:v>1</c:v>
                </c:pt>
                <c:pt idx="440">
                  <c:v>6</c:v>
                </c:pt>
                <c:pt idx="441">
                  <c:v>5</c:v>
                </c:pt>
                <c:pt idx="442">
                  <c:v>1</c:v>
                </c:pt>
                <c:pt idx="443">
                  <c:v>10</c:v>
                </c:pt>
                <c:pt idx="444">
                  <c:v>7</c:v>
                </c:pt>
                <c:pt idx="445">
                  <c:v>9</c:v>
                </c:pt>
                <c:pt idx="446">
                  <c:v>4</c:v>
                </c:pt>
                <c:pt idx="447">
                  <c:v>7</c:v>
                </c:pt>
                <c:pt idx="448">
                  <c:v>5</c:v>
                </c:pt>
                <c:pt idx="449">
                  <c:v>6</c:v>
                </c:pt>
                <c:pt idx="450">
                  <c:v>3</c:v>
                </c:pt>
                <c:pt idx="451">
                  <c:v>9</c:v>
                </c:pt>
                <c:pt idx="452">
                  <c:v>4</c:v>
                </c:pt>
                <c:pt idx="453">
                  <c:v>8</c:v>
                </c:pt>
                <c:pt idx="454">
                  <c:v>3</c:v>
                </c:pt>
                <c:pt idx="455">
                  <c:v>4</c:v>
                </c:pt>
                <c:pt idx="456">
                  <c:v>5</c:v>
                </c:pt>
                <c:pt idx="457">
                  <c:v>4</c:v>
                </c:pt>
                <c:pt idx="458">
                  <c:v>8</c:v>
                </c:pt>
                <c:pt idx="459">
                  <c:v>4</c:v>
                </c:pt>
                <c:pt idx="460">
                  <c:v>6</c:v>
                </c:pt>
              </c:numCache>
            </c:numRef>
          </c:xVal>
          <c:yVal>
            <c:numRef>
              <c:f>Data!$V$2:$V$620</c:f>
              <c:numCache>
                <c:formatCode>General</c:formatCode>
                <c:ptCount val="461"/>
                <c:pt idx="0">
                  <c:v>7</c:v>
                </c:pt>
                <c:pt idx="1">
                  <c:v>3</c:v>
                </c:pt>
                <c:pt idx="2">
                  <c:v>7</c:v>
                </c:pt>
                <c:pt idx="3">
                  <c:v>1</c:v>
                </c:pt>
                <c:pt idx="4">
                  <c:v>5</c:v>
                </c:pt>
                <c:pt idx="5">
                  <c:v>8</c:v>
                </c:pt>
                <c:pt idx="6">
                  <c:v>9</c:v>
                </c:pt>
                <c:pt idx="7">
                  <c:v>5</c:v>
                </c:pt>
                <c:pt idx="8">
                  <c:v>4</c:v>
                </c:pt>
                <c:pt idx="9">
                  <c:v>10</c:v>
                </c:pt>
                <c:pt idx="10">
                  <c:v>6</c:v>
                </c:pt>
                <c:pt idx="11">
                  <c:v>6</c:v>
                </c:pt>
                <c:pt idx="12">
                  <c:v>8</c:v>
                </c:pt>
                <c:pt idx="13">
                  <c:v>5</c:v>
                </c:pt>
                <c:pt idx="14">
                  <c:v>5</c:v>
                </c:pt>
                <c:pt idx="15">
                  <c:v>2</c:v>
                </c:pt>
                <c:pt idx="16">
                  <c:v>1</c:v>
                </c:pt>
                <c:pt idx="17">
                  <c:v>0</c:v>
                </c:pt>
                <c:pt idx="18">
                  <c:v>0</c:v>
                </c:pt>
                <c:pt idx="19">
                  <c:v>10</c:v>
                </c:pt>
                <c:pt idx="20">
                  <c:v>10</c:v>
                </c:pt>
                <c:pt idx="21">
                  <c:v>10</c:v>
                </c:pt>
                <c:pt idx="22">
                  <c:v>7</c:v>
                </c:pt>
                <c:pt idx="23">
                  <c:v>2</c:v>
                </c:pt>
                <c:pt idx="24">
                  <c:v>4</c:v>
                </c:pt>
                <c:pt idx="25">
                  <c:v>3</c:v>
                </c:pt>
                <c:pt idx="26">
                  <c:v>4</c:v>
                </c:pt>
                <c:pt idx="27">
                  <c:v>7</c:v>
                </c:pt>
                <c:pt idx="28">
                  <c:v>9</c:v>
                </c:pt>
                <c:pt idx="29">
                  <c:v>7</c:v>
                </c:pt>
                <c:pt idx="30">
                  <c:v>10</c:v>
                </c:pt>
                <c:pt idx="31">
                  <c:v>5</c:v>
                </c:pt>
                <c:pt idx="32">
                  <c:v>4</c:v>
                </c:pt>
                <c:pt idx="33">
                  <c:v>0</c:v>
                </c:pt>
                <c:pt idx="34">
                  <c:v>6</c:v>
                </c:pt>
                <c:pt idx="35">
                  <c:v>3</c:v>
                </c:pt>
                <c:pt idx="36">
                  <c:v>10</c:v>
                </c:pt>
                <c:pt idx="37">
                  <c:v>6</c:v>
                </c:pt>
                <c:pt idx="38">
                  <c:v>7</c:v>
                </c:pt>
                <c:pt idx="39">
                  <c:v>8</c:v>
                </c:pt>
                <c:pt idx="40">
                  <c:v>6</c:v>
                </c:pt>
                <c:pt idx="41">
                  <c:v>10</c:v>
                </c:pt>
                <c:pt idx="42">
                  <c:v>7</c:v>
                </c:pt>
                <c:pt idx="43">
                  <c:v>3</c:v>
                </c:pt>
                <c:pt idx="44">
                  <c:v>6</c:v>
                </c:pt>
                <c:pt idx="45">
                  <c:v>7</c:v>
                </c:pt>
                <c:pt idx="46">
                  <c:v>0</c:v>
                </c:pt>
                <c:pt idx="47">
                  <c:v>1</c:v>
                </c:pt>
                <c:pt idx="48">
                  <c:v>4</c:v>
                </c:pt>
                <c:pt idx="49">
                  <c:v>9</c:v>
                </c:pt>
                <c:pt idx="50">
                  <c:v>7</c:v>
                </c:pt>
                <c:pt idx="51">
                  <c:v>4</c:v>
                </c:pt>
                <c:pt idx="52">
                  <c:v>6</c:v>
                </c:pt>
                <c:pt idx="53">
                  <c:v>5</c:v>
                </c:pt>
                <c:pt idx="54">
                  <c:v>9</c:v>
                </c:pt>
                <c:pt idx="55">
                  <c:v>5</c:v>
                </c:pt>
                <c:pt idx="56">
                  <c:v>7</c:v>
                </c:pt>
                <c:pt idx="57">
                  <c:v>1</c:v>
                </c:pt>
                <c:pt idx="58">
                  <c:v>1</c:v>
                </c:pt>
                <c:pt idx="59">
                  <c:v>8</c:v>
                </c:pt>
                <c:pt idx="60">
                  <c:v>9</c:v>
                </c:pt>
                <c:pt idx="61">
                  <c:v>4</c:v>
                </c:pt>
                <c:pt idx="62">
                  <c:v>8</c:v>
                </c:pt>
                <c:pt idx="63">
                  <c:v>10</c:v>
                </c:pt>
                <c:pt idx="64">
                  <c:v>8</c:v>
                </c:pt>
                <c:pt idx="65">
                  <c:v>7</c:v>
                </c:pt>
                <c:pt idx="66">
                  <c:v>10</c:v>
                </c:pt>
                <c:pt idx="67">
                  <c:v>9</c:v>
                </c:pt>
                <c:pt idx="68">
                  <c:v>7</c:v>
                </c:pt>
                <c:pt idx="69">
                  <c:v>0</c:v>
                </c:pt>
                <c:pt idx="70">
                  <c:v>6</c:v>
                </c:pt>
                <c:pt idx="71">
                  <c:v>8</c:v>
                </c:pt>
                <c:pt idx="72">
                  <c:v>4</c:v>
                </c:pt>
                <c:pt idx="73">
                  <c:v>6</c:v>
                </c:pt>
                <c:pt idx="74">
                  <c:v>6</c:v>
                </c:pt>
                <c:pt idx="75">
                  <c:v>8</c:v>
                </c:pt>
                <c:pt idx="76">
                  <c:v>4</c:v>
                </c:pt>
                <c:pt idx="77">
                  <c:v>6</c:v>
                </c:pt>
                <c:pt idx="78">
                  <c:v>4</c:v>
                </c:pt>
                <c:pt idx="79">
                  <c:v>7</c:v>
                </c:pt>
                <c:pt idx="80">
                  <c:v>10</c:v>
                </c:pt>
                <c:pt idx="81">
                  <c:v>0</c:v>
                </c:pt>
                <c:pt idx="82">
                  <c:v>3</c:v>
                </c:pt>
                <c:pt idx="83">
                  <c:v>2</c:v>
                </c:pt>
                <c:pt idx="84">
                  <c:v>4</c:v>
                </c:pt>
                <c:pt idx="85">
                  <c:v>5</c:v>
                </c:pt>
                <c:pt idx="86">
                  <c:v>9</c:v>
                </c:pt>
                <c:pt idx="87">
                  <c:v>8</c:v>
                </c:pt>
                <c:pt idx="88">
                  <c:v>10</c:v>
                </c:pt>
                <c:pt idx="89">
                  <c:v>9</c:v>
                </c:pt>
                <c:pt idx="90">
                  <c:v>10</c:v>
                </c:pt>
                <c:pt idx="91">
                  <c:v>6</c:v>
                </c:pt>
                <c:pt idx="92">
                  <c:v>7</c:v>
                </c:pt>
                <c:pt idx="93">
                  <c:v>8</c:v>
                </c:pt>
                <c:pt idx="94">
                  <c:v>0</c:v>
                </c:pt>
                <c:pt idx="95">
                  <c:v>8</c:v>
                </c:pt>
                <c:pt idx="96">
                  <c:v>7</c:v>
                </c:pt>
                <c:pt idx="97">
                  <c:v>1</c:v>
                </c:pt>
                <c:pt idx="98">
                  <c:v>7</c:v>
                </c:pt>
                <c:pt idx="99">
                  <c:v>5</c:v>
                </c:pt>
                <c:pt idx="100">
                  <c:v>10</c:v>
                </c:pt>
                <c:pt idx="101">
                  <c:v>0</c:v>
                </c:pt>
                <c:pt idx="102">
                  <c:v>10</c:v>
                </c:pt>
                <c:pt idx="103">
                  <c:v>10</c:v>
                </c:pt>
                <c:pt idx="104">
                  <c:v>8</c:v>
                </c:pt>
                <c:pt idx="105">
                  <c:v>10</c:v>
                </c:pt>
                <c:pt idx="106">
                  <c:v>6</c:v>
                </c:pt>
                <c:pt idx="107">
                  <c:v>7</c:v>
                </c:pt>
                <c:pt idx="108">
                  <c:v>10</c:v>
                </c:pt>
                <c:pt idx="109">
                  <c:v>4</c:v>
                </c:pt>
                <c:pt idx="110">
                  <c:v>5</c:v>
                </c:pt>
                <c:pt idx="111">
                  <c:v>5</c:v>
                </c:pt>
                <c:pt idx="112">
                  <c:v>10</c:v>
                </c:pt>
                <c:pt idx="113">
                  <c:v>3</c:v>
                </c:pt>
                <c:pt idx="114">
                  <c:v>6</c:v>
                </c:pt>
                <c:pt idx="115">
                  <c:v>10</c:v>
                </c:pt>
                <c:pt idx="116">
                  <c:v>7</c:v>
                </c:pt>
                <c:pt idx="117">
                  <c:v>7</c:v>
                </c:pt>
                <c:pt idx="118">
                  <c:v>7</c:v>
                </c:pt>
                <c:pt idx="119">
                  <c:v>6</c:v>
                </c:pt>
                <c:pt idx="120">
                  <c:v>9</c:v>
                </c:pt>
                <c:pt idx="121">
                  <c:v>8</c:v>
                </c:pt>
                <c:pt idx="122">
                  <c:v>3</c:v>
                </c:pt>
                <c:pt idx="123">
                  <c:v>10</c:v>
                </c:pt>
                <c:pt idx="124">
                  <c:v>7</c:v>
                </c:pt>
                <c:pt idx="125">
                  <c:v>3</c:v>
                </c:pt>
                <c:pt idx="126">
                  <c:v>7</c:v>
                </c:pt>
                <c:pt idx="127">
                  <c:v>0</c:v>
                </c:pt>
                <c:pt idx="128">
                  <c:v>1</c:v>
                </c:pt>
                <c:pt idx="129">
                  <c:v>3</c:v>
                </c:pt>
                <c:pt idx="130">
                  <c:v>9</c:v>
                </c:pt>
                <c:pt idx="131">
                  <c:v>10</c:v>
                </c:pt>
                <c:pt idx="132">
                  <c:v>10</c:v>
                </c:pt>
                <c:pt idx="133">
                  <c:v>1</c:v>
                </c:pt>
                <c:pt idx="134">
                  <c:v>10</c:v>
                </c:pt>
                <c:pt idx="135">
                  <c:v>7</c:v>
                </c:pt>
                <c:pt idx="136">
                  <c:v>6</c:v>
                </c:pt>
                <c:pt idx="137">
                  <c:v>2</c:v>
                </c:pt>
                <c:pt idx="138">
                  <c:v>4</c:v>
                </c:pt>
                <c:pt idx="139">
                  <c:v>0</c:v>
                </c:pt>
                <c:pt idx="140">
                  <c:v>3</c:v>
                </c:pt>
                <c:pt idx="141">
                  <c:v>5</c:v>
                </c:pt>
                <c:pt idx="142">
                  <c:v>7</c:v>
                </c:pt>
                <c:pt idx="143">
                  <c:v>0</c:v>
                </c:pt>
                <c:pt idx="144">
                  <c:v>10</c:v>
                </c:pt>
                <c:pt idx="145">
                  <c:v>0</c:v>
                </c:pt>
                <c:pt idx="146">
                  <c:v>5</c:v>
                </c:pt>
                <c:pt idx="147">
                  <c:v>9</c:v>
                </c:pt>
                <c:pt idx="148">
                  <c:v>5</c:v>
                </c:pt>
                <c:pt idx="149">
                  <c:v>8</c:v>
                </c:pt>
                <c:pt idx="150">
                  <c:v>7</c:v>
                </c:pt>
                <c:pt idx="151">
                  <c:v>2</c:v>
                </c:pt>
                <c:pt idx="152">
                  <c:v>9</c:v>
                </c:pt>
                <c:pt idx="153">
                  <c:v>7</c:v>
                </c:pt>
                <c:pt idx="154">
                  <c:v>10</c:v>
                </c:pt>
                <c:pt idx="155">
                  <c:v>4</c:v>
                </c:pt>
                <c:pt idx="156">
                  <c:v>6</c:v>
                </c:pt>
                <c:pt idx="157">
                  <c:v>10</c:v>
                </c:pt>
                <c:pt idx="158">
                  <c:v>6</c:v>
                </c:pt>
                <c:pt idx="159">
                  <c:v>7</c:v>
                </c:pt>
                <c:pt idx="160">
                  <c:v>6</c:v>
                </c:pt>
                <c:pt idx="161">
                  <c:v>4</c:v>
                </c:pt>
                <c:pt idx="162">
                  <c:v>8</c:v>
                </c:pt>
                <c:pt idx="163">
                  <c:v>4</c:v>
                </c:pt>
                <c:pt idx="164">
                  <c:v>7</c:v>
                </c:pt>
                <c:pt idx="165">
                  <c:v>10</c:v>
                </c:pt>
                <c:pt idx="166">
                  <c:v>5</c:v>
                </c:pt>
                <c:pt idx="167">
                  <c:v>1</c:v>
                </c:pt>
                <c:pt idx="168">
                  <c:v>1</c:v>
                </c:pt>
                <c:pt idx="169">
                  <c:v>1</c:v>
                </c:pt>
                <c:pt idx="170">
                  <c:v>2</c:v>
                </c:pt>
                <c:pt idx="171">
                  <c:v>8</c:v>
                </c:pt>
                <c:pt idx="172">
                  <c:v>7</c:v>
                </c:pt>
                <c:pt idx="173">
                  <c:v>6</c:v>
                </c:pt>
                <c:pt idx="174">
                  <c:v>6</c:v>
                </c:pt>
                <c:pt idx="175">
                  <c:v>4</c:v>
                </c:pt>
                <c:pt idx="176">
                  <c:v>10</c:v>
                </c:pt>
                <c:pt idx="177">
                  <c:v>8</c:v>
                </c:pt>
                <c:pt idx="178">
                  <c:v>10</c:v>
                </c:pt>
                <c:pt idx="179">
                  <c:v>8</c:v>
                </c:pt>
                <c:pt idx="180">
                  <c:v>6</c:v>
                </c:pt>
                <c:pt idx="181">
                  <c:v>3</c:v>
                </c:pt>
                <c:pt idx="182">
                  <c:v>10</c:v>
                </c:pt>
                <c:pt idx="183">
                  <c:v>3</c:v>
                </c:pt>
                <c:pt idx="184">
                  <c:v>9</c:v>
                </c:pt>
                <c:pt idx="185">
                  <c:v>5</c:v>
                </c:pt>
                <c:pt idx="186">
                  <c:v>5</c:v>
                </c:pt>
                <c:pt idx="187">
                  <c:v>4</c:v>
                </c:pt>
                <c:pt idx="188">
                  <c:v>2</c:v>
                </c:pt>
                <c:pt idx="189">
                  <c:v>4</c:v>
                </c:pt>
                <c:pt idx="190">
                  <c:v>10</c:v>
                </c:pt>
                <c:pt idx="191">
                  <c:v>10</c:v>
                </c:pt>
                <c:pt idx="192">
                  <c:v>5</c:v>
                </c:pt>
                <c:pt idx="193">
                  <c:v>5</c:v>
                </c:pt>
                <c:pt idx="194">
                  <c:v>8</c:v>
                </c:pt>
                <c:pt idx="195">
                  <c:v>7</c:v>
                </c:pt>
                <c:pt idx="196">
                  <c:v>5</c:v>
                </c:pt>
                <c:pt idx="197">
                  <c:v>0</c:v>
                </c:pt>
                <c:pt idx="198">
                  <c:v>2</c:v>
                </c:pt>
                <c:pt idx="199">
                  <c:v>9</c:v>
                </c:pt>
                <c:pt idx="200">
                  <c:v>2</c:v>
                </c:pt>
                <c:pt idx="201">
                  <c:v>7</c:v>
                </c:pt>
                <c:pt idx="202">
                  <c:v>10</c:v>
                </c:pt>
                <c:pt idx="203">
                  <c:v>7</c:v>
                </c:pt>
                <c:pt idx="204">
                  <c:v>10</c:v>
                </c:pt>
                <c:pt idx="205">
                  <c:v>5</c:v>
                </c:pt>
                <c:pt idx="206">
                  <c:v>5</c:v>
                </c:pt>
                <c:pt idx="207">
                  <c:v>10</c:v>
                </c:pt>
                <c:pt idx="208">
                  <c:v>1</c:v>
                </c:pt>
                <c:pt idx="209">
                  <c:v>1</c:v>
                </c:pt>
                <c:pt idx="210">
                  <c:v>1</c:v>
                </c:pt>
                <c:pt idx="211">
                  <c:v>10</c:v>
                </c:pt>
                <c:pt idx="212">
                  <c:v>7</c:v>
                </c:pt>
                <c:pt idx="213">
                  <c:v>7</c:v>
                </c:pt>
                <c:pt idx="214">
                  <c:v>4</c:v>
                </c:pt>
                <c:pt idx="215">
                  <c:v>2</c:v>
                </c:pt>
                <c:pt idx="216">
                  <c:v>3</c:v>
                </c:pt>
                <c:pt idx="217">
                  <c:v>8</c:v>
                </c:pt>
                <c:pt idx="218">
                  <c:v>9</c:v>
                </c:pt>
                <c:pt idx="219">
                  <c:v>8</c:v>
                </c:pt>
                <c:pt idx="220">
                  <c:v>8</c:v>
                </c:pt>
                <c:pt idx="221">
                  <c:v>4</c:v>
                </c:pt>
                <c:pt idx="222">
                  <c:v>8</c:v>
                </c:pt>
                <c:pt idx="223">
                  <c:v>5</c:v>
                </c:pt>
                <c:pt idx="224">
                  <c:v>8</c:v>
                </c:pt>
                <c:pt idx="225">
                  <c:v>2</c:v>
                </c:pt>
                <c:pt idx="226">
                  <c:v>5</c:v>
                </c:pt>
                <c:pt idx="227">
                  <c:v>0</c:v>
                </c:pt>
                <c:pt idx="228">
                  <c:v>2</c:v>
                </c:pt>
                <c:pt idx="229">
                  <c:v>0</c:v>
                </c:pt>
                <c:pt idx="230">
                  <c:v>10</c:v>
                </c:pt>
                <c:pt idx="231">
                  <c:v>10</c:v>
                </c:pt>
                <c:pt idx="232">
                  <c:v>5</c:v>
                </c:pt>
                <c:pt idx="233">
                  <c:v>10</c:v>
                </c:pt>
                <c:pt idx="234">
                  <c:v>5</c:v>
                </c:pt>
                <c:pt idx="235">
                  <c:v>1</c:v>
                </c:pt>
                <c:pt idx="236">
                  <c:v>5</c:v>
                </c:pt>
                <c:pt idx="237">
                  <c:v>4</c:v>
                </c:pt>
                <c:pt idx="238">
                  <c:v>6</c:v>
                </c:pt>
                <c:pt idx="239">
                  <c:v>9</c:v>
                </c:pt>
                <c:pt idx="240">
                  <c:v>2</c:v>
                </c:pt>
                <c:pt idx="241">
                  <c:v>4</c:v>
                </c:pt>
                <c:pt idx="242">
                  <c:v>0</c:v>
                </c:pt>
                <c:pt idx="243">
                  <c:v>6</c:v>
                </c:pt>
                <c:pt idx="244">
                  <c:v>10</c:v>
                </c:pt>
                <c:pt idx="245">
                  <c:v>8</c:v>
                </c:pt>
                <c:pt idx="246">
                  <c:v>4</c:v>
                </c:pt>
                <c:pt idx="247">
                  <c:v>7</c:v>
                </c:pt>
                <c:pt idx="248">
                  <c:v>6</c:v>
                </c:pt>
                <c:pt idx="249">
                  <c:v>10</c:v>
                </c:pt>
                <c:pt idx="250">
                  <c:v>10</c:v>
                </c:pt>
                <c:pt idx="251">
                  <c:v>10</c:v>
                </c:pt>
                <c:pt idx="252">
                  <c:v>8</c:v>
                </c:pt>
                <c:pt idx="253">
                  <c:v>3</c:v>
                </c:pt>
                <c:pt idx="254">
                  <c:v>3</c:v>
                </c:pt>
                <c:pt idx="255">
                  <c:v>8</c:v>
                </c:pt>
                <c:pt idx="256">
                  <c:v>2</c:v>
                </c:pt>
                <c:pt idx="257">
                  <c:v>9</c:v>
                </c:pt>
                <c:pt idx="258">
                  <c:v>10</c:v>
                </c:pt>
                <c:pt idx="259">
                  <c:v>9</c:v>
                </c:pt>
                <c:pt idx="260">
                  <c:v>0</c:v>
                </c:pt>
                <c:pt idx="261">
                  <c:v>2</c:v>
                </c:pt>
                <c:pt idx="262">
                  <c:v>9</c:v>
                </c:pt>
                <c:pt idx="263">
                  <c:v>10</c:v>
                </c:pt>
                <c:pt idx="264">
                  <c:v>6</c:v>
                </c:pt>
                <c:pt idx="265">
                  <c:v>5</c:v>
                </c:pt>
                <c:pt idx="266">
                  <c:v>4</c:v>
                </c:pt>
                <c:pt idx="267">
                  <c:v>6</c:v>
                </c:pt>
                <c:pt idx="268">
                  <c:v>6</c:v>
                </c:pt>
                <c:pt idx="269">
                  <c:v>8</c:v>
                </c:pt>
                <c:pt idx="270">
                  <c:v>10</c:v>
                </c:pt>
                <c:pt idx="271">
                  <c:v>6</c:v>
                </c:pt>
                <c:pt idx="272">
                  <c:v>3</c:v>
                </c:pt>
                <c:pt idx="273">
                  <c:v>6</c:v>
                </c:pt>
                <c:pt idx="274">
                  <c:v>10</c:v>
                </c:pt>
                <c:pt idx="275">
                  <c:v>10</c:v>
                </c:pt>
                <c:pt idx="276">
                  <c:v>3</c:v>
                </c:pt>
                <c:pt idx="277">
                  <c:v>4</c:v>
                </c:pt>
                <c:pt idx="278">
                  <c:v>7</c:v>
                </c:pt>
                <c:pt idx="279">
                  <c:v>6</c:v>
                </c:pt>
                <c:pt idx="280">
                  <c:v>6</c:v>
                </c:pt>
                <c:pt idx="281">
                  <c:v>10</c:v>
                </c:pt>
                <c:pt idx="282">
                  <c:v>1</c:v>
                </c:pt>
                <c:pt idx="283">
                  <c:v>0</c:v>
                </c:pt>
                <c:pt idx="284">
                  <c:v>0</c:v>
                </c:pt>
                <c:pt idx="285">
                  <c:v>8</c:v>
                </c:pt>
                <c:pt idx="286">
                  <c:v>10</c:v>
                </c:pt>
                <c:pt idx="287">
                  <c:v>8</c:v>
                </c:pt>
                <c:pt idx="288">
                  <c:v>9</c:v>
                </c:pt>
                <c:pt idx="289">
                  <c:v>6</c:v>
                </c:pt>
                <c:pt idx="290">
                  <c:v>6</c:v>
                </c:pt>
                <c:pt idx="291">
                  <c:v>6</c:v>
                </c:pt>
                <c:pt idx="292">
                  <c:v>3</c:v>
                </c:pt>
                <c:pt idx="293">
                  <c:v>0</c:v>
                </c:pt>
                <c:pt idx="294">
                  <c:v>5</c:v>
                </c:pt>
                <c:pt idx="295">
                  <c:v>6</c:v>
                </c:pt>
                <c:pt idx="296">
                  <c:v>7</c:v>
                </c:pt>
                <c:pt idx="297">
                  <c:v>0</c:v>
                </c:pt>
                <c:pt idx="298">
                  <c:v>9</c:v>
                </c:pt>
                <c:pt idx="299">
                  <c:v>4</c:v>
                </c:pt>
                <c:pt idx="300">
                  <c:v>3</c:v>
                </c:pt>
                <c:pt idx="301">
                  <c:v>6</c:v>
                </c:pt>
                <c:pt idx="302">
                  <c:v>4</c:v>
                </c:pt>
                <c:pt idx="303">
                  <c:v>4</c:v>
                </c:pt>
                <c:pt idx="304">
                  <c:v>7</c:v>
                </c:pt>
                <c:pt idx="305">
                  <c:v>7</c:v>
                </c:pt>
                <c:pt idx="306">
                  <c:v>10</c:v>
                </c:pt>
                <c:pt idx="307">
                  <c:v>4</c:v>
                </c:pt>
                <c:pt idx="308">
                  <c:v>10</c:v>
                </c:pt>
                <c:pt idx="309">
                  <c:v>2</c:v>
                </c:pt>
                <c:pt idx="310">
                  <c:v>1</c:v>
                </c:pt>
                <c:pt idx="311">
                  <c:v>6</c:v>
                </c:pt>
                <c:pt idx="312">
                  <c:v>10</c:v>
                </c:pt>
                <c:pt idx="313">
                  <c:v>7</c:v>
                </c:pt>
                <c:pt idx="314">
                  <c:v>6</c:v>
                </c:pt>
                <c:pt idx="315">
                  <c:v>5</c:v>
                </c:pt>
                <c:pt idx="316">
                  <c:v>3</c:v>
                </c:pt>
                <c:pt idx="317">
                  <c:v>4</c:v>
                </c:pt>
                <c:pt idx="318">
                  <c:v>10</c:v>
                </c:pt>
                <c:pt idx="319">
                  <c:v>4</c:v>
                </c:pt>
                <c:pt idx="320">
                  <c:v>2</c:v>
                </c:pt>
                <c:pt idx="321">
                  <c:v>8</c:v>
                </c:pt>
                <c:pt idx="322">
                  <c:v>5</c:v>
                </c:pt>
                <c:pt idx="323">
                  <c:v>3</c:v>
                </c:pt>
                <c:pt idx="324">
                  <c:v>2</c:v>
                </c:pt>
                <c:pt idx="325">
                  <c:v>8</c:v>
                </c:pt>
                <c:pt idx="326">
                  <c:v>3</c:v>
                </c:pt>
                <c:pt idx="327">
                  <c:v>4</c:v>
                </c:pt>
                <c:pt idx="328">
                  <c:v>3</c:v>
                </c:pt>
                <c:pt idx="329">
                  <c:v>8</c:v>
                </c:pt>
                <c:pt idx="330">
                  <c:v>10</c:v>
                </c:pt>
                <c:pt idx="331">
                  <c:v>10</c:v>
                </c:pt>
                <c:pt idx="332">
                  <c:v>5</c:v>
                </c:pt>
                <c:pt idx="333">
                  <c:v>6</c:v>
                </c:pt>
                <c:pt idx="334">
                  <c:v>5</c:v>
                </c:pt>
                <c:pt idx="335">
                  <c:v>6</c:v>
                </c:pt>
                <c:pt idx="336">
                  <c:v>3</c:v>
                </c:pt>
                <c:pt idx="337">
                  <c:v>2</c:v>
                </c:pt>
                <c:pt idx="338">
                  <c:v>6</c:v>
                </c:pt>
                <c:pt idx="339">
                  <c:v>7</c:v>
                </c:pt>
                <c:pt idx="340">
                  <c:v>4</c:v>
                </c:pt>
                <c:pt idx="341">
                  <c:v>4</c:v>
                </c:pt>
                <c:pt idx="342">
                  <c:v>7</c:v>
                </c:pt>
                <c:pt idx="343">
                  <c:v>0</c:v>
                </c:pt>
                <c:pt idx="344">
                  <c:v>1</c:v>
                </c:pt>
                <c:pt idx="345">
                  <c:v>10</c:v>
                </c:pt>
                <c:pt idx="346">
                  <c:v>10</c:v>
                </c:pt>
                <c:pt idx="347">
                  <c:v>9</c:v>
                </c:pt>
                <c:pt idx="348">
                  <c:v>6</c:v>
                </c:pt>
                <c:pt idx="349">
                  <c:v>10</c:v>
                </c:pt>
                <c:pt idx="350">
                  <c:v>4</c:v>
                </c:pt>
                <c:pt idx="351">
                  <c:v>7</c:v>
                </c:pt>
                <c:pt idx="352">
                  <c:v>6</c:v>
                </c:pt>
                <c:pt idx="353">
                  <c:v>9</c:v>
                </c:pt>
                <c:pt idx="354">
                  <c:v>7</c:v>
                </c:pt>
                <c:pt idx="355">
                  <c:v>3</c:v>
                </c:pt>
                <c:pt idx="356">
                  <c:v>9</c:v>
                </c:pt>
                <c:pt idx="357">
                  <c:v>10</c:v>
                </c:pt>
                <c:pt idx="358">
                  <c:v>3</c:v>
                </c:pt>
                <c:pt idx="359">
                  <c:v>9</c:v>
                </c:pt>
                <c:pt idx="360">
                  <c:v>4</c:v>
                </c:pt>
                <c:pt idx="361">
                  <c:v>9</c:v>
                </c:pt>
                <c:pt idx="362">
                  <c:v>6</c:v>
                </c:pt>
                <c:pt idx="363">
                  <c:v>2</c:v>
                </c:pt>
                <c:pt idx="364">
                  <c:v>5</c:v>
                </c:pt>
                <c:pt idx="365">
                  <c:v>2</c:v>
                </c:pt>
                <c:pt idx="366">
                  <c:v>4</c:v>
                </c:pt>
                <c:pt idx="367">
                  <c:v>8</c:v>
                </c:pt>
                <c:pt idx="368">
                  <c:v>3</c:v>
                </c:pt>
                <c:pt idx="369">
                  <c:v>7</c:v>
                </c:pt>
                <c:pt idx="370">
                  <c:v>7</c:v>
                </c:pt>
                <c:pt idx="371">
                  <c:v>2</c:v>
                </c:pt>
                <c:pt idx="372">
                  <c:v>4</c:v>
                </c:pt>
                <c:pt idx="373">
                  <c:v>4</c:v>
                </c:pt>
                <c:pt idx="374">
                  <c:v>4</c:v>
                </c:pt>
                <c:pt idx="375">
                  <c:v>6</c:v>
                </c:pt>
                <c:pt idx="376">
                  <c:v>7</c:v>
                </c:pt>
                <c:pt idx="377">
                  <c:v>4</c:v>
                </c:pt>
                <c:pt idx="378">
                  <c:v>8</c:v>
                </c:pt>
                <c:pt idx="379">
                  <c:v>8</c:v>
                </c:pt>
                <c:pt idx="380">
                  <c:v>10</c:v>
                </c:pt>
                <c:pt idx="381">
                  <c:v>2</c:v>
                </c:pt>
                <c:pt idx="382">
                  <c:v>3</c:v>
                </c:pt>
                <c:pt idx="383">
                  <c:v>2</c:v>
                </c:pt>
                <c:pt idx="384">
                  <c:v>7</c:v>
                </c:pt>
                <c:pt idx="385">
                  <c:v>6</c:v>
                </c:pt>
                <c:pt idx="386">
                  <c:v>8</c:v>
                </c:pt>
                <c:pt idx="387">
                  <c:v>10</c:v>
                </c:pt>
                <c:pt idx="388">
                  <c:v>4</c:v>
                </c:pt>
                <c:pt idx="389">
                  <c:v>5</c:v>
                </c:pt>
                <c:pt idx="390">
                  <c:v>8</c:v>
                </c:pt>
                <c:pt idx="391">
                  <c:v>8</c:v>
                </c:pt>
                <c:pt idx="392">
                  <c:v>9</c:v>
                </c:pt>
                <c:pt idx="393">
                  <c:v>6</c:v>
                </c:pt>
                <c:pt idx="394">
                  <c:v>3</c:v>
                </c:pt>
                <c:pt idx="395">
                  <c:v>6</c:v>
                </c:pt>
                <c:pt idx="396">
                  <c:v>3</c:v>
                </c:pt>
                <c:pt idx="397">
                  <c:v>6</c:v>
                </c:pt>
                <c:pt idx="398">
                  <c:v>3</c:v>
                </c:pt>
                <c:pt idx="399">
                  <c:v>4</c:v>
                </c:pt>
                <c:pt idx="400">
                  <c:v>1</c:v>
                </c:pt>
                <c:pt idx="401">
                  <c:v>0</c:v>
                </c:pt>
                <c:pt idx="402">
                  <c:v>10</c:v>
                </c:pt>
                <c:pt idx="403">
                  <c:v>7</c:v>
                </c:pt>
                <c:pt idx="404">
                  <c:v>5</c:v>
                </c:pt>
                <c:pt idx="405">
                  <c:v>5</c:v>
                </c:pt>
                <c:pt idx="406">
                  <c:v>6</c:v>
                </c:pt>
                <c:pt idx="407">
                  <c:v>0</c:v>
                </c:pt>
                <c:pt idx="408">
                  <c:v>6</c:v>
                </c:pt>
                <c:pt idx="409">
                  <c:v>9</c:v>
                </c:pt>
                <c:pt idx="410">
                  <c:v>4</c:v>
                </c:pt>
                <c:pt idx="411">
                  <c:v>4</c:v>
                </c:pt>
                <c:pt idx="412">
                  <c:v>9</c:v>
                </c:pt>
                <c:pt idx="413">
                  <c:v>3</c:v>
                </c:pt>
                <c:pt idx="414">
                  <c:v>6</c:v>
                </c:pt>
                <c:pt idx="415">
                  <c:v>9</c:v>
                </c:pt>
                <c:pt idx="416">
                  <c:v>0</c:v>
                </c:pt>
                <c:pt idx="417">
                  <c:v>3</c:v>
                </c:pt>
                <c:pt idx="418">
                  <c:v>2</c:v>
                </c:pt>
                <c:pt idx="419">
                  <c:v>8</c:v>
                </c:pt>
                <c:pt idx="420">
                  <c:v>4</c:v>
                </c:pt>
                <c:pt idx="421">
                  <c:v>0</c:v>
                </c:pt>
                <c:pt idx="422">
                  <c:v>7</c:v>
                </c:pt>
                <c:pt idx="423">
                  <c:v>1</c:v>
                </c:pt>
                <c:pt idx="424">
                  <c:v>6</c:v>
                </c:pt>
                <c:pt idx="425">
                  <c:v>0</c:v>
                </c:pt>
                <c:pt idx="426">
                  <c:v>2</c:v>
                </c:pt>
                <c:pt idx="427">
                  <c:v>2</c:v>
                </c:pt>
                <c:pt idx="428">
                  <c:v>3</c:v>
                </c:pt>
                <c:pt idx="429">
                  <c:v>7</c:v>
                </c:pt>
                <c:pt idx="430">
                  <c:v>3</c:v>
                </c:pt>
                <c:pt idx="431">
                  <c:v>9</c:v>
                </c:pt>
                <c:pt idx="432">
                  <c:v>10</c:v>
                </c:pt>
                <c:pt idx="433">
                  <c:v>8</c:v>
                </c:pt>
                <c:pt idx="434">
                  <c:v>8</c:v>
                </c:pt>
                <c:pt idx="435">
                  <c:v>5</c:v>
                </c:pt>
                <c:pt idx="436">
                  <c:v>6</c:v>
                </c:pt>
                <c:pt idx="437">
                  <c:v>5</c:v>
                </c:pt>
                <c:pt idx="438">
                  <c:v>5</c:v>
                </c:pt>
                <c:pt idx="439">
                  <c:v>0</c:v>
                </c:pt>
                <c:pt idx="440">
                  <c:v>3</c:v>
                </c:pt>
                <c:pt idx="441">
                  <c:v>8</c:v>
                </c:pt>
                <c:pt idx="442">
                  <c:v>1</c:v>
                </c:pt>
                <c:pt idx="443">
                  <c:v>10</c:v>
                </c:pt>
                <c:pt idx="444">
                  <c:v>7</c:v>
                </c:pt>
                <c:pt idx="445">
                  <c:v>9</c:v>
                </c:pt>
                <c:pt idx="446">
                  <c:v>2</c:v>
                </c:pt>
                <c:pt idx="447">
                  <c:v>7</c:v>
                </c:pt>
                <c:pt idx="448">
                  <c:v>9</c:v>
                </c:pt>
                <c:pt idx="449">
                  <c:v>6</c:v>
                </c:pt>
                <c:pt idx="450">
                  <c:v>4</c:v>
                </c:pt>
                <c:pt idx="451">
                  <c:v>4</c:v>
                </c:pt>
                <c:pt idx="452">
                  <c:v>4</c:v>
                </c:pt>
                <c:pt idx="453">
                  <c:v>8</c:v>
                </c:pt>
                <c:pt idx="454">
                  <c:v>4</c:v>
                </c:pt>
                <c:pt idx="455">
                  <c:v>3</c:v>
                </c:pt>
                <c:pt idx="456">
                  <c:v>7</c:v>
                </c:pt>
                <c:pt idx="457">
                  <c:v>6</c:v>
                </c:pt>
                <c:pt idx="458">
                  <c:v>10</c:v>
                </c:pt>
                <c:pt idx="459">
                  <c:v>3</c:v>
                </c:pt>
                <c:pt idx="460">
                  <c:v>8</c:v>
                </c:pt>
              </c:numCache>
            </c:numRef>
          </c:yVal>
          <c:smooth val="0"/>
          <c:extLst>
            <c:ext xmlns:c16="http://schemas.microsoft.com/office/drawing/2014/chart" uri="{C3380CC4-5D6E-409C-BE32-E72D297353CC}">
              <c16:uniqueId val="{00000000-AD4E-4C47-9396-4DD7DE534166}"/>
            </c:ext>
          </c:extLst>
        </c:ser>
        <c:dLbls>
          <c:showLegendKey val="0"/>
          <c:showVal val="0"/>
          <c:showCatName val="0"/>
          <c:showSerName val="0"/>
          <c:showPercent val="0"/>
          <c:showBubbleSize val="0"/>
        </c:dLbls>
        <c:axId val="1130600079"/>
        <c:axId val="1126238271"/>
      </c:scatterChart>
      <c:valAx>
        <c:axId val="1130600079"/>
        <c:scaling>
          <c:orientation val="minMax"/>
          <c:max val="1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Happiness with </a:t>
                </a:r>
                <a:r>
                  <a:rPr lang="en-US" sz="800" b="0" i="0" u="none" strike="noStrike" kern="1200" baseline="0">
                    <a:solidFill>
                      <a:sysClr val="windowText" lastClr="000000">
                        <a:lumMod val="65000"/>
                        <a:lumOff val="35000"/>
                      </a:sysClr>
                    </a:solidFill>
                  </a:rPr>
                  <a:t>Upward Mobility </a:t>
                </a:r>
                <a:endParaRPr lang="lt-LT"/>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t-LT"/>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1126238271"/>
        <c:crosses val="autoZero"/>
        <c:crossBetween val="midCat"/>
      </c:valAx>
      <c:valAx>
        <c:axId val="1126238271"/>
        <c:scaling>
          <c:orientation val="minMax"/>
          <c:max val="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800" b="0" i="0" u="none" strike="noStrike" kern="1200" baseline="0">
                    <a:solidFill>
                      <a:sysClr val="windowText" lastClr="000000">
                        <a:lumMod val="65000"/>
                        <a:lumOff val="35000"/>
                      </a:sysClr>
                    </a:solidFill>
                  </a:rPr>
                  <a:t>Happiness with  Learing new Things</a:t>
                </a:r>
                <a:endParaRPr lang="lt-LT"/>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t-LT"/>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t-LT"/>
          </a:p>
        </c:txPr>
        <c:crossAx val="11306000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t-LT"/>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Age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a:rPr>
            <a:t>Age</a:t>
          </a:r>
        </a:p>
      </cx:txPr>
    </cx:title>
    <cx:plotArea>
      <cx:plotAreaRegion>
        <cx:series layoutId="clusteredColumn" uniqueId="{A8861C1B-ABA8-4F7B-B872-2AB843901680}">
          <cx:tx>
            <cx:txData>
              <cx:f>_xlchart.v1.0</cx:f>
              <cx:v>Q10 - Current Age</cx:v>
            </cx:txData>
          </cx:tx>
          <cx:dataLabels>
            <cx:visibility seriesName="0" categoryName="0" value="1"/>
          </cx:dataLabels>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microsoft.com/office/2014/relationships/chartEx" Target="../charts/chartEx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xdr:col>
      <xdr:colOff>2105025</xdr:colOff>
      <xdr:row>11</xdr:row>
      <xdr:rowOff>52387</xdr:rowOff>
    </xdr:from>
    <xdr:to>
      <xdr:col>7</xdr:col>
      <xdr:colOff>342900</xdr:colOff>
      <xdr:row>25</xdr:row>
      <xdr:rowOff>128587</xdr:rowOff>
    </xdr:to>
    <xdr:graphicFrame macro="">
      <xdr:nvGraphicFramePr>
        <xdr:cNvPr id="4" name="Chart 3">
          <a:extLst>
            <a:ext uri="{FF2B5EF4-FFF2-40B4-BE49-F238E27FC236}">
              <a16:creationId xmlns:a16="http://schemas.microsoft.com/office/drawing/2014/main" id="{572D7170-6660-4BDB-0EF5-9EE3D27EE0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95250</xdr:colOff>
      <xdr:row>11</xdr:row>
      <xdr:rowOff>52387</xdr:rowOff>
    </xdr:from>
    <xdr:to>
      <xdr:col>12</xdr:col>
      <xdr:colOff>400050</xdr:colOff>
      <xdr:row>25</xdr:row>
      <xdr:rowOff>128587</xdr:rowOff>
    </xdr:to>
    <xdr:graphicFrame macro="">
      <xdr:nvGraphicFramePr>
        <xdr:cNvPr id="2" name="Chart 1">
          <a:extLst>
            <a:ext uri="{FF2B5EF4-FFF2-40B4-BE49-F238E27FC236}">
              <a16:creationId xmlns:a16="http://schemas.microsoft.com/office/drawing/2014/main" id="{2BE997FF-4532-51A0-41FD-2E37BBC270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95250</xdr:colOff>
      <xdr:row>11</xdr:row>
      <xdr:rowOff>52387</xdr:rowOff>
    </xdr:from>
    <xdr:to>
      <xdr:col>12</xdr:col>
      <xdr:colOff>400050</xdr:colOff>
      <xdr:row>25</xdr:row>
      <xdr:rowOff>128587</xdr:rowOff>
    </xdr:to>
    <xdr:graphicFrame macro="">
      <xdr:nvGraphicFramePr>
        <xdr:cNvPr id="2" name="Chart 1">
          <a:extLst>
            <a:ext uri="{FF2B5EF4-FFF2-40B4-BE49-F238E27FC236}">
              <a16:creationId xmlns:a16="http://schemas.microsoft.com/office/drawing/2014/main" id="{66A3DAA1-39AB-03CD-3570-B96288E354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438150</xdr:colOff>
      <xdr:row>11</xdr:row>
      <xdr:rowOff>52387</xdr:rowOff>
    </xdr:from>
    <xdr:to>
      <xdr:col>15</xdr:col>
      <xdr:colOff>133350</xdr:colOff>
      <xdr:row>25</xdr:row>
      <xdr:rowOff>128587</xdr:rowOff>
    </xdr:to>
    <xdr:graphicFrame macro="">
      <xdr:nvGraphicFramePr>
        <xdr:cNvPr id="2" name="Chart 1">
          <a:extLst>
            <a:ext uri="{FF2B5EF4-FFF2-40B4-BE49-F238E27FC236}">
              <a16:creationId xmlns:a16="http://schemas.microsoft.com/office/drawing/2014/main" id="{3BDEC271-CC64-3381-C2C5-A376097034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571500</xdr:colOff>
      <xdr:row>20</xdr:row>
      <xdr:rowOff>152400</xdr:rowOff>
    </xdr:from>
    <xdr:to>
      <xdr:col>8</xdr:col>
      <xdr:colOff>152400</xdr:colOff>
      <xdr:row>35</xdr:row>
      <xdr:rowOff>38100</xdr:rowOff>
    </xdr:to>
    <xdr:graphicFrame macro="">
      <xdr:nvGraphicFramePr>
        <xdr:cNvPr id="2" name="Chart 1">
          <a:extLst>
            <a:ext uri="{FF2B5EF4-FFF2-40B4-BE49-F238E27FC236}">
              <a16:creationId xmlns:a16="http://schemas.microsoft.com/office/drawing/2014/main" id="{F3EB3614-80A1-4E9A-B124-1BA3849FDC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21</xdr:row>
      <xdr:rowOff>0</xdr:rowOff>
    </xdr:from>
    <xdr:to>
      <xdr:col>16</xdr:col>
      <xdr:colOff>304800</xdr:colOff>
      <xdr:row>35</xdr:row>
      <xdr:rowOff>76200</xdr:rowOff>
    </xdr:to>
    <xdr:graphicFrame macro="">
      <xdr:nvGraphicFramePr>
        <xdr:cNvPr id="3" name="Chart 2">
          <a:extLst>
            <a:ext uri="{FF2B5EF4-FFF2-40B4-BE49-F238E27FC236}">
              <a16:creationId xmlns:a16="http://schemas.microsoft.com/office/drawing/2014/main" id="{160797AE-61EE-43B8-B268-F81325E5CF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3</xdr:row>
      <xdr:rowOff>0</xdr:rowOff>
    </xdr:from>
    <xdr:to>
      <xdr:col>23</xdr:col>
      <xdr:colOff>304800</xdr:colOff>
      <xdr:row>17</xdr:row>
      <xdr:rowOff>38100</xdr:rowOff>
    </xdr:to>
    <xdr:graphicFrame macro="">
      <xdr:nvGraphicFramePr>
        <xdr:cNvPr id="4" name="Chart 3">
          <a:extLst>
            <a:ext uri="{FF2B5EF4-FFF2-40B4-BE49-F238E27FC236}">
              <a16:creationId xmlns:a16="http://schemas.microsoft.com/office/drawing/2014/main" id="{192361C3-B899-4D90-AD09-E4B7400CA0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428625</xdr:colOff>
      <xdr:row>11</xdr:row>
      <xdr:rowOff>71437</xdr:rowOff>
    </xdr:from>
    <xdr:to>
      <xdr:col>4</xdr:col>
      <xdr:colOff>9525</xdr:colOff>
      <xdr:row>26</xdr:row>
      <xdr:rowOff>95250</xdr:rowOff>
    </xdr:to>
    <xdr:graphicFrame macro="">
      <xdr:nvGraphicFramePr>
        <xdr:cNvPr id="2" name="Chart 1">
          <a:extLst>
            <a:ext uri="{FF2B5EF4-FFF2-40B4-BE49-F238E27FC236}">
              <a16:creationId xmlns:a16="http://schemas.microsoft.com/office/drawing/2014/main" id="{AC9BA572-FD63-C747-C70E-EFD2051D77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552451</xdr:colOff>
      <xdr:row>1</xdr:row>
      <xdr:rowOff>161926</xdr:rowOff>
    </xdr:from>
    <xdr:to>
      <xdr:col>11</xdr:col>
      <xdr:colOff>542925</xdr:colOff>
      <xdr:row>12</xdr:row>
      <xdr:rowOff>104775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335CD90B-BD22-4F23-91EA-2A3CEA75B92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76651" y="352426"/>
              <a:ext cx="4895849" cy="2038349"/>
            </a:xfrm>
            <a:prstGeom prst="rect">
              <a:avLst/>
            </a:prstGeom>
            <a:solidFill>
              <a:prstClr val="white"/>
            </a:solidFill>
            <a:ln w="1">
              <a:solidFill>
                <a:prstClr val="green"/>
              </a:solidFill>
            </a:ln>
          </xdr:spPr>
          <xdr:txBody>
            <a:bodyPr vertOverflow="clip" horzOverflow="clip"/>
            <a:lstStyle/>
            <a:p>
              <a:r>
                <a:rPr lang="lt-LT"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7</xdr:col>
      <xdr:colOff>57148</xdr:colOff>
      <xdr:row>0</xdr:row>
      <xdr:rowOff>14287</xdr:rowOff>
    </xdr:from>
    <xdr:to>
      <xdr:col>22</xdr:col>
      <xdr:colOff>428624</xdr:colOff>
      <xdr:row>14</xdr:row>
      <xdr:rowOff>180975</xdr:rowOff>
    </xdr:to>
    <xdr:graphicFrame macro="">
      <xdr:nvGraphicFramePr>
        <xdr:cNvPr id="2" name="Chart 1">
          <a:extLst>
            <a:ext uri="{FF2B5EF4-FFF2-40B4-BE49-F238E27FC236}">
              <a16:creationId xmlns:a16="http://schemas.microsoft.com/office/drawing/2014/main" id="{0AA3FA59-8C04-8714-C0E2-5B79FE9A1F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15</xdr:col>
      <xdr:colOff>314325</xdr:colOff>
      <xdr:row>1</xdr:row>
      <xdr:rowOff>57148</xdr:rowOff>
    </xdr:from>
    <xdr:to>
      <xdr:col>21</xdr:col>
      <xdr:colOff>371475</xdr:colOff>
      <xdr:row>12</xdr:row>
      <xdr:rowOff>9524</xdr:rowOff>
    </xdr:to>
    <xdr:graphicFrame macro="">
      <xdr:nvGraphicFramePr>
        <xdr:cNvPr id="2" name="Chart 1">
          <a:extLst>
            <a:ext uri="{FF2B5EF4-FFF2-40B4-BE49-F238E27FC236}">
              <a16:creationId xmlns:a16="http://schemas.microsoft.com/office/drawing/2014/main" id="{CF1B4C5B-2402-4CAA-AD1C-4E0D876FAF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171450</xdr:colOff>
      <xdr:row>1</xdr:row>
      <xdr:rowOff>47624</xdr:rowOff>
    </xdr:from>
    <xdr:to>
      <xdr:col>15</xdr:col>
      <xdr:colOff>247650</xdr:colOff>
      <xdr:row>12</xdr:row>
      <xdr:rowOff>28574</xdr:rowOff>
    </xdr:to>
    <xdr:graphicFrame macro="">
      <xdr:nvGraphicFramePr>
        <xdr:cNvPr id="3" name="Chart 2">
          <a:extLst>
            <a:ext uri="{FF2B5EF4-FFF2-40B4-BE49-F238E27FC236}">
              <a16:creationId xmlns:a16="http://schemas.microsoft.com/office/drawing/2014/main" id="{2600BC45-4A8C-4C7A-93DB-E8086A7848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brielė Tamaševičiūtė" refreshedDate="45321.519388194443" createdVersion="8" refreshedVersion="8" minRefreshableVersion="3" recordCount="619" xr:uid="{2C5A086B-A17D-477A-9203-FBAA5F9A8B60}">
  <cacheSource type="worksheet">
    <worksheetSource ref="A1:AF620" sheet="Data"/>
  </cacheSource>
  <cacheFields count="24">
    <cacheField name="Unique ID" numFmtId="0">
      <sharedItems/>
    </cacheField>
    <cacheField name="Email" numFmtId="0">
      <sharedItems/>
    </cacheField>
    <cacheField name="Date Taken (America/New_York)" numFmtId="0">
      <sharedItems/>
    </cacheField>
    <cacheField name="Time Taken (America/New_York)" numFmtId="0">
      <sharedItems/>
    </cacheField>
    <cacheField name="Time Spent" numFmtId="0">
      <sharedItems/>
    </cacheField>
    <cacheField name="Q1 - Which Title Best Fits your Current Role?" numFmtId="0">
      <sharedItems/>
    </cacheField>
    <cacheField name="Q2 - Did you switch careers into Data?" numFmtId="0">
      <sharedItems/>
    </cacheField>
    <cacheField name="Q3 - Current Yearly Salary (in USD)" numFmtId="0">
      <sharedItems count="8">
        <s v="106k-125k"/>
        <s v="41k-65k"/>
        <s v="0-40k"/>
        <s v="150k-225k"/>
        <s v="125k-150k"/>
        <s v="86k-105k"/>
        <s v="66k-85k"/>
        <s v="225k+"/>
      </sharedItems>
    </cacheField>
    <cacheField name="Q4 - What Industry do you work in?" numFmtId="0">
      <sharedItems/>
    </cacheField>
    <cacheField name="Q5 - Favorite Programming Language" numFmtId="0">
      <sharedItems/>
    </cacheField>
    <cacheField name="Q6 - How Happy are you in your Current Position with the following? (Salary)" numFmtId="0">
      <sharedItems containsSemiMixedTypes="0" containsString="0" containsNumber="1" containsInteger="1" minValue="0" maxValue="10"/>
    </cacheField>
    <cacheField name="Q6 - How Happy are you in your Current Position with the following? (Work/Life Balance)" numFmtId="0">
      <sharedItems containsSemiMixedTypes="0" containsString="0" containsNumber="1" containsInteger="1" minValue="0" maxValue="10"/>
    </cacheField>
    <cacheField name="Q6 - How Happy are you in your Current Position with the following? (Coworkers)" numFmtId="0">
      <sharedItems containsSemiMixedTypes="0" containsString="0" containsNumber="1" containsInteger="1" minValue="0" maxValue="10"/>
    </cacheField>
    <cacheField name="Q6 - How Happy are you in your Current Position with the following? (Management)" numFmtId="0">
      <sharedItems containsSemiMixedTypes="0" containsString="0" containsNumber="1" containsInteger="1" minValue="0" maxValue="10"/>
    </cacheField>
    <cacheField name="Q6 - How Happy are you in your Current Position with the following? (Upward Mobility)" numFmtId="0">
      <sharedItems containsSemiMixedTypes="0" containsString="0" containsNumber="1" containsInteger="1" minValue="0" maxValue="10"/>
    </cacheField>
    <cacheField name="Q6 - How Happy are you in your Current Position with the following? (Learning New Things)" numFmtId="0">
      <sharedItems containsSemiMixedTypes="0" containsString="0" containsNumber="1" containsInteger="1" minValue="0" maxValue="10"/>
    </cacheField>
    <cacheField name="Q7 - How difficult was it for you to break into Data?" numFmtId="0">
      <sharedItems/>
    </cacheField>
    <cacheField name="Q8 - If you were to look for a new job today, what would be the most important thing to you?" numFmtId="0">
      <sharedItems/>
    </cacheField>
    <cacheField name="Q9 - Male/Female?" numFmtId="0">
      <sharedItems/>
    </cacheField>
    <cacheField name="Q10 - Current Age" numFmtId="0">
      <sharedItems containsSemiMixedTypes="0" containsString="0" containsNumber="1" containsInteger="1" minValue="18" maxValue="92"/>
    </cacheField>
    <cacheField name="2Q10 - Grouped Age" numFmtId="0">
      <sharedItems/>
    </cacheField>
    <cacheField name="Q12 - Highest Level of Education" numFmtId="0">
      <sharedItems count="6">
        <s v="Unknown"/>
        <s v="Bachelors"/>
        <s v="High School"/>
        <s v="Masters"/>
        <s v="Associates"/>
        <s v="PhD"/>
      </sharedItems>
    </cacheField>
    <cacheField name="Q13 - Ethnicity" numFmtId="0">
      <sharedItems/>
    </cacheField>
    <cacheField name="Region"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brielė Tamaševičiūtė" refreshedDate="45326.380137268519" createdVersion="8" refreshedVersion="8" minRefreshableVersion="3" recordCount="619" xr:uid="{D5413AB3-340E-4AAB-9F45-058C8F1289BC}">
  <cacheSource type="worksheet">
    <worksheetSource ref="A1:AN620" sheet="Data"/>
  </cacheSource>
  <cacheFields count="40">
    <cacheField name="Unique ID" numFmtId="0">
      <sharedItems/>
    </cacheField>
    <cacheField name="Email" numFmtId="0">
      <sharedItems/>
    </cacheField>
    <cacheField name="Date Taken (America/New_York)" numFmtId="0">
      <sharedItems/>
    </cacheField>
    <cacheField name="Time Taken (America/New_York)" numFmtId="0">
      <sharedItems/>
    </cacheField>
    <cacheField name="Time Spent" numFmtId="0">
      <sharedItems/>
    </cacheField>
    <cacheField name="Q1 - Which Title Best Fits your Current Role?" numFmtId="0">
      <sharedItems count="9">
        <s v="Data Analyst"/>
        <s v="Data Engineer"/>
        <s v="Other"/>
        <s v="Data Scientist"/>
        <s v="Student/Looking/None"/>
        <s v="BI Developer/Engineer"/>
        <s v="Database Developer"/>
        <s v="Data Architect"/>
        <s v="Software Engineer "/>
      </sharedItems>
    </cacheField>
    <cacheField name="Data Analyst" numFmtId="0">
      <sharedItems containsSemiMixedTypes="0" containsString="0" containsNumber="1" containsInteger="1" minValue="0" maxValue="1"/>
    </cacheField>
    <cacheField name="Data Engineer" numFmtId="0">
      <sharedItems containsSemiMixedTypes="0" containsString="0" containsNumber="1" containsInteger="1" minValue="0" maxValue="1"/>
    </cacheField>
    <cacheField name="Data Scientist" numFmtId="0">
      <sharedItems containsSemiMixedTypes="0" containsString="0" containsNumber="1" containsInteger="1" minValue="0" maxValue="1"/>
    </cacheField>
    <cacheField name="BI Developer/Engineer" numFmtId="0">
      <sharedItems containsSemiMixedTypes="0" containsString="0" containsNumber="1" containsInteger="1" minValue="0" maxValue="1"/>
    </cacheField>
    <cacheField name="Database Developer" numFmtId="0">
      <sharedItems containsSemiMixedTypes="0" containsString="0" containsNumber="1" containsInteger="1" minValue="0" maxValue="1"/>
    </cacheField>
    <cacheField name="Q2 - Did you switch careers into Data?" numFmtId="0">
      <sharedItems/>
    </cacheField>
    <cacheField name="Q3 - Current Yearly Salary (in USD)" numFmtId="0">
      <sharedItems/>
    </cacheField>
    <cacheField name="Salary Rank" numFmtId="0">
      <sharedItems containsSemiMixedTypes="0" containsString="0" containsNumber="1" containsInteger="1" minValue="1" maxValue="8"/>
    </cacheField>
    <cacheField name="Q4 - What Industry do you work in?" numFmtId="0">
      <sharedItems/>
    </cacheField>
    <cacheField name="Q5 - Favorite Programming Language" numFmtId="0">
      <sharedItems/>
    </cacheField>
    <cacheField name="Q6 - How Happy are you in your Current Position with the following? (Salary)" numFmtId="0">
      <sharedItems containsSemiMixedTypes="0" containsString="0" containsNumber="1" containsInteger="1" minValue="0" maxValue="10"/>
    </cacheField>
    <cacheField name="Q6 - How Happy are you in your Current Position with the following? (Work/Life Balance)" numFmtId="0">
      <sharedItems containsSemiMixedTypes="0" containsString="0" containsNumber="1" containsInteger="1" minValue="0" maxValue="10"/>
    </cacheField>
    <cacheField name="Q6 - How Happy are you in your Current Position with the following? (Coworkers)" numFmtId="0">
      <sharedItems containsSemiMixedTypes="0" containsString="0" containsNumber="1" containsInteger="1" minValue="0" maxValue="10"/>
    </cacheField>
    <cacheField name="Q6 - How Happy are you in your Current Position with the following? (Management)" numFmtId="0">
      <sharedItems containsSemiMixedTypes="0" containsString="0" containsNumber="1" containsInteger="1" minValue="0" maxValue="10"/>
    </cacheField>
    <cacheField name="Q6 - How Happy are you in your Current Position with the following? (Upward Mobility)" numFmtId="0">
      <sharedItems containsSemiMixedTypes="0" containsString="0" containsNumber="1" containsInteger="1" minValue="0" maxValue="10"/>
    </cacheField>
    <cacheField name="Q6 - How Happy are you in your Current Position with the following? (Learning New Things)" numFmtId="0">
      <sharedItems containsSemiMixedTypes="0" containsString="0" containsNumber="1" containsInteger="1" minValue="0" maxValue="10"/>
    </cacheField>
    <cacheField name="Satisfaction Average" numFmtId="0">
      <sharedItems containsSemiMixedTypes="0" containsString="0" containsNumber="1" minValue="0" maxValue="10"/>
    </cacheField>
    <cacheField name="Q7 - How difficult was it for you to break into Data?" numFmtId="0">
      <sharedItems/>
    </cacheField>
    <cacheField name="Q8 - If you were to look for a new job today, what would be the most important thing to you?" numFmtId="0">
      <sharedItems/>
    </cacheField>
    <cacheField name="Q9 - Male/Female?" numFmtId="0">
      <sharedItems/>
    </cacheField>
    <cacheField name="Dummy Gender" numFmtId="0">
      <sharedItems containsSemiMixedTypes="0" containsString="0" containsNumber="1" containsInteger="1" minValue="0" maxValue="1"/>
    </cacheField>
    <cacheField name="Q10 - Current Age" numFmtId="0">
      <sharedItems containsSemiMixedTypes="0" containsString="0" containsNumber="1" containsInteger="1" minValue="18" maxValue="92"/>
    </cacheField>
    <cacheField name="Q12 - Highest Level of Education" numFmtId="0">
      <sharedItems/>
    </cacheField>
    <cacheField name=" Education Rank" numFmtId="0">
      <sharedItems containsMixedTypes="1" containsNumber="1" containsInteger="1" minValue="1" maxValue="5"/>
    </cacheField>
    <cacheField name="Q13 - Ethnicity" numFmtId="0">
      <sharedItems/>
    </cacheField>
    <cacheField name="Region" numFmtId="0">
      <sharedItems/>
    </cacheField>
    <cacheField name="North America" numFmtId="0">
      <sharedItems containsSemiMixedTypes="0" containsString="0" containsNumber="1" containsInteger="1" minValue="0" maxValue="1"/>
    </cacheField>
    <cacheField name="Africa" numFmtId="0">
      <sharedItems containsSemiMixedTypes="0" containsString="0" containsNumber="1" containsInteger="1" minValue="0" maxValue="1"/>
    </cacheField>
    <cacheField name="Europe" numFmtId="0">
      <sharedItems containsSemiMixedTypes="0" containsString="0" containsNumber="1" containsInteger="1" minValue="0" maxValue="1"/>
    </cacheField>
    <cacheField name="India" numFmtId="0">
      <sharedItems containsSemiMixedTypes="0" containsString="0" containsNumber="1" containsInteger="1" minValue="0" maxValue="1"/>
    </cacheField>
    <cacheField name="United Kingdom" numFmtId="0">
      <sharedItems containsSemiMixedTypes="0" containsString="0" containsNumber="1" containsInteger="1" minValue="0" maxValue="1"/>
    </cacheField>
    <cacheField name="Asia" numFmtId="0">
      <sharedItems containsSemiMixedTypes="0" containsString="0" containsNumber="1" containsInteger="1" minValue="0" maxValue="1"/>
    </cacheField>
    <cacheField name="Australia" numFmtId="0">
      <sharedItems containsSemiMixedTypes="0" containsString="0" containsNumber="1" containsInteger="1" minValue="0" maxValue="1"/>
    </cacheField>
    <cacheField name="South America"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brielė Tamaševičiūtė" refreshedDate="45326.381728935186" createdVersion="8" refreshedVersion="8" minRefreshableVersion="3" recordCount="619" xr:uid="{EFD3EE26-E890-4A6C-9DED-5D6ABE7A5FC2}">
  <cacheSource type="worksheet">
    <worksheetSource ref="A1:AN620" sheet="Data"/>
  </cacheSource>
  <cacheFields count="40">
    <cacheField name="Unique ID" numFmtId="0">
      <sharedItems/>
    </cacheField>
    <cacheField name="Email" numFmtId="0">
      <sharedItems/>
    </cacheField>
    <cacheField name="Date Taken (America/New_York)" numFmtId="0">
      <sharedItems/>
    </cacheField>
    <cacheField name="Time Taken (America/New_York)" numFmtId="0">
      <sharedItems/>
    </cacheField>
    <cacheField name="Time Spent" numFmtId="0">
      <sharedItems/>
    </cacheField>
    <cacheField name="Q1 - Which Title Best Fits your Current Role?" numFmtId="0">
      <sharedItems/>
    </cacheField>
    <cacheField name="Data Analyst" numFmtId="0">
      <sharedItems containsSemiMixedTypes="0" containsString="0" containsNumber="1" containsInteger="1" minValue="0" maxValue="1"/>
    </cacheField>
    <cacheField name="Data Engineer" numFmtId="0">
      <sharedItems containsSemiMixedTypes="0" containsString="0" containsNumber="1" containsInteger="1" minValue="0" maxValue="1"/>
    </cacheField>
    <cacheField name="Data Scientist" numFmtId="0">
      <sharedItems containsSemiMixedTypes="0" containsString="0" containsNumber="1" containsInteger="1" minValue="0" maxValue="1"/>
    </cacheField>
    <cacheField name="BI Developer/Engineer" numFmtId="0">
      <sharedItems containsSemiMixedTypes="0" containsString="0" containsNumber="1" containsInteger="1" minValue="0" maxValue="1"/>
    </cacheField>
    <cacheField name="Database Developer" numFmtId="0">
      <sharedItems containsSemiMixedTypes="0" containsString="0" containsNumber="1" containsInteger="1" minValue="0" maxValue="1"/>
    </cacheField>
    <cacheField name="Q2 - Did you switch careers into Data?" numFmtId="0">
      <sharedItems/>
    </cacheField>
    <cacheField name="Q3 - Current Yearly Salary (in USD)" numFmtId="0">
      <sharedItems/>
    </cacheField>
    <cacheField name="Salary Rank" numFmtId="0">
      <sharedItems containsSemiMixedTypes="0" containsString="0" containsNumber="1" containsInteger="1" minValue="1" maxValue="8"/>
    </cacheField>
    <cacheField name="Q4 - What Industry do you work in?" numFmtId="0">
      <sharedItems/>
    </cacheField>
    <cacheField name="Q5 - Favorite Programming Language" numFmtId="0">
      <sharedItems/>
    </cacheField>
    <cacheField name="Q6 - How Happy are you in your Current Position with the following? (Salary)" numFmtId="0">
      <sharedItems containsSemiMixedTypes="0" containsString="0" containsNumber="1" containsInteger="1" minValue="0" maxValue="10"/>
    </cacheField>
    <cacheField name="Q6 - How Happy are you in your Current Position with the following? (Work/Life Balance)" numFmtId="0">
      <sharedItems containsSemiMixedTypes="0" containsString="0" containsNumber="1" containsInteger="1" minValue="0" maxValue="10"/>
    </cacheField>
    <cacheField name="Q6 - How Happy are you in your Current Position with the following? (Coworkers)" numFmtId="0">
      <sharedItems containsSemiMixedTypes="0" containsString="0" containsNumber="1" containsInteger="1" minValue="0" maxValue="10"/>
    </cacheField>
    <cacheField name="Q6 - How Happy are you in your Current Position with the following? (Management)" numFmtId="0">
      <sharedItems containsSemiMixedTypes="0" containsString="0" containsNumber="1" containsInteger="1" minValue="0" maxValue="10"/>
    </cacheField>
    <cacheField name="Q6 - How Happy are you in your Current Position with the following? (Upward Mobility)" numFmtId="0">
      <sharedItems containsSemiMixedTypes="0" containsString="0" containsNumber="1" containsInteger="1" minValue="0" maxValue="10"/>
    </cacheField>
    <cacheField name="Q6 - How Happy are you in your Current Position with the following? (Learning New Things)" numFmtId="0">
      <sharedItems containsSemiMixedTypes="0" containsString="0" containsNumber="1" containsInteger="1" minValue="0" maxValue="10"/>
    </cacheField>
    <cacheField name="Satisfaction Average" numFmtId="0">
      <sharedItems containsSemiMixedTypes="0" containsString="0" containsNumber="1" minValue="0" maxValue="10"/>
    </cacheField>
    <cacheField name="Q7 - How difficult was it for you to break into Data?" numFmtId="0">
      <sharedItems/>
    </cacheField>
    <cacheField name="Q8 - If you were to look for a new job today, what would be the most important thing to you?" numFmtId="0">
      <sharedItems/>
    </cacheField>
    <cacheField name="Q9 - Male/Female?" numFmtId="0">
      <sharedItems/>
    </cacheField>
    <cacheField name="Dummy Gender" numFmtId="0">
      <sharedItems containsSemiMixedTypes="0" containsString="0" containsNumber="1" containsInteger="1" minValue="0" maxValue="1"/>
    </cacheField>
    <cacheField name="Q10 - Current Age" numFmtId="0">
      <sharedItems containsSemiMixedTypes="0" containsString="0" containsNumber="1" containsInteger="1" minValue="18" maxValue="92"/>
    </cacheField>
    <cacheField name="Q12 - Highest Level of Education" numFmtId="0">
      <sharedItems count="6">
        <s v="Unknown"/>
        <s v="Bachelors"/>
        <s v="High School"/>
        <s v="Masters"/>
        <s v="Associates"/>
        <s v="PhD"/>
      </sharedItems>
    </cacheField>
    <cacheField name=" Education Rank" numFmtId="0">
      <sharedItems containsMixedTypes="1" containsNumber="1" containsInteger="1" minValue="1" maxValue="5"/>
    </cacheField>
    <cacheField name="Q13 - Ethnicity" numFmtId="0">
      <sharedItems/>
    </cacheField>
    <cacheField name="Region" numFmtId="0">
      <sharedItems/>
    </cacheField>
    <cacheField name="North America" numFmtId="0">
      <sharedItems containsSemiMixedTypes="0" containsString="0" containsNumber="1" containsInteger="1" minValue="0" maxValue="1"/>
    </cacheField>
    <cacheField name="Africa" numFmtId="0">
      <sharedItems containsSemiMixedTypes="0" containsString="0" containsNumber="1" containsInteger="1" minValue="0" maxValue="1"/>
    </cacheField>
    <cacheField name="Europe" numFmtId="0">
      <sharedItems containsSemiMixedTypes="0" containsString="0" containsNumber="1" containsInteger="1" minValue="0" maxValue="1"/>
    </cacheField>
    <cacheField name="India" numFmtId="0">
      <sharedItems containsSemiMixedTypes="0" containsString="0" containsNumber="1" containsInteger="1" minValue="0" maxValue="1"/>
    </cacheField>
    <cacheField name="United Kingdom" numFmtId="0">
      <sharedItems containsSemiMixedTypes="0" containsString="0" containsNumber="1" containsInteger="1" minValue="0" maxValue="1"/>
    </cacheField>
    <cacheField name="Asia" numFmtId="0">
      <sharedItems containsSemiMixedTypes="0" containsString="0" containsNumber="1" containsInteger="1" minValue="0" maxValue="1"/>
    </cacheField>
    <cacheField name="Australia" numFmtId="0">
      <sharedItems containsSemiMixedTypes="0" containsString="0" containsNumber="1" containsInteger="1" minValue="0" maxValue="1"/>
    </cacheField>
    <cacheField name="South America"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brielė Tamaševičiūtė" refreshedDate="45326.382172685182" createdVersion="8" refreshedVersion="8" minRefreshableVersion="3" recordCount="619" xr:uid="{746F9AE6-DA0D-4F48-8394-524524C7AA74}">
  <cacheSource type="worksheet">
    <worksheetSource ref="A1:AN620" sheet="Data"/>
  </cacheSource>
  <cacheFields count="40">
    <cacheField name="Unique ID" numFmtId="0">
      <sharedItems/>
    </cacheField>
    <cacheField name="Email" numFmtId="0">
      <sharedItems/>
    </cacheField>
    <cacheField name="Date Taken (America/New_York)" numFmtId="0">
      <sharedItems/>
    </cacheField>
    <cacheField name="Time Taken (America/New_York)" numFmtId="0">
      <sharedItems/>
    </cacheField>
    <cacheField name="Time Spent" numFmtId="0">
      <sharedItems/>
    </cacheField>
    <cacheField name="Q1 - Which Title Best Fits your Current Role?" numFmtId="0">
      <sharedItems/>
    </cacheField>
    <cacheField name="Data Analyst" numFmtId="0">
      <sharedItems containsSemiMixedTypes="0" containsString="0" containsNumber="1" containsInteger="1" minValue="0" maxValue="1"/>
    </cacheField>
    <cacheField name="Data Engineer" numFmtId="0">
      <sharedItems containsSemiMixedTypes="0" containsString="0" containsNumber="1" containsInteger="1" minValue="0" maxValue="1"/>
    </cacheField>
    <cacheField name="Data Scientist" numFmtId="0">
      <sharedItems containsSemiMixedTypes="0" containsString="0" containsNumber="1" containsInteger="1" minValue="0" maxValue="1"/>
    </cacheField>
    <cacheField name="BI Developer/Engineer" numFmtId="0">
      <sharedItems containsSemiMixedTypes="0" containsString="0" containsNumber="1" containsInteger="1" minValue="0" maxValue="1"/>
    </cacheField>
    <cacheField name="Database Developer" numFmtId="0">
      <sharedItems containsSemiMixedTypes="0" containsString="0" containsNumber="1" containsInteger="1" minValue="0" maxValue="1"/>
    </cacheField>
    <cacheField name="Q2 - Did you switch careers into Data?" numFmtId="0">
      <sharedItems/>
    </cacheField>
    <cacheField name="Q3 - Current Yearly Salary (in USD)" numFmtId="0">
      <sharedItems/>
    </cacheField>
    <cacheField name="Salary Rank" numFmtId="0">
      <sharedItems containsSemiMixedTypes="0" containsString="0" containsNumber="1" containsInteger="1" minValue="1" maxValue="8"/>
    </cacheField>
    <cacheField name="Q4 - What Industry do you work in?" numFmtId="0">
      <sharedItems/>
    </cacheField>
    <cacheField name="Q5 - Favorite Programming Language" numFmtId="0">
      <sharedItems/>
    </cacheField>
    <cacheField name="Q6 - How Happy are you in your Current Position with the following? (Salary)" numFmtId="0">
      <sharedItems containsSemiMixedTypes="0" containsString="0" containsNumber="1" containsInteger="1" minValue="0" maxValue="10"/>
    </cacheField>
    <cacheField name="Q6 - How Happy are you in your Current Position with the following? (Work/Life Balance)" numFmtId="0">
      <sharedItems containsSemiMixedTypes="0" containsString="0" containsNumber="1" containsInteger="1" minValue="0" maxValue="10"/>
    </cacheField>
    <cacheField name="Q6 - How Happy are you in your Current Position with the following? (Coworkers)" numFmtId="0">
      <sharedItems containsSemiMixedTypes="0" containsString="0" containsNumber="1" containsInteger="1" minValue="0" maxValue="10"/>
    </cacheField>
    <cacheField name="Q6 - How Happy are you in your Current Position with the following? (Management)" numFmtId="0">
      <sharedItems containsSemiMixedTypes="0" containsString="0" containsNumber="1" containsInteger="1" minValue="0" maxValue="10"/>
    </cacheField>
    <cacheField name="Q6 - How Happy are you in your Current Position with the following? (Upward Mobility)" numFmtId="0">
      <sharedItems containsSemiMixedTypes="0" containsString="0" containsNumber="1" containsInteger="1" minValue="0" maxValue="10"/>
    </cacheField>
    <cacheField name="Q6 - How Happy are you in your Current Position with the following? (Learning New Things)" numFmtId="0">
      <sharedItems containsSemiMixedTypes="0" containsString="0" containsNumber="1" containsInteger="1" minValue="0" maxValue="10"/>
    </cacheField>
    <cacheField name="Satisfaction Average" numFmtId="0">
      <sharedItems containsSemiMixedTypes="0" containsString="0" containsNumber="1" minValue="0" maxValue="10"/>
    </cacheField>
    <cacheField name="Q7 - How difficult was it for you to break into Data?" numFmtId="0">
      <sharedItems/>
    </cacheField>
    <cacheField name="Q8 - If you were to look for a new job today, what would be the most important thing to you?" numFmtId="0">
      <sharedItems/>
    </cacheField>
    <cacheField name="Q9 - Male/Female?" numFmtId="0">
      <sharedItems/>
    </cacheField>
    <cacheField name="Dummy Gender" numFmtId="0">
      <sharedItems containsSemiMixedTypes="0" containsString="0" containsNumber="1" containsInteger="1" minValue="0" maxValue="1"/>
    </cacheField>
    <cacheField name="Q10 - Current Age" numFmtId="0">
      <sharedItems containsSemiMixedTypes="0" containsString="0" containsNumber="1" containsInteger="1" minValue="18" maxValue="92"/>
    </cacheField>
    <cacheField name="Q12 - Highest Level of Education" numFmtId="0">
      <sharedItems count="6">
        <s v="Unknown"/>
        <s v="Bachelors"/>
        <s v="High School"/>
        <s v="Masters"/>
        <s v="Associates"/>
        <s v="PhD"/>
      </sharedItems>
    </cacheField>
    <cacheField name=" Education Rank" numFmtId="0">
      <sharedItems containsMixedTypes="1" containsNumber="1" containsInteger="1" minValue="1" maxValue="5"/>
    </cacheField>
    <cacheField name="Q13 - Ethnicity" numFmtId="0">
      <sharedItems/>
    </cacheField>
    <cacheField name="Region" numFmtId="0">
      <sharedItems/>
    </cacheField>
    <cacheField name="North America" numFmtId="0">
      <sharedItems containsSemiMixedTypes="0" containsString="0" containsNumber="1" containsInteger="1" minValue="0" maxValue="1"/>
    </cacheField>
    <cacheField name="Africa" numFmtId="0">
      <sharedItems containsSemiMixedTypes="0" containsString="0" containsNumber="1" containsInteger="1" minValue="0" maxValue="1"/>
    </cacheField>
    <cacheField name="Europe" numFmtId="0">
      <sharedItems containsSemiMixedTypes="0" containsString="0" containsNumber="1" containsInteger="1" minValue="0" maxValue="1"/>
    </cacheField>
    <cacheField name="India" numFmtId="0">
      <sharedItems containsSemiMixedTypes="0" containsString="0" containsNumber="1" containsInteger="1" minValue="0" maxValue="1"/>
    </cacheField>
    <cacheField name="United Kingdom" numFmtId="0">
      <sharedItems containsSemiMixedTypes="0" containsString="0" containsNumber="1" containsInteger="1" minValue="0" maxValue="1"/>
    </cacheField>
    <cacheField name="Asia" numFmtId="0">
      <sharedItems containsSemiMixedTypes="0" containsString="0" containsNumber="1" containsInteger="1" minValue="0" maxValue="1"/>
    </cacheField>
    <cacheField name="Australia" numFmtId="0">
      <sharedItems containsSemiMixedTypes="0" containsString="0" containsNumber="1" containsInteger="1" minValue="0" maxValue="1"/>
    </cacheField>
    <cacheField name="South America"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brielė Tamaševičiūtė" refreshedDate="45326.383013425926" createdVersion="8" refreshedVersion="8" minRefreshableVersion="3" recordCount="619" xr:uid="{B1EE5B31-C949-40EB-BFD9-B3877788AEAC}">
  <cacheSource type="worksheet">
    <worksheetSource ref="A1:AN620" sheet="Data"/>
  </cacheSource>
  <cacheFields count="40">
    <cacheField name="Unique ID" numFmtId="0">
      <sharedItems/>
    </cacheField>
    <cacheField name="Email" numFmtId="0">
      <sharedItems/>
    </cacheField>
    <cacheField name="Date Taken (America/New_York)" numFmtId="0">
      <sharedItems/>
    </cacheField>
    <cacheField name="Time Taken (America/New_York)" numFmtId="0">
      <sharedItems/>
    </cacheField>
    <cacheField name="Time Spent" numFmtId="0">
      <sharedItems/>
    </cacheField>
    <cacheField name="Q1 - Which Title Best Fits your Current Role?" numFmtId="0">
      <sharedItems/>
    </cacheField>
    <cacheField name="Data Analyst" numFmtId="0">
      <sharedItems containsSemiMixedTypes="0" containsString="0" containsNumber="1" containsInteger="1" minValue="0" maxValue="1"/>
    </cacheField>
    <cacheField name="Data Engineer" numFmtId="0">
      <sharedItems containsSemiMixedTypes="0" containsString="0" containsNumber="1" containsInteger="1" minValue="0" maxValue="1"/>
    </cacheField>
    <cacheField name="Data Scientist" numFmtId="0">
      <sharedItems containsSemiMixedTypes="0" containsString="0" containsNumber="1" containsInteger="1" minValue="0" maxValue="1"/>
    </cacheField>
    <cacheField name="BI Developer/Engineer" numFmtId="0">
      <sharedItems containsSemiMixedTypes="0" containsString="0" containsNumber="1" containsInteger="1" minValue="0" maxValue="1"/>
    </cacheField>
    <cacheField name="Database Developer" numFmtId="0">
      <sharedItems containsSemiMixedTypes="0" containsString="0" containsNumber="1" containsInteger="1" minValue="0" maxValue="1"/>
    </cacheField>
    <cacheField name="Q2 - Did you switch careers into Data?" numFmtId="0">
      <sharedItems/>
    </cacheField>
    <cacheField name="Q3 - Current Yearly Salary (in USD)" numFmtId="0">
      <sharedItems/>
    </cacheField>
    <cacheField name="Salary Rank" numFmtId="0">
      <sharedItems containsSemiMixedTypes="0" containsString="0" containsNumber="1" containsInteger="1" minValue="1" maxValue="8"/>
    </cacheField>
    <cacheField name="Q4 - What Industry do you work in?" numFmtId="0">
      <sharedItems/>
    </cacheField>
    <cacheField name="Q5 - Favorite Programming Language" numFmtId="0">
      <sharedItems/>
    </cacheField>
    <cacheField name="Q6 - How Happy are you in your Current Position with the following? (Salary)" numFmtId="0">
      <sharedItems containsSemiMixedTypes="0" containsString="0" containsNumber="1" containsInteger="1" minValue="0" maxValue="10"/>
    </cacheField>
    <cacheField name="Q6 - How Happy are you in your Current Position with the following? (Work/Life Balance)" numFmtId="0">
      <sharedItems containsSemiMixedTypes="0" containsString="0" containsNumber="1" containsInteger="1" minValue="0" maxValue="10"/>
    </cacheField>
    <cacheField name="Q6 - How Happy are you in your Current Position with the following? (Coworkers)" numFmtId="0">
      <sharedItems containsSemiMixedTypes="0" containsString="0" containsNumber="1" containsInteger="1" minValue="0" maxValue="10"/>
    </cacheField>
    <cacheField name="Q6 - How Happy are you in your Current Position with the following? (Management)" numFmtId="0">
      <sharedItems containsSemiMixedTypes="0" containsString="0" containsNumber="1" containsInteger="1" minValue="0" maxValue="10"/>
    </cacheField>
    <cacheField name="Q6 - How Happy are you in your Current Position with the following? (Upward Mobility)" numFmtId="0">
      <sharedItems containsSemiMixedTypes="0" containsString="0" containsNumber="1" containsInteger="1" minValue="0" maxValue="10"/>
    </cacheField>
    <cacheField name="Q6 - How Happy are you in your Current Position with the following? (Learning New Things)" numFmtId="0">
      <sharedItems containsSemiMixedTypes="0" containsString="0" containsNumber="1" containsInteger="1" minValue="0" maxValue="10"/>
    </cacheField>
    <cacheField name="Satisfaction Average" numFmtId="0">
      <sharedItems containsSemiMixedTypes="0" containsString="0" containsNumber="1" minValue="0" maxValue="10"/>
    </cacheField>
    <cacheField name="Q7 - How difficult was it for you to break into Data?" numFmtId="0">
      <sharedItems/>
    </cacheField>
    <cacheField name="Q8 - If you were to look for a new job today, what would be the most important thing to you?" numFmtId="0">
      <sharedItems/>
    </cacheField>
    <cacheField name="Q9 - Male/Female?" numFmtId="0">
      <sharedItems count="2">
        <s v="Male"/>
        <s v="Female"/>
      </sharedItems>
    </cacheField>
    <cacheField name="Dummy Gender" numFmtId="0">
      <sharedItems containsSemiMixedTypes="0" containsString="0" containsNumber="1" containsInteger="1" minValue="0" maxValue="1"/>
    </cacheField>
    <cacheField name="Q10 - Current Age" numFmtId="0">
      <sharedItems containsSemiMixedTypes="0" containsString="0" containsNumber="1" containsInteger="1" minValue="18" maxValue="92"/>
    </cacheField>
    <cacheField name="Q12 - Highest Level of Education" numFmtId="0">
      <sharedItems/>
    </cacheField>
    <cacheField name=" Education Rank" numFmtId="0">
      <sharedItems containsMixedTypes="1" containsNumber="1" containsInteger="1" minValue="1" maxValue="5"/>
    </cacheField>
    <cacheField name="Q13 - Ethnicity" numFmtId="0">
      <sharedItems/>
    </cacheField>
    <cacheField name="Region" numFmtId="0">
      <sharedItems/>
    </cacheField>
    <cacheField name="North America" numFmtId="0">
      <sharedItems containsSemiMixedTypes="0" containsString="0" containsNumber="1" containsInteger="1" minValue="0" maxValue="1"/>
    </cacheField>
    <cacheField name="Africa" numFmtId="0">
      <sharedItems containsSemiMixedTypes="0" containsString="0" containsNumber="1" containsInteger="1" minValue="0" maxValue="1"/>
    </cacheField>
    <cacheField name="Europe" numFmtId="0">
      <sharedItems containsSemiMixedTypes="0" containsString="0" containsNumber="1" containsInteger="1" minValue="0" maxValue="1"/>
    </cacheField>
    <cacheField name="India" numFmtId="0">
      <sharedItems containsSemiMixedTypes="0" containsString="0" containsNumber="1" containsInteger="1" minValue="0" maxValue="1"/>
    </cacheField>
    <cacheField name="United Kingdom" numFmtId="0">
      <sharedItems containsSemiMixedTypes="0" containsString="0" containsNumber="1" containsInteger="1" minValue="0" maxValue="1"/>
    </cacheField>
    <cacheField name="Asia" numFmtId="0">
      <sharedItems containsSemiMixedTypes="0" containsString="0" containsNumber="1" containsInteger="1" minValue="0" maxValue="1"/>
    </cacheField>
    <cacheField name="Australia" numFmtId="0">
      <sharedItems containsSemiMixedTypes="0" containsString="0" containsNumber="1" containsInteger="1" minValue="0" maxValue="1"/>
    </cacheField>
    <cacheField name="South America"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9">
  <r>
    <s v="62a33b3db4da29969c62df3d"/>
    <s v="anonymous"/>
    <s v="6/10/2022"/>
    <s v="8:38"/>
    <s v="0:00:44"/>
    <s v="Data Analyst"/>
    <s v="Yes"/>
    <x v="0"/>
    <s v="Healthcare"/>
    <s v="Python"/>
    <n v="9"/>
    <n v="9"/>
    <n v="7"/>
    <n v="5"/>
    <n v="5"/>
    <n v="7"/>
    <s v="Very Difficult"/>
    <s v="Remote Work"/>
    <s v="Male"/>
    <n v="26"/>
    <s v="20-39"/>
    <x v="0"/>
    <s v="White or Caucasian"/>
    <s v="North America"/>
  </r>
  <r>
    <s v="62a33ba1bae91e4b8b82e35c"/>
    <s v="anonymous"/>
    <s v="6/10/2022"/>
    <s v="8:40"/>
    <s v="0:01:30"/>
    <s v="Data Analyst"/>
    <s v="No"/>
    <x v="1"/>
    <s v="Finance"/>
    <s v="R"/>
    <n v="1"/>
    <n v="2"/>
    <n v="5"/>
    <n v="2"/>
    <n v="1"/>
    <n v="3"/>
    <s v="Very Difficult"/>
    <s v="Remote Work"/>
    <s v="Male"/>
    <n v="36"/>
    <s v="20-39"/>
    <x v="0"/>
    <s v="Asian or Asian American"/>
    <s v="North America"/>
  </r>
  <r>
    <s v="62a33c2cbc6861bf3176bec1"/>
    <s v="anonymous"/>
    <s v="6/10/2022"/>
    <s v="8:42"/>
    <s v="0:02:18"/>
    <s v="Data Engineer"/>
    <s v="No"/>
    <x v="2"/>
    <s v="Other"/>
    <s v="Python"/>
    <n v="0"/>
    <n v="8"/>
    <n v="7"/>
    <n v="5"/>
    <n v="7"/>
    <n v="7"/>
    <s v="Easy"/>
    <s v="Good Work/Life Balance"/>
    <s v="Male"/>
    <n v="23"/>
    <s v="20-39"/>
    <x v="0"/>
    <s v="Black or African American"/>
    <s v="Africa"/>
  </r>
  <r>
    <s v="62a33c8624a26260273822f9"/>
    <s v="anonymous"/>
    <s v="6/10/2022"/>
    <s v="8:43"/>
    <s v="0:02:10"/>
    <s v="Other"/>
    <s v="Yes"/>
    <x v="3"/>
    <s v="Finance"/>
    <s v="R"/>
    <n v="10"/>
    <n v="6"/>
    <n v="7"/>
    <n v="10"/>
    <n v="7"/>
    <n v="10"/>
    <s v="Very Easy"/>
    <s v="Remote Work"/>
    <s v="Female"/>
    <n v="35"/>
    <s v="20-39"/>
    <x v="0"/>
    <s v="White or Caucasian"/>
    <s v="North America"/>
  </r>
  <r>
    <s v="62a33c91f3072dd892621e03"/>
    <s v="anonymous"/>
    <s v="6/10/2022"/>
    <s v="8:44"/>
    <s v="0:01:51"/>
    <s v="Data Analyst"/>
    <s v="Yes"/>
    <x v="1"/>
    <s v="Healthcare"/>
    <s v="R"/>
    <n v="1"/>
    <n v="4"/>
    <n v="4"/>
    <n v="4"/>
    <n v="0"/>
    <n v="1"/>
    <s v="Difficult"/>
    <s v="Better Salary"/>
    <s v="Male"/>
    <n v="44"/>
    <s v="40-59"/>
    <x v="0"/>
    <s v="Black or African American"/>
    <s v="North America"/>
  </r>
  <r>
    <s v="62a33cb72e54c9003e531c65"/>
    <s v="anonymous"/>
    <s v="6/10/2022"/>
    <s v="8:44"/>
    <s v="0:01:15"/>
    <s v="Data Scientist"/>
    <s v="Yes"/>
    <x v="2"/>
    <s v="Finance"/>
    <s v="Python"/>
    <n v="0"/>
    <n v="6"/>
    <n v="6"/>
    <n v="6"/>
    <n v="6"/>
    <n v="5"/>
    <s v="Difficult"/>
    <s v="Better Salary"/>
    <s v="Male"/>
    <n v="24"/>
    <s v="20-39"/>
    <x v="0"/>
    <s v="Black or African American"/>
    <s v="Other"/>
  </r>
  <r>
    <s v="62a78f3bf408bae018f2ef51"/>
    <s v="anonymous"/>
    <s v="6/13/2022"/>
    <s v="15:25"/>
    <s v="0:01:33"/>
    <s v="Student/Looking/None"/>
    <s v="Yes"/>
    <x v="2"/>
    <s v="Finance"/>
    <s v="Python"/>
    <n v="8"/>
    <n v="9"/>
    <n v="9"/>
    <n v="7"/>
    <n v="8"/>
    <n v="8"/>
    <s v="Neither easy nor difficult"/>
    <s v="Better Salary"/>
    <s v="Male"/>
    <n v="25"/>
    <s v="20-39"/>
    <x v="1"/>
    <s v="White or Caucasian"/>
    <s v="Other"/>
  </r>
  <r>
    <s v="62a33cd30f8c8599d5af0f8f"/>
    <s v="anonymous"/>
    <s v="6/10/2022"/>
    <s v="8:45"/>
    <s v="0:01:25"/>
    <s v="Data Engineer"/>
    <s v="Yes"/>
    <x v="4"/>
    <s v="Other"/>
    <s v="SQL"/>
    <n v="10"/>
    <n v="5"/>
    <n v="5"/>
    <n v="5"/>
    <n v="5"/>
    <n v="9"/>
    <s v="Neither easy nor difficult"/>
    <s v="Remote Work"/>
    <s v="Male"/>
    <n v="35"/>
    <s v="20-39"/>
    <x v="0"/>
    <s v="Asian or Asian American"/>
    <s v="North America"/>
  </r>
  <r>
    <s v="62a33cd3cf255543173001d9"/>
    <s v="anonymous"/>
    <s v="6/10/2022"/>
    <s v="8:45"/>
    <s v="0:02:10"/>
    <s v="Data Analyst"/>
    <s v="Yes"/>
    <x v="5"/>
    <s v="Healthcare"/>
    <s v="R"/>
    <n v="4"/>
    <n v="4"/>
    <n v="4"/>
    <n v="4"/>
    <n v="5"/>
    <n v="5"/>
    <s v="Neither easy nor difficult"/>
    <s v="Better Salary"/>
    <s v="Male"/>
    <n v="35"/>
    <s v="20-39"/>
    <x v="0"/>
    <s v="Asian or Asian American"/>
    <s v="North America"/>
  </r>
  <r>
    <s v="62a33cd8bc6861bf3176c05f"/>
    <s v="anonymous"/>
    <s v="6/10/2022"/>
    <s v="8:45"/>
    <s v="0:01:27"/>
    <s v="Data Analyst"/>
    <s v="Yes"/>
    <x v="1"/>
    <s v="Telecommunication"/>
    <s v="Python"/>
    <n v="2"/>
    <n v="0"/>
    <n v="3"/>
    <n v="3"/>
    <n v="0"/>
    <n v="4"/>
    <s v="Very Difficult"/>
    <s v="Better Salary"/>
    <s v="Male"/>
    <n v="28"/>
    <s v="20-39"/>
    <x v="0"/>
    <s v="Hispanic or Latino"/>
    <s v="North America"/>
  </r>
  <r>
    <s v="62a33ce918134ddc75ce8c30"/>
    <s v="anonymous"/>
    <s v="6/10/2022"/>
    <s v="8:45"/>
    <s v="0:01:29"/>
    <s v="Data Analyst"/>
    <s v="Yes"/>
    <x v="6"/>
    <s v="Other"/>
    <s v="Python"/>
    <n v="10"/>
    <n v="10"/>
    <n v="8"/>
    <n v="8"/>
    <n v="8"/>
    <n v="10"/>
    <s v="Neither easy nor difficult"/>
    <s v="Remote Work"/>
    <s v="Male"/>
    <n v="37"/>
    <s v="20-39"/>
    <x v="0"/>
    <s v="White or Caucasian"/>
    <s v="North America"/>
  </r>
  <r>
    <s v="62a8643bcec54911e9d14297"/>
    <s v="anonymous"/>
    <s v="6/14/2022"/>
    <s v="6:34"/>
    <s v="0:04:29"/>
    <s v="Student/Looking/None"/>
    <s v="Yes"/>
    <x v="2"/>
    <s v="Finance"/>
    <s v="R"/>
    <n v="3"/>
    <n v="5"/>
    <n v="5"/>
    <n v="4"/>
    <n v="5"/>
    <n v="6"/>
    <s v="Difficult"/>
    <s v="Better Salary"/>
    <s v="Male"/>
    <n v="39"/>
    <s v="20-39"/>
    <x v="2"/>
    <s v="Black or African American"/>
    <s v="Other"/>
  </r>
  <r>
    <s v="62a36794b4da29969c633b48"/>
    <s v="anonymous"/>
    <s v="6/10/2022"/>
    <s v="11:47"/>
    <s v="0:02:01"/>
    <s v="Data Analyst"/>
    <s v="No"/>
    <x v="2"/>
    <s v="Finance"/>
    <s v="Python"/>
    <n v="6"/>
    <n v="5"/>
    <n v="6"/>
    <n v="5"/>
    <n v="6"/>
    <n v="6"/>
    <s v="Neither easy nor difficult"/>
    <s v="Better Salary"/>
    <s v="Male"/>
    <n v="30"/>
    <s v="20-39"/>
    <x v="3"/>
    <s v="Other"/>
    <s v="Africa"/>
  </r>
  <r>
    <s v="62a33d1ebae91e4b8b82e707"/>
    <s v="anonymous"/>
    <s v="6/10/2022"/>
    <s v="8:46"/>
    <s v="0:00:55"/>
    <s v="Data Scientist"/>
    <s v="Yes"/>
    <x v="2"/>
    <s v="Education"/>
    <s v="Python"/>
    <n v="3"/>
    <n v="10"/>
    <n v="10"/>
    <n v="6"/>
    <n v="7"/>
    <n v="8"/>
    <s v="Easy"/>
    <s v="Good Work/Life Balance"/>
    <s v="Male"/>
    <n v="30"/>
    <s v="20-39"/>
    <x v="0"/>
    <s v="White or Caucasian"/>
    <s v="United Kingdom"/>
  </r>
  <r>
    <s v="62a33d4624a26260273824c4"/>
    <s v="anonymous"/>
    <s v="6/10/2022"/>
    <s v="8:47"/>
    <s v="0:01:24"/>
    <s v="Data Analyst"/>
    <s v="No"/>
    <x v="1"/>
    <s v="Construction"/>
    <s v="R"/>
    <n v="4"/>
    <n v="5"/>
    <n v="5"/>
    <n v="5"/>
    <n v="4"/>
    <n v="5"/>
    <s v="Neither easy nor difficult"/>
    <s v="Good Culture"/>
    <s v="Male"/>
    <n v="31"/>
    <s v="20-39"/>
    <x v="0"/>
    <s v="White or Caucasian"/>
    <s v="North America"/>
  </r>
  <r>
    <s v="62a33d5c0f8c8599d5af107c"/>
    <s v="anonymous"/>
    <s v="6/10/2022"/>
    <s v="8:47"/>
    <s v="0:00:47"/>
    <s v="Data Analyst"/>
    <s v="Yes"/>
    <x v="1"/>
    <s v="Finance"/>
    <s v="Python"/>
    <n v="4"/>
    <n v="10"/>
    <n v="7"/>
    <n v="7"/>
    <n v="7"/>
    <n v="5"/>
    <s v="Difficult"/>
    <s v="Good Culture"/>
    <s v="Male"/>
    <n v="29"/>
    <s v="20-39"/>
    <x v="0"/>
    <s v="White or Caucasian"/>
    <s v="North America"/>
  </r>
  <r>
    <s v="62a33d850f8c8599d5af10cb"/>
    <s v="anonymous"/>
    <s v="6/10/2022"/>
    <s v="8:48"/>
    <s v="0:01:06"/>
    <s v="Data Analyst"/>
    <s v="Yes"/>
    <x v="2"/>
    <s v="Tech"/>
    <s v="Python"/>
    <n v="1"/>
    <n v="2"/>
    <n v="4"/>
    <n v="2"/>
    <n v="2"/>
    <n v="2"/>
    <s v="Neither easy nor difficult"/>
    <s v="Better Salary"/>
    <s v="Male"/>
    <n v="22"/>
    <s v="20-39"/>
    <x v="0"/>
    <s v="Black or African American"/>
    <s v="Africa"/>
  </r>
  <r>
    <s v="62a33d9bf8f7561645852496"/>
    <s v="anonymous"/>
    <s v="6/10/2022"/>
    <s v="8:48"/>
    <s v="0:01:04"/>
    <s v="Student/Looking/None"/>
    <s v="Yes"/>
    <x v="2"/>
    <s v="Other"/>
    <s v="Python"/>
    <n v="1"/>
    <n v="3"/>
    <n v="2"/>
    <n v="2"/>
    <n v="4"/>
    <n v="1"/>
    <s v="Difficult"/>
    <s v="Better Salary"/>
    <s v="Male"/>
    <n v="23"/>
    <s v="20-39"/>
    <x v="0"/>
    <s v="Black or African American"/>
    <s v="North America"/>
  </r>
  <r>
    <s v="62a33dbdd8c00e9f5419cd65"/>
    <s v="anonymous"/>
    <s v="6/10/2022"/>
    <s v="8:49"/>
    <s v="0:01:05"/>
    <s v="Student/Looking/None"/>
    <s v="No"/>
    <x v="1"/>
    <s v="Tech"/>
    <s v="R"/>
    <n v="7"/>
    <n v="8"/>
    <n v="8"/>
    <n v="6"/>
    <n v="8"/>
    <n v="3"/>
    <s v="Very Difficult"/>
    <s v="Better Salary"/>
    <s v="Female"/>
    <n v="26"/>
    <s v="20-39"/>
    <x v="0"/>
    <s v="Asian or Asian American"/>
    <s v="North America"/>
  </r>
  <r>
    <s v="62a33de124a26260273826b2"/>
    <s v="anonymous"/>
    <s v="6/10/2022"/>
    <s v="8:49"/>
    <s v="0:01:21"/>
    <s v="Data Analyst"/>
    <s v="No"/>
    <x v="2"/>
    <s v="Other"/>
    <s v="Python"/>
    <n v="1"/>
    <n v="1"/>
    <n v="1"/>
    <n v="1"/>
    <n v="2"/>
    <n v="0"/>
    <s v="Very Difficult"/>
    <s v="Better Salary"/>
    <s v="Male"/>
    <n v="28"/>
    <s v="20-39"/>
    <x v="0"/>
    <s v="Black or African American"/>
    <s v="Africa"/>
  </r>
  <r>
    <s v="62a89e365d257a28a314fd36"/>
    <s v="anonymous"/>
    <s v="6/14/2022"/>
    <s v="10:41"/>
    <s v="0:00:53"/>
    <s v="Data Analyst"/>
    <s v="Yes"/>
    <x v="2"/>
    <s v="Other"/>
    <s v="Python"/>
    <n v="0"/>
    <n v="0"/>
    <n v="0"/>
    <n v="0"/>
    <n v="0"/>
    <n v="0"/>
    <s v="Very Difficult"/>
    <s v="Better Salary"/>
    <s v="Male"/>
    <n v="25"/>
    <s v="20-39"/>
    <x v="1"/>
    <s v="Asian or Asian American"/>
    <s v="Other"/>
  </r>
  <r>
    <s v="62a33dfbd8c00e9f5419ceda"/>
    <s v="anonymous"/>
    <s v="6/10/2022"/>
    <s v="8:50"/>
    <s v="0:01:35"/>
    <s v="Data Analyst"/>
    <s v="Yes"/>
    <x v="0"/>
    <s v="Tech"/>
    <s v="SQL"/>
    <n v="10"/>
    <n v="5"/>
    <n v="10"/>
    <n v="6"/>
    <n v="10"/>
    <n v="10"/>
    <s v="Neither easy nor difficult"/>
    <s v="Remote Work"/>
    <s v="Female"/>
    <n v="31"/>
    <s v="20-39"/>
    <x v="0"/>
    <s v="White or Caucasian"/>
    <s v="North America"/>
  </r>
  <r>
    <s v="62ab8bf65d257a28a319e9cb"/>
    <s v="anonymous"/>
    <s v="6/16/2022"/>
    <s v="16:00"/>
    <s v="0:02:14"/>
    <s v="Data Analyst"/>
    <s v="No"/>
    <x v="2"/>
    <s v="Tech"/>
    <s v="R"/>
    <n v="0"/>
    <n v="6"/>
    <n v="3"/>
    <n v="0"/>
    <n v="0"/>
    <n v="10"/>
    <s v="Neither easy nor difficult"/>
    <s v="Remote Work"/>
    <s v="Male"/>
    <n v="19"/>
    <s v="0-19"/>
    <x v="1"/>
    <s v="White or Caucasian"/>
    <s v="Africa"/>
  </r>
  <r>
    <s v="62a429f0f3072dd892636396"/>
    <s v="anonymous"/>
    <s v="6/11/2022"/>
    <s v="1:36"/>
    <s v="0:02:39"/>
    <s v="Data Analyst"/>
    <s v="No"/>
    <x v="2"/>
    <s v="Education"/>
    <s v="Python"/>
    <n v="0"/>
    <n v="10"/>
    <n v="0"/>
    <n v="9"/>
    <n v="5"/>
    <n v="10"/>
    <s v="Easy"/>
    <s v="Remote Work"/>
    <s v="Male"/>
    <n v="24"/>
    <s v="20-39"/>
    <x v="4"/>
    <s v="Black or African American"/>
    <s v="Africa"/>
  </r>
  <r>
    <s v="62a3c8652e54c9003e54103e"/>
    <s v="anonymous"/>
    <s v="6/10/2022"/>
    <s v="18:40"/>
    <s v="0:02:27"/>
    <s v="Data Analyst"/>
    <s v="Yes"/>
    <x v="2"/>
    <s v="Finance"/>
    <s v="Python"/>
    <n v="0"/>
    <n v="5"/>
    <n v="9"/>
    <n v="9"/>
    <n v="0"/>
    <n v="10"/>
    <s v="Neither easy nor difficult"/>
    <s v="Remote Work"/>
    <s v="Male"/>
    <n v="26"/>
    <s v="20-39"/>
    <x v="1"/>
    <s v="Black or African American"/>
    <s v="Caribbean"/>
  </r>
  <r>
    <s v="62a33e63cec54911e9ca4f99"/>
    <s v="anonymous"/>
    <s v="6/10/2022"/>
    <s v="8:51"/>
    <s v="0:02:21"/>
    <s v="Data Analyst"/>
    <s v="No"/>
    <x v="2"/>
    <s v="Tech"/>
    <s v="Python"/>
    <n v="4"/>
    <n v="6"/>
    <n v="6"/>
    <n v="6"/>
    <n v="7"/>
    <n v="7"/>
    <s v="Easy"/>
    <s v="Good Work/Life Balance"/>
    <s v="Male"/>
    <n v="31"/>
    <s v="20-39"/>
    <x v="0"/>
    <s v="Asian or Asian American"/>
    <s v="India"/>
  </r>
  <r>
    <s v="62a33e72bae91e4b8b82ea1a"/>
    <s v="anonymous"/>
    <s v="6/10/2022"/>
    <s v="8:52"/>
    <s v="0:02:07"/>
    <s v="Data Analyst"/>
    <s v="No"/>
    <x v="6"/>
    <s v="Other"/>
    <s v="SQL"/>
    <n v="7"/>
    <n v="10"/>
    <n v="5"/>
    <n v="5"/>
    <n v="5"/>
    <n v="2"/>
    <s v="Difficult"/>
    <s v="Other"/>
    <s v="Male"/>
    <n v="23"/>
    <s v="20-39"/>
    <x v="0"/>
    <s v="White or Caucasian"/>
    <s v="North America"/>
  </r>
  <r>
    <s v="62a33e890f8c8599d5af13b9"/>
    <s v="anonymous"/>
    <s v="6/10/2022"/>
    <s v="8:52"/>
    <s v="0:01:20"/>
    <s v="Data Analyst"/>
    <s v="Yes"/>
    <x v="0"/>
    <s v="Other"/>
    <s v="Python"/>
    <n v="1"/>
    <n v="6"/>
    <n v="9"/>
    <n v="1"/>
    <n v="0"/>
    <n v="2"/>
    <s v="Difficult"/>
    <s v="Remote Work"/>
    <s v="Female"/>
    <n v="33"/>
    <s v="20-39"/>
    <x v="0"/>
    <s v="Asian or Asian American"/>
    <s v="North America"/>
  </r>
  <r>
    <s v="62a33e8bf8d5efcc22f7c79a"/>
    <s v="anonymous"/>
    <s v="6/10/2022"/>
    <s v="8:52"/>
    <s v="0:01:34"/>
    <s v="Data Analyst"/>
    <s v="No"/>
    <x v="5"/>
    <s v="Healthcare"/>
    <s v="Other"/>
    <n v="6"/>
    <n v="7"/>
    <n v="7"/>
    <n v="7"/>
    <n v="7"/>
    <n v="4"/>
    <s v="Very Easy"/>
    <s v="Better Salary"/>
    <s v="Male"/>
    <n v="43"/>
    <s v="40-59"/>
    <x v="0"/>
    <s v="White or Caucasian"/>
    <s v="North America"/>
  </r>
  <r>
    <s v="62a33e90cec54911e9ca5031"/>
    <s v="anonymous"/>
    <s v="6/10/2022"/>
    <s v="8:52"/>
    <s v="0:01:34"/>
    <s v="Student/Looking/None"/>
    <s v="Yes"/>
    <x v="2"/>
    <s v="Other"/>
    <s v="R"/>
    <n v="0"/>
    <n v="0"/>
    <n v="5"/>
    <n v="0"/>
    <n v="0"/>
    <n v="0"/>
    <s v="Very Difficult"/>
    <s v="Remote Work"/>
    <s v="Female"/>
    <n v="23"/>
    <s v="20-39"/>
    <x v="0"/>
    <s v="Other"/>
    <s v="Africa"/>
  </r>
  <r>
    <s v="62a33e9df8f756164585277b"/>
    <s v="anonymous"/>
    <s v="6/10/2022"/>
    <s v="8:52"/>
    <s v="0:01:47"/>
    <s v="Student/Looking/None"/>
    <s v="Yes"/>
    <x v="1"/>
    <s v="Finance"/>
    <s v="Python"/>
    <n v="10"/>
    <n v="7"/>
    <n v="10"/>
    <n v="10"/>
    <n v="5"/>
    <n v="3"/>
    <s v="Very Difficult"/>
    <s v="Good Work/Life Balance"/>
    <s v="Male"/>
    <n v="31"/>
    <s v="20-39"/>
    <x v="0"/>
    <s v="Black or African American"/>
    <s v="North America"/>
  </r>
  <r>
    <s v="62a33eb6bc6861bf3176c5a3"/>
    <s v="anonymous"/>
    <s v="6/10/2022"/>
    <s v="8:53"/>
    <s v="0:01:38"/>
    <s v="Data Analyst"/>
    <s v="Yes"/>
    <x v="6"/>
    <s v="Finance"/>
    <s v="Python"/>
    <n v="5"/>
    <n v="6"/>
    <n v="7"/>
    <n v="5"/>
    <n v="4"/>
    <n v="4"/>
    <s v="Neither easy nor difficult"/>
    <s v="Other"/>
    <s v="Male"/>
    <n v="31"/>
    <s v="20-39"/>
    <x v="0"/>
    <s v="White or Caucasian"/>
    <s v="United Kingdom"/>
  </r>
  <r>
    <s v="62a33ee0bae91e4b8b82eaec"/>
    <s v="anonymous"/>
    <s v="6/10/2022"/>
    <s v="8:53"/>
    <s v="0:03:30"/>
    <s v="Data Analyst"/>
    <s v="Yes"/>
    <x v="2"/>
    <s v="Other"/>
    <s v="Python"/>
    <n v="8"/>
    <n v="7"/>
    <n v="8"/>
    <n v="7"/>
    <n v="7"/>
    <n v="7"/>
    <s v="Difficult"/>
    <s v="Good Work/Life Balance"/>
    <s v="Male"/>
    <n v="25"/>
    <s v="20-39"/>
    <x v="0"/>
    <s v="Asian or Asian American"/>
    <s v="India"/>
  </r>
  <r>
    <s v="62a33ee80f8c8599d5af14b7"/>
    <s v="anonymous"/>
    <s v="6/10/2022"/>
    <s v="8:54"/>
    <s v="0:01:37"/>
    <s v="Data Engineer"/>
    <s v="No"/>
    <x v="4"/>
    <s v="Tech"/>
    <s v="SQL"/>
    <n v="8"/>
    <n v="10"/>
    <n v="10"/>
    <n v="9"/>
    <n v="9"/>
    <n v="9"/>
    <s v="Easy"/>
    <s v="Better Salary"/>
    <s v="Male"/>
    <n v="43"/>
    <s v="40-59"/>
    <x v="0"/>
    <s v="White or Caucasian"/>
    <s v="North America"/>
  </r>
  <r>
    <s v="62a33efe0a77c1a77f65bf1e"/>
    <s v="anonymous"/>
    <s v="6/10/2022"/>
    <s v="8:54"/>
    <s v="0:02:08"/>
    <s v="Data Analyst"/>
    <s v="No"/>
    <x v="1"/>
    <s v="Finance"/>
    <s v="Python"/>
    <n v="2"/>
    <n v="3"/>
    <n v="5"/>
    <n v="5"/>
    <n v="5"/>
    <n v="5"/>
    <s v="Difficult"/>
    <s v="Better Salary"/>
    <s v="Female"/>
    <n v="26"/>
    <s v="20-39"/>
    <x v="0"/>
    <s v="Other"/>
    <s v="North America"/>
  </r>
  <r>
    <s v="62a33f0ef408bae018ed3aeb"/>
    <s v="anonymous"/>
    <s v="6/10/2022"/>
    <s v="8:54"/>
    <s v="0:03:54"/>
    <s v="Other"/>
    <s v="No"/>
    <x v="1"/>
    <s v="Other"/>
    <s v="Python"/>
    <n v="5"/>
    <n v="10"/>
    <n v="8"/>
    <n v="8"/>
    <n v="8"/>
    <n v="7"/>
    <s v="Neither easy nor difficult"/>
    <s v="Remote Work"/>
    <s v="Male"/>
    <n v="32"/>
    <s v="20-39"/>
    <x v="0"/>
    <s v="White or Caucasian"/>
    <s v="Asia"/>
  </r>
  <r>
    <s v="62a33d15f408bae018ed370d"/>
    <s v="anonymous"/>
    <s v="6/10/2022"/>
    <s v="8:46"/>
    <s v="0:03:20"/>
    <s v="Data Analyst"/>
    <s v="Yes"/>
    <x v="2"/>
    <s v="Tech"/>
    <s v="R"/>
    <n v="1"/>
    <n v="10"/>
    <n v="9"/>
    <n v="9"/>
    <n v="5"/>
    <n v="10"/>
    <s v="Neither easy nor difficult"/>
    <s v="Better Salary"/>
    <s v="Male"/>
    <n v="34"/>
    <s v="20-39"/>
    <x v="0"/>
    <s v="Other"/>
    <s v="South America"/>
  </r>
  <r>
    <s v="62a33f52bc6861bf3176c72c"/>
    <s v="anonymous"/>
    <s v="6/10/2022"/>
    <s v="8:55"/>
    <s v="0:01:33"/>
    <s v="Data Analyst"/>
    <s v="Yes"/>
    <x v="5"/>
    <s v="Healthcare"/>
    <s v="SQL"/>
    <n v="3"/>
    <n v="5"/>
    <n v="6"/>
    <n v="4"/>
    <n v="4"/>
    <n v="5"/>
    <s v="Neither easy nor difficult"/>
    <s v="Better Salary"/>
    <s v="Male"/>
    <n v="29"/>
    <s v="20-39"/>
    <x v="0"/>
    <s v="White or Caucasian"/>
    <s v="North America"/>
  </r>
  <r>
    <s v="62a33e54d8c00e9f5419cfe9"/>
    <s v="anonymous"/>
    <s v="6/10/2022"/>
    <s v="8:51"/>
    <s v="0:01:47"/>
    <s v="Data Analyst"/>
    <s v="No"/>
    <x v="2"/>
    <s v="Finance"/>
    <s v="Python"/>
    <n v="4"/>
    <n v="4"/>
    <n v="4"/>
    <n v="4"/>
    <n v="4"/>
    <n v="4"/>
    <s v="Neither easy nor difficult"/>
    <s v="Better Salary"/>
    <s v="Male"/>
    <n v="32"/>
    <s v="20-39"/>
    <x v="0"/>
    <s v="Hispanic or Latino"/>
    <s v="South America"/>
  </r>
  <r>
    <s v="62a33f5a5d257a28a30d7bb5"/>
    <s v="anonymous"/>
    <s v="6/10/2022"/>
    <s v="8:55"/>
    <s v="0:02:38"/>
    <s v="Student/Looking/None"/>
    <s v="Yes"/>
    <x v="1"/>
    <s v="Construction"/>
    <s v="Python"/>
    <n v="2"/>
    <n v="0"/>
    <n v="2"/>
    <n v="2"/>
    <n v="0"/>
    <n v="0"/>
    <s v="Very Difficult"/>
    <s v="Remote Work"/>
    <s v="Male"/>
    <n v="34"/>
    <s v="20-39"/>
    <x v="0"/>
    <s v="White or Caucasian"/>
    <s v="North America"/>
  </r>
  <r>
    <s v="62a33fa5cec54911e9ca51f1"/>
    <s v="anonymous"/>
    <s v="6/10/2022"/>
    <s v="8:57"/>
    <s v="0:01:52"/>
    <s v="Data Analyst"/>
    <s v="Yes"/>
    <x v="1"/>
    <s v="Other"/>
    <s v="Other"/>
    <n v="5"/>
    <n v="6"/>
    <n v="6"/>
    <n v="5"/>
    <n v="4"/>
    <n v="6"/>
    <s v="Very Difficult"/>
    <s v="Better Salary"/>
    <s v="Male"/>
    <n v="42"/>
    <s v="40-59"/>
    <x v="0"/>
    <s v="Other"/>
    <s v="Australia"/>
  </r>
  <r>
    <s v="62a33fcb575fa3a5ae88ad59"/>
    <s v="anonymous"/>
    <s v="6/10/2022"/>
    <s v="8:57"/>
    <s v="0:02:03"/>
    <s v="Student/Looking/None"/>
    <s v="Yes"/>
    <x v="2"/>
    <s v="Other"/>
    <s v="JavaScript"/>
    <n v="0"/>
    <n v="0"/>
    <n v="0"/>
    <n v="0"/>
    <n v="0"/>
    <n v="0"/>
    <s v="Difficult"/>
    <s v="Remote Work"/>
    <s v="Female"/>
    <n v="40"/>
    <s v="40-59"/>
    <x v="0"/>
    <s v="Asian or Asian American"/>
    <s v="North America"/>
  </r>
  <r>
    <s v="62a33fcf18134ddc75ce91c3"/>
    <s v="anonymous"/>
    <s v="6/10/2022"/>
    <s v="8:57"/>
    <s v="0:02:32"/>
    <s v="Student/Looking/None"/>
    <s v="No"/>
    <x v="1"/>
    <s v="Telecommunication"/>
    <s v="Python"/>
    <n v="3"/>
    <n v="1"/>
    <n v="3"/>
    <n v="4"/>
    <n v="0"/>
    <n v="3"/>
    <s v="Easy"/>
    <s v="Good Work/Life Balance"/>
    <s v="Male"/>
    <n v="43"/>
    <s v="40-59"/>
    <x v="0"/>
    <s v="White or Caucasian"/>
    <s v="Europe"/>
  </r>
  <r>
    <s v="62a36146f8f7561645856ff7"/>
    <s v="anonymous"/>
    <s v="6/10/2022"/>
    <s v="11:20"/>
    <s v="0:01:31"/>
    <s v="Data Analyst"/>
    <s v="Yes"/>
    <x v="2"/>
    <s v="Healthcare"/>
    <s v="R"/>
    <n v="6"/>
    <n v="8"/>
    <n v="6"/>
    <n v="6"/>
    <n v="8"/>
    <n v="10"/>
    <s v="Easy"/>
    <s v="Remote Work"/>
    <s v="Male"/>
    <n v="29"/>
    <s v="20-39"/>
    <x v="2"/>
    <s v="Hispanic or Latino"/>
    <s v="South America"/>
  </r>
  <r>
    <s v="62a34020575fa3a5ae88ade0"/>
    <s v="anonymous"/>
    <s v="6/10/2022"/>
    <s v="8:59"/>
    <s v="0:01:11"/>
    <s v="Student/Looking/None"/>
    <s v="Yes"/>
    <x v="2"/>
    <s v="Education"/>
    <s v="Python"/>
    <n v="5"/>
    <n v="5"/>
    <n v="3"/>
    <n v="5"/>
    <n v="2"/>
    <n v="6"/>
    <s v="Difficult"/>
    <s v="Better Salary"/>
    <s v="Male"/>
    <n v="23"/>
    <s v="20-39"/>
    <x v="0"/>
    <s v="Asian or Asian American"/>
    <s v="Asia"/>
  </r>
  <r>
    <s v="62a34038b4da29969c62eafe"/>
    <s v="anonymous"/>
    <s v="6/10/2022"/>
    <s v="8:59"/>
    <s v="0:03:55"/>
    <s v="Data Analyst"/>
    <s v="Yes"/>
    <x v="5"/>
    <s v="Other"/>
    <s v="Python"/>
    <n v="8"/>
    <n v="6"/>
    <n v="2"/>
    <n v="3"/>
    <n v="6"/>
    <n v="7"/>
    <s v="Neither easy nor difficult"/>
    <s v="Other"/>
    <s v="Male"/>
    <n v="28"/>
    <s v="20-39"/>
    <x v="0"/>
    <s v="White or Caucasian"/>
    <s v="North America"/>
  </r>
  <r>
    <s v="62a3406b575fa3a5ae88ae78"/>
    <s v="anonymous"/>
    <s v="6/10/2022"/>
    <s v="9:00"/>
    <s v="0:01:25"/>
    <s v="Data Analyst"/>
    <s v="No"/>
    <x v="6"/>
    <s v="Finance"/>
    <s v="SQL"/>
    <n v="5"/>
    <n v="7"/>
    <n v="1"/>
    <n v="1"/>
    <n v="0"/>
    <n v="8"/>
    <s v="Neither easy nor difficult"/>
    <s v="Better Salary"/>
    <s v="Male"/>
    <n v="32"/>
    <s v="20-39"/>
    <x v="0"/>
    <s v="White or Caucasian"/>
    <s v="North America"/>
  </r>
  <r>
    <s v="62a340cab4da29969c62ec01"/>
    <s v="anonymous"/>
    <s v="6/10/2022"/>
    <s v="9:02"/>
    <s v="0:02:47"/>
    <s v="Data Analyst"/>
    <s v="Yes"/>
    <x v="6"/>
    <s v="Other"/>
    <s v="R"/>
    <n v="7"/>
    <n v="8"/>
    <n v="10"/>
    <n v="8"/>
    <n v="9"/>
    <n v="9"/>
    <s v="Difficult"/>
    <s v="Remote Work"/>
    <s v="Female"/>
    <n v="41"/>
    <s v="40-59"/>
    <x v="0"/>
    <s v="White or Caucasian"/>
    <s v="North America"/>
  </r>
  <r>
    <s v="62a340d62e54c9003e5324b4"/>
    <s v="anonymous"/>
    <s v="6/10/2022"/>
    <s v="9:02"/>
    <s v="0:00:56"/>
    <s v="Data Analyst"/>
    <s v="Yes"/>
    <x v="1"/>
    <s v="Finance"/>
    <s v="Python"/>
    <n v="5"/>
    <n v="6"/>
    <n v="6"/>
    <n v="6"/>
    <n v="6"/>
    <n v="6"/>
    <s v="Neither easy nor difficult"/>
    <s v="Remote Work"/>
    <s v="Male"/>
    <n v="33"/>
    <s v="20-39"/>
    <x v="2"/>
    <s v="White or Caucasian"/>
    <s v="United Kingdom"/>
  </r>
  <r>
    <s v="62a340e10a77c1a77f65c2e7"/>
    <s v="anonymous"/>
    <s v="6/10/2022"/>
    <s v="9:02"/>
    <s v="0:01:57"/>
    <s v="Other"/>
    <s v="Yes"/>
    <x v="3"/>
    <s v="Tech"/>
    <s v="Python"/>
    <n v="10"/>
    <n v="8"/>
    <n v="9"/>
    <n v="8"/>
    <n v="8"/>
    <n v="10"/>
    <s v="Easy"/>
    <s v="Good Work/Life Balance"/>
    <s v="Male"/>
    <n v="38"/>
    <s v="20-39"/>
    <x v="0"/>
    <s v="Hispanic or Latino"/>
    <s v="North America"/>
  </r>
  <r>
    <s v="62a340f5bc6861bf3176caa4"/>
    <s v="anonymous"/>
    <s v="6/10/2022"/>
    <s v="9:02"/>
    <s v="0:02:32"/>
    <s v="Data Analyst"/>
    <s v="No"/>
    <x v="2"/>
    <s v="Tech"/>
    <s v="SQL"/>
    <n v="8"/>
    <n v="8"/>
    <n v="8"/>
    <n v="8"/>
    <n v="5"/>
    <n v="10"/>
    <s v="Easy"/>
    <s v="Better Salary"/>
    <s v="Female"/>
    <n v="22"/>
    <s v="20-39"/>
    <x v="0"/>
    <s v="Other"/>
    <s v="India"/>
  </r>
  <r>
    <s v="62a4d13bbae91e4b8b84f89b"/>
    <s v="anonymous"/>
    <s v="6/11/2022"/>
    <s v="13:30"/>
    <s v="0:01:36"/>
    <s v="Data Engineer"/>
    <s v="Yes"/>
    <x v="2"/>
    <s v="Tech"/>
    <s v="Python"/>
    <n v="0"/>
    <n v="5"/>
    <n v="8"/>
    <n v="6"/>
    <n v="5"/>
    <n v="7"/>
    <s v="Neither easy nor difficult"/>
    <s v="Better Salary"/>
    <s v="Male"/>
    <n v="28"/>
    <s v="20-39"/>
    <x v="1"/>
    <s v="Hispanic or Latino"/>
    <s v="South America"/>
  </r>
  <r>
    <s v="62a3413a5d257a28a30d8074"/>
    <s v="anonymous"/>
    <s v="6/10/2022"/>
    <s v="9:03"/>
    <s v="0:01:18"/>
    <s v="Data Engineer"/>
    <s v="No"/>
    <x v="6"/>
    <s v="Finance"/>
    <s v="Python"/>
    <n v="2"/>
    <n v="1"/>
    <n v="1"/>
    <n v="1"/>
    <n v="3"/>
    <n v="7"/>
    <s v="Easy"/>
    <s v="Remote Work"/>
    <s v="Female"/>
    <n v="28"/>
    <s v="20-39"/>
    <x v="3"/>
    <s v="Asian or Asian American"/>
    <s v="North America"/>
  </r>
  <r>
    <s v="62a341b0f8f7561645852d1d"/>
    <s v="anonymous"/>
    <s v="6/10/2022"/>
    <s v="9:05"/>
    <s v="0:01:44"/>
    <s v="Data Analyst"/>
    <s v="Yes"/>
    <x v="6"/>
    <s v="Tech"/>
    <s v="Python"/>
    <n v="6"/>
    <n v="6"/>
    <n v="6"/>
    <n v="6"/>
    <n v="5"/>
    <n v="6"/>
    <s v="Difficult"/>
    <s v="Other"/>
    <s v="Female"/>
    <n v="24"/>
    <s v="20-39"/>
    <x v="1"/>
    <s v="Hispanic or Latino"/>
    <s v="North America"/>
  </r>
  <r>
    <s v="62a341e8f8d5efcc22f7d002"/>
    <s v="anonymous"/>
    <s v="6/10/2022"/>
    <s v="9:06"/>
    <s v="0:01:58"/>
    <s v="Other"/>
    <s v="No"/>
    <x v="1"/>
    <s v="Other"/>
    <s v="C/C++"/>
    <n v="3"/>
    <n v="6"/>
    <n v="7"/>
    <n v="7"/>
    <n v="0"/>
    <n v="3"/>
    <s v="Very Difficult"/>
    <s v="Better Salary"/>
    <s v="Male"/>
    <n v="29"/>
    <s v="20-39"/>
    <x v="1"/>
    <s v="White or Caucasian"/>
    <s v="North America"/>
  </r>
  <r>
    <s v="62aa956ef8d5efcc22028e3d"/>
    <s v="anonymous"/>
    <s v="6/15/2022"/>
    <s v="22:29"/>
    <s v="0:02:50"/>
    <s v="Data Analyst"/>
    <s v="Yes"/>
    <x v="2"/>
    <s v="Tech"/>
    <s v="Python"/>
    <n v="6"/>
    <n v="7"/>
    <n v="7"/>
    <n v="7"/>
    <n v="5"/>
    <n v="6"/>
    <s v="Neither easy nor difficult"/>
    <s v="Better Salary"/>
    <s v="Male"/>
    <n v="39"/>
    <s v="20-39"/>
    <x v="4"/>
    <s v="White or Caucasian"/>
    <s v="South America"/>
  </r>
  <r>
    <s v="62a3424eb4da29969c62eedd"/>
    <s v="anonymous"/>
    <s v="6/10/2022"/>
    <s v="9:08"/>
    <s v="0:02:04"/>
    <s v="Other"/>
    <s v="Yes"/>
    <x v="1"/>
    <s v="Other"/>
    <s v="Python"/>
    <n v="6"/>
    <n v="8"/>
    <n v="8"/>
    <n v="7"/>
    <n v="9"/>
    <n v="7"/>
    <s v="Neither easy nor difficult"/>
    <s v="Good Work/Life Balance"/>
    <s v="Male"/>
    <n v="38"/>
    <s v="20-39"/>
    <x v="3"/>
    <s v="White or Caucasian"/>
    <s v="Europe"/>
  </r>
  <r>
    <s v="62a772da575fa3a5ae8e2a4a"/>
    <s v="anonymous"/>
    <s v="6/13/2022"/>
    <s v="13:24"/>
    <s v="0:02:52"/>
    <s v="Other"/>
    <s v="No"/>
    <x v="2"/>
    <s v="Telecommunication"/>
    <s v="Python"/>
    <n v="4"/>
    <n v="3"/>
    <n v="2"/>
    <n v="0"/>
    <n v="0"/>
    <n v="0"/>
    <s v="Neither easy nor difficult"/>
    <s v="Good Work/Life Balance"/>
    <s v="Male"/>
    <n v="35"/>
    <s v="20-39"/>
    <x v="1"/>
    <s v="White or Caucasian"/>
    <s v="South America"/>
  </r>
  <r>
    <s v="62a3426cf408bae018ed409b"/>
    <s v="anonymous"/>
    <s v="6/10/2022"/>
    <s v="9:09"/>
    <s v="0:01:33"/>
    <s v="Student/Looking/None"/>
    <s v="No"/>
    <x v="2"/>
    <s v="Tech"/>
    <s v="Python"/>
    <n v="1"/>
    <n v="4"/>
    <n v="5"/>
    <n v="5"/>
    <n v="1"/>
    <n v="1"/>
    <s v="Difficult"/>
    <s v="Better Salary"/>
    <s v="Male"/>
    <n v="25"/>
    <s v="20-39"/>
    <x v="3"/>
    <s v="White or Caucasian"/>
    <s v="North America"/>
  </r>
  <r>
    <s v="62a34272f8d5efcc22f7d15f"/>
    <s v="anonymous"/>
    <s v="6/10/2022"/>
    <s v="9:09"/>
    <s v="0:01:09"/>
    <s v="Data Analyst"/>
    <s v="No"/>
    <x v="6"/>
    <s v="Telecommunication"/>
    <s v="Python"/>
    <n v="4"/>
    <n v="6"/>
    <n v="4"/>
    <n v="5"/>
    <n v="4"/>
    <n v="4"/>
    <s v="Neither easy nor difficult"/>
    <s v="Better Salary"/>
    <s v="Male"/>
    <n v="24"/>
    <s v="20-39"/>
    <x v="3"/>
    <s v="White or Caucasian"/>
    <s v="North America"/>
  </r>
  <r>
    <s v="62aa29852e54c9003e5d50b5"/>
    <s v="anonymous"/>
    <s v="6/15/2022"/>
    <s v="14:48"/>
    <s v="0:06:20"/>
    <s v="Data Engineer"/>
    <s v="Yes"/>
    <x v="2"/>
    <s v="Tech"/>
    <s v="Python"/>
    <n v="7"/>
    <n v="3"/>
    <n v="3"/>
    <n v="2"/>
    <n v="5"/>
    <n v="9"/>
    <s v="Difficult"/>
    <s v="Better Salary"/>
    <s v="Male"/>
    <n v="26"/>
    <s v="20-39"/>
    <x v="1"/>
    <s v="Hispanic or Latino"/>
    <s v="South America"/>
  </r>
  <r>
    <s v="62a34383b4da29969c62f1be"/>
    <s v="anonymous"/>
    <s v="6/10/2022"/>
    <s v="9:13"/>
    <s v="0:01:03"/>
    <s v="Student/Looking/None"/>
    <s v="No"/>
    <x v="2"/>
    <s v="Tech"/>
    <s v="Python"/>
    <n v="7"/>
    <n v="5"/>
    <n v="8"/>
    <n v="0"/>
    <n v="0"/>
    <n v="0"/>
    <s v="Neither easy nor difficult"/>
    <s v="Good Culture"/>
    <s v="Female"/>
    <n v="23"/>
    <s v="20-39"/>
    <x v="1"/>
    <s v="Asian or Asian American"/>
    <s v="India"/>
  </r>
  <r>
    <s v="62a34389cec54911e9ca5a22"/>
    <s v="anonymous"/>
    <s v="6/10/2022"/>
    <s v="9:13"/>
    <s v="0:01:01"/>
    <s v="Data Engineer"/>
    <s v="No"/>
    <x v="2"/>
    <s v="Tech"/>
    <s v="R"/>
    <n v="2"/>
    <n v="3"/>
    <n v="2"/>
    <n v="5"/>
    <n v="5"/>
    <n v="7"/>
    <s v="Neither easy nor difficult"/>
    <s v="Remote Work"/>
    <s v="Male"/>
    <n v="21"/>
    <s v="20-39"/>
    <x v="3"/>
    <s v="Hispanic or Latino"/>
    <s v="Europe"/>
  </r>
  <r>
    <s v="62a51aaacec54911e9cca93b"/>
    <s v="anonymous"/>
    <s v="6/11/2022"/>
    <s v="18:43"/>
    <s v="0:03:26"/>
    <s v="Data Analyst"/>
    <s v="Yes"/>
    <x v="5"/>
    <s v="Healthcare"/>
    <s v="Other"/>
    <n v="6"/>
    <n v="6"/>
    <n v="6"/>
    <n v="5"/>
    <n v="4"/>
    <n v="4"/>
    <s v="Easy"/>
    <s v="Remote Work"/>
    <s v="Male"/>
    <n v="53"/>
    <s v="40-59"/>
    <x v="5"/>
    <s v="White or Caucasian"/>
    <s v="Europe"/>
  </r>
  <r>
    <s v="62a343d9f3072dd892622fe4"/>
    <s v="anonymous"/>
    <s v="6/10/2022"/>
    <s v="9:15"/>
    <s v="0:03:15"/>
    <s v="Data Analyst"/>
    <s v="Yes"/>
    <x v="1"/>
    <s v="Tech"/>
    <s v="Python"/>
    <n v="5"/>
    <n v="6"/>
    <n v="7"/>
    <n v="7"/>
    <n v="7"/>
    <n v="6"/>
    <s v="Difficult"/>
    <s v="Better Salary"/>
    <s v="Male"/>
    <n v="25"/>
    <s v="20-39"/>
    <x v="1"/>
    <s v="Asian or Asian American"/>
    <s v="North America"/>
  </r>
  <r>
    <s v="62a34400d8c00e9f5419dc2b"/>
    <s v="anonymous"/>
    <s v="6/10/2022"/>
    <s v="9:15"/>
    <s v="0:01:24"/>
    <s v="Data Analyst"/>
    <s v="No"/>
    <x v="1"/>
    <s v="Tech"/>
    <s v="Python"/>
    <n v="6"/>
    <n v="6"/>
    <n v="6"/>
    <n v="6"/>
    <n v="3"/>
    <n v="5"/>
    <s v="Difficult"/>
    <s v="Good Culture"/>
    <s v="Male"/>
    <n v="27"/>
    <s v="20-39"/>
    <x v="3"/>
    <s v="Black or African American"/>
    <s v="Europe"/>
  </r>
  <r>
    <s v="62a34425f8d5efcc22f7d525"/>
    <s v="anonymous"/>
    <s v="6/10/2022"/>
    <s v="9:16"/>
    <s v="0:01:28"/>
    <s v="Data Analyst"/>
    <s v="Yes"/>
    <x v="1"/>
    <s v="Tech"/>
    <s v="Python"/>
    <n v="3"/>
    <n v="9"/>
    <n v="10"/>
    <n v="8"/>
    <n v="9"/>
    <n v="9"/>
    <s v="Easy"/>
    <s v="Better Salary"/>
    <s v="Male"/>
    <n v="23"/>
    <s v="20-39"/>
    <x v="1"/>
    <s v="Asian or Asian American"/>
    <s v="India"/>
  </r>
  <r>
    <s v="62a34449575fa3a5ae88b637"/>
    <s v="anonymous"/>
    <s v="6/10/2022"/>
    <s v="9:16"/>
    <s v="0:02:36"/>
    <s v="Other"/>
    <s v="No"/>
    <x v="5"/>
    <s v="Other"/>
    <s v="R"/>
    <n v="4"/>
    <n v="3"/>
    <n v="3"/>
    <n v="5"/>
    <n v="5"/>
    <n v="5"/>
    <s v="Difficult"/>
    <s v="Better Salary"/>
    <s v="Male"/>
    <n v="32"/>
    <s v="20-39"/>
    <x v="3"/>
    <s v="Asian or Asian American"/>
    <s v="North America"/>
  </r>
  <r>
    <s v="62a3445dcf255543173011e1"/>
    <s v="anonymous"/>
    <s v="6/10/2022"/>
    <s v="9:17"/>
    <s v="0:02:41"/>
    <s v="Student/Looking/None"/>
    <s v="Yes"/>
    <x v="0"/>
    <s v="Healthcare"/>
    <s v="Python"/>
    <n v="5"/>
    <n v="5"/>
    <n v="7"/>
    <n v="5"/>
    <n v="7"/>
    <n v="7"/>
    <s v="Neither easy nor difficult"/>
    <s v="Remote Work"/>
    <s v="Male"/>
    <n v="22"/>
    <s v="20-39"/>
    <x v="1"/>
    <s v="Asian or Asian American"/>
    <s v="India"/>
  </r>
  <r>
    <s v="62a33e38f3072dd8926221d3"/>
    <s v="anonymous"/>
    <s v="6/10/2022"/>
    <s v="8:51"/>
    <s v="0:01:25"/>
    <s v="Data Analyst"/>
    <s v="Yes"/>
    <x v="2"/>
    <s v="Healthcare"/>
    <s v="Python"/>
    <n v="5"/>
    <n v="6"/>
    <n v="8"/>
    <n v="8"/>
    <n v="7"/>
    <n v="1"/>
    <s v="Neither easy nor difficult"/>
    <s v="Remote Work"/>
    <s v="Male"/>
    <n v="28"/>
    <s v="20-39"/>
    <x v="0"/>
    <s v="White or Caucasian"/>
    <s v="Asia"/>
  </r>
  <r>
    <s v="62a3449f7dc029e2d66bf5d1"/>
    <s v="anonymous"/>
    <s v="6/10/2022"/>
    <s v="9:18"/>
    <s v="0:01:15"/>
    <s v="Data Analyst"/>
    <s v="Yes"/>
    <x v="2"/>
    <s v="Telecommunication"/>
    <s v="Python"/>
    <n v="2"/>
    <n v="8"/>
    <n v="6"/>
    <n v="6"/>
    <n v="5"/>
    <n v="5"/>
    <s v="Neither easy nor difficult"/>
    <s v="Remote Work"/>
    <s v="Female"/>
    <n v="36"/>
    <s v="20-39"/>
    <x v="3"/>
    <s v="White or Caucasian"/>
    <s v="Europe"/>
  </r>
  <r>
    <s v="62a344c5f408bae018ed4806"/>
    <s v="anonymous"/>
    <s v="6/10/2022"/>
    <s v="9:19"/>
    <s v="0:02:21"/>
    <s v="Data Analyst"/>
    <s v="Yes"/>
    <x v="0"/>
    <s v="Tech"/>
    <s v="SQL"/>
    <n v="10"/>
    <n v="6"/>
    <n v="9"/>
    <n v="5"/>
    <n v="8"/>
    <n v="7"/>
    <s v="Easy"/>
    <s v="Good Work/Life Balance"/>
    <s v="Female"/>
    <n v="27"/>
    <s v="20-39"/>
    <x v="1"/>
    <s v="White or Caucasian"/>
    <s v="North America"/>
  </r>
  <r>
    <s v="62a344c6f8d5efcc22f7d6e1"/>
    <s v="anonymous"/>
    <s v="6/10/2022"/>
    <s v="9:19"/>
    <s v="0:02:17"/>
    <s v="Other"/>
    <s v="Yes"/>
    <x v="2"/>
    <s v="Tech"/>
    <s v="Python"/>
    <n v="5"/>
    <n v="5"/>
    <n v="5"/>
    <n v="5"/>
    <n v="5"/>
    <n v="1"/>
    <s v="Neither easy nor difficult"/>
    <s v="Other"/>
    <s v="Male"/>
    <n v="23"/>
    <s v="20-39"/>
    <x v="1"/>
    <s v="Asian or Asian American"/>
    <s v="India"/>
  </r>
  <r>
    <s v="62a3ac4bf8f756164585ea83"/>
    <s v="anonymous"/>
    <s v="6/10/2022"/>
    <s v="16:40"/>
    <s v="0:02:04"/>
    <s v="Data Analyst"/>
    <s v="Yes"/>
    <x v="2"/>
    <s v="Tech"/>
    <s v="Python"/>
    <n v="3"/>
    <n v="2"/>
    <n v="4"/>
    <n v="3"/>
    <n v="7"/>
    <n v="8"/>
    <s v="Easy"/>
    <s v="Good Work/Life Balance"/>
    <s v="Male"/>
    <n v="26"/>
    <s v="20-39"/>
    <x v="1"/>
    <s v="Other"/>
    <s v="Asia"/>
  </r>
  <r>
    <s v="62a3450424a262602738357f"/>
    <s v="anonymous"/>
    <s v="6/10/2022"/>
    <s v="9:20"/>
    <s v="0:01:19"/>
    <s v="Other"/>
    <s v="No"/>
    <x v="5"/>
    <s v="Healthcare"/>
    <s v="Python"/>
    <n v="9"/>
    <n v="10"/>
    <n v="10"/>
    <n v="10"/>
    <n v="10"/>
    <n v="10"/>
    <s v="Very Easy"/>
    <s v="Good Work/Life Balance"/>
    <s v="Female"/>
    <n v="33"/>
    <s v="20-39"/>
    <x v="5"/>
    <s v="Hispanic or Latino"/>
    <s v="North America"/>
  </r>
  <r>
    <s v="62a34117cec54911e9ca54e7"/>
    <s v="anonymous"/>
    <s v="6/10/2022"/>
    <s v="9:03"/>
    <s v="0:01:59"/>
    <s v="Student/Looking/None"/>
    <s v="Yes"/>
    <x v="2"/>
    <s v="Other"/>
    <s v="R"/>
    <n v="1"/>
    <n v="3"/>
    <n v="6"/>
    <n v="6"/>
    <n v="6"/>
    <n v="9"/>
    <s v="Difficult"/>
    <s v="Remote Work"/>
    <s v="Male"/>
    <n v="36"/>
    <s v="20-39"/>
    <x v="1"/>
    <s v="Black or African American"/>
    <s v="Caribbean"/>
  </r>
  <r>
    <s v="62a345490a77c1a77f65cc5b"/>
    <s v="anonymous"/>
    <s v="6/10/2022"/>
    <s v="9:21"/>
    <s v="0:01:38"/>
    <s v="Data Analyst"/>
    <s v="Yes"/>
    <x v="1"/>
    <s v="Education"/>
    <s v="R"/>
    <n v="3"/>
    <n v="6"/>
    <n v="5"/>
    <n v="4"/>
    <n v="3"/>
    <n v="4"/>
    <s v="Neither easy nor difficult"/>
    <s v="Better Salary"/>
    <s v="Male"/>
    <n v="42"/>
    <s v="40-59"/>
    <x v="4"/>
    <s v="White or Caucasian"/>
    <s v="North America"/>
  </r>
  <r>
    <s v="62a3455bbc6861bf3176d57a"/>
    <s v="anonymous"/>
    <s v="6/10/2022"/>
    <s v="9:21"/>
    <s v="0:02:36"/>
    <s v="Data Analyst"/>
    <s v="Yes"/>
    <x v="2"/>
    <s v="Tech"/>
    <s v="Python"/>
    <n v="6"/>
    <n v="7"/>
    <n v="8"/>
    <n v="7"/>
    <n v="7"/>
    <n v="8"/>
    <s v="Easy"/>
    <s v="Good Work/Life Balance"/>
    <s v="Male"/>
    <n v="29"/>
    <s v="20-39"/>
    <x v="3"/>
    <s v="White or Caucasian"/>
    <s v="Europe"/>
  </r>
  <r>
    <s v="62a3457bf8d5efcc22f7da17"/>
    <s v="anonymous"/>
    <s v="6/10/2022"/>
    <s v="9:22"/>
    <s v="0:01:08"/>
    <s v="Data Analyst"/>
    <s v="No"/>
    <x v="4"/>
    <s v="Tech"/>
    <s v="Python"/>
    <n v="4"/>
    <n v="7"/>
    <n v="6"/>
    <n v="4"/>
    <n v="2"/>
    <n v="4"/>
    <s v="Easy"/>
    <s v="Better Salary"/>
    <s v="Female"/>
    <n v="27"/>
    <s v="20-39"/>
    <x v="3"/>
    <s v="Asian or Asian American"/>
    <s v="North America"/>
  </r>
  <r>
    <s v="62a345b2bae91e4b8b82fad6"/>
    <s v="anonymous"/>
    <s v="6/10/2022"/>
    <s v="9:22"/>
    <s v="0:01:41"/>
    <s v="Student/Looking/None"/>
    <s v="No"/>
    <x v="1"/>
    <s v="Healthcare"/>
    <s v="Python"/>
    <n v="0"/>
    <n v="10"/>
    <n v="10"/>
    <n v="10"/>
    <n v="4"/>
    <n v="2"/>
    <s v="Neither easy nor difficult"/>
    <s v="Remote Work"/>
    <s v="Female"/>
    <n v="39"/>
    <s v="20-39"/>
    <x v="1"/>
    <s v="Hispanic or Latino"/>
    <s v="North America"/>
  </r>
  <r>
    <s v="62a360dbd8c00e9f541a16cf"/>
    <s v="anonymous"/>
    <s v="6/10/2022"/>
    <s v="11:18"/>
    <s v="0:02:08"/>
    <s v="Student/Looking/None"/>
    <s v="No"/>
    <x v="1"/>
    <s v="Construction"/>
    <s v="Other"/>
    <n v="10"/>
    <n v="4"/>
    <n v="10"/>
    <n v="10"/>
    <n v="4"/>
    <n v="10"/>
    <s v="Neither easy nor difficult"/>
    <s v="Remote Work"/>
    <s v="Male"/>
    <n v="32"/>
    <s v="20-39"/>
    <x v="3"/>
    <s v="White or Caucasian"/>
    <s v="Europe"/>
  </r>
  <r>
    <s v="62a36d12f8d5efcc22f82cd8"/>
    <s v="anonymous"/>
    <s v="6/10/2022"/>
    <s v="12:10"/>
    <s v="0:02:58"/>
    <s v="Student/Looking/None"/>
    <s v="No"/>
    <x v="2"/>
    <s v="Tech"/>
    <s v="Python"/>
    <n v="0"/>
    <n v="4"/>
    <n v="7"/>
    <n v="6"/>
    <n v="7"/>
    <n v="8"/>
    <s v="Easy"/>
    <s v="Other"/>
    <s v="Male"/>
    <n v="24"/>
    <s v="20-39"/>
    <x v="3"/>
    <s v="White or Caucasian"/>
    <s v="Europe"/>
  </r>
  <r>
    <s v="62a34646f8d5efcc22f7dc5c"/>
    <s v="anonymous"/>
    <s v="6/10/2022"/>
    <s v="9:25"/>
    <s v="0:01:22"/>
    <s v="Data Analyst"/>
    <s v="Yes"/>
    <x v="6"/>
    <s v="Education"/>
    <s v="R"/>
    <n v="7"/>
    <n v="7"/>
    <n v="7"/>
    <n v="7"/>
    <n v="4"/>
    <n v="7"/>
    <s v="Easy"/>
    <s v="Remote Work"/>
    <s v="Male"/>
    <n v="31"/>
    <s v="20-39"/>
    <x v="3"/>
    <s v="White or Caucasian"/>
    <s v="North America"/>
  </r>
  <r>
    <s v="62a34687f408bae018ed4c52"/>
    <s v="anonymous"/>
    <s v="6/10/2022"/>
    <s v="9:26"/>
    <s v="0:01:30"/>
    <s v="Data Analyst"/>
    <s v="Yes"/>
    <x v="2"/>
    <s v="Finance"/>
    <s v="Python"/>
    <n v="10"/>
    <n v="9"/>
    <n v="9"/>
    <n v="10"/>
    <n v="9"/>
    <n v="10"/>
    <s v="Neither easy nor difficult"/>
    <s v="Good Culture"/>
    <s v="Male"/>
    <n v="30"/>
    <s v="20-39"/>
    <x v="3"/>
    <s v="Hispanic or Latino"/>
    <s v="North America"/>
  </r>
  <r>
    <s v="62a346a37dc029e2d66bfa6d"/>
    <s v="anonymous"/>
    <s v="6/10/2022"/>
    <s v="9:26"/>
    <s v="0:03:05"/>
    <s v="Data Engineer"/>
    <s v="Yes"/>
    <x v="2"/>
    <s v="Tech"/>
    <s v="Python"/>
    <n v="7"/>
    <n v="8"/>
    <n v="6"/>
    <n v="5"/>
    <n v="5"/>
    <n v="9"/>
    <s v="Difficult"/>
    <s v="Better Salary"/>
    <s v="Male"/>
    <n v="33"/>
    <s v="20-39"/>
    <x v="3"/>
    <s v="Hispanic or Latino"/>
    <s v="North America"/>
  </r>
  <r>
    <s v="62a346a95d257a28a30d8cb9"/>
    <s v="anonymous"/>
    <s v="6/10/2022"/>
    <s v="9:27"/>
    <s v="0:00:58"/>
    <s v="Data Analyst"/>
    <s v="No"/>
    <x v="6"/>
    <s v="Other"/>
    <s v="Python"/>
    <n v="7"/>
    <n v="8"/>
    <n v="9"/>
    <n v="7"/>
    <n v="7"/>
    <n v="7"/>
    <s v="Neither easy nor difficult"/>
    <s v="Better Salary"/>
    <s v="Male"/>
    <n v="25"/>
    <s v="20-39"/>
    <x v="1"/>
    <s v="White or Caucasian"/>
    <s v="North America"/>
  </r>
  <r>
    <s v="62a346b4bc6861bf3176d7ce"/>
    <s v="anonymous"/>
    <s v="6/10/2022"/>
    <s v="9:27"/>
    <s v="0:01:09"/>
    <s v="Student/Looking/None"/>
    <s v="No"/>
    <x v="2"/>
    <s v="Tech"/>
    <s v="R"/>
    <n v="0"/>
    <n v="0"/>
    <n v="0"/>
    <n v="0"/>
    <n v="0"/>
    <n v="0"/>
    <s v="Neither easy nor difficult"/>
    <s v="Good Work/Life Balance"/>
    <s v="Male"/>
    <n v="23"/>
    <s v="20-39"/>
    <x v="1"/>
    <s v="Other"/>
    <s v="India"/>
  </r>
  <r>
    <s v="62a346cef8f756164585385b"/>
    <s v="anonymous"/>
    <s v="6/10/2022"/>
    <s v="9:27"/>
    <s v="0:01:51"/>
    <s v="Data Analyst"/>
    <s v="Yes"/>
    <x v="1"/>
    <s v="Other"/>
    <s v="Other"/>
    <n v="4"/>
    <n v="4"/>
    <n v="3"/>
    <n v="3"/>
    <n v="5"/>
    <n v="6"/>
    <s v="Very Difficult"/>
    <s v="Better Salary"/>
    <s v="Male"/>
    <n v="33"/>
    <s v="20-39"/>
    <x v="1"/>
    <s v="Asian or Asian American"/>
    <s v="North America"/>
  </r>
  <r>
    <s v="62a3fea50a77c1a77f66e41b"/>
    <s v="anonymous"/>
    <s v="6/10/2022"/>
    <s v="22:32"/>
    <s v="0:00:43"/>
    <s v="Data Analyst"/>
    <s v="Yes"/>
    <x v="2"/>
    <s v="Healthcare"/>
    <s v="R"/>
    <n v="4"/>
    <n v="5"/>
    <n v="7"/>
    <n v="7"/>
    <n v="5"/>
    <n v="7"/>
    <s v="Neither easy nor difficult"/>
    <s v="Better Salary"/>
    <s v="Female"/>
    <n v="35"/>
    <s v="20-39"/>
    <x v="1"/>
    <s v="Hispanic or Latino"/>
    <s v="South America"/>
  </r>
  <r>
    <s v="62a345e25d257a28a30d8b43"/>
    <s v="anonymous"/>
    <s v="6/10/2022"/>
    <s v="9:23"/>
    <s v="0:03:09"/>
    <s v="Data Analyst"/>
    <s v="Yes"/>
    <x v="6"/>
    <s v="Other"/>
    <s v="Python"/>
    <n v="7"/>
    <n v="7"/>
    <n v="5"/>
    <n v="9"/>
    <n v="7"/>
    <n v="8"/>
    <s v="Easy"/>
    <s v="Good Work/Life Balance"/>
    <s v="Male"/>
    <n v="29"/>
    <s v="20-39"/>
    <x v="1"/>
    <s v="Hispanic or Latino"/>
    <s v="South America"/>
  </r>
  <r>
    <s v="62a34726f8d5efcc22f7dec7"/>
    <s v="anonymous"/>
    <s v="6/10/2022"/>
    <s v="9:29"/>
    <s v="0:01:14"/>
    <s v="Data Analyst"/>
    <s v="No"/>
    <x v="6"/>
    <s v="Tech"/>
    <s v="Python"/>
    <n v="3"/>
    <n v="4"/>
    <n v="2"/>
    <n v="1"/>
    <n v="0"/>
    <n v="4"/>
    <s v="Neither easy nor difficult"/>
    <s v="Better Salary"/>
    <s v="Male"/>
    <n v="25"/>
    <s v="20-39"/>
    <x v="1"/>
    <s v="White or Caucasian"/>
    <s v="North America"/>
  </r>
  <r>
    <s v="62a3476c5d257a28a30d8e6d"/>
    <s v="anonymous"/>
    <s v="6/10/2022"/>
    <s v="9:30"/>
    <s v="0:03:00"/>
    <s v="Data Analyst"/>
    <s v="No"/>
    <x v="5"/>
    <s v="Other"/>
    <s v="Python"/>
    <n v="5"/>
    <n v="4"/>
    <n v="5"/>
    <n v="4"/>
    <n v="3"/>
    <n v="6"/>
    <s v="Neither easy nor difficult"/>
    <s v="Other"/>
    <s v="Male"/>
    <n v="23"/>
    <s v="20-39"/>
    <x v="1"/>
    <s v="White or Caucasian"/>
    <s v="North America"/>
  </r>
  <r>
    <s v="62a347b4f8f7561645853a98"/>
    <s v="anonymous"/>
    <s v="6/10/2022"/>
    <s v="9:31"/>
    <s v="0:02:02"/>
    <s v="Other"/>
    <s v="No"/>
    <x v="1"/>
    <s v="Healthcare"/>
    <s v="JavaScript"/>
    <n v="2"/>
    <n v="4"/>
    <n v="6"/>
    <n v="5"/>
    <n v="3"/>
    <n v="4"/>
    <s v="Easy"/>
    <s v="Better Salary"/>
    <s v="Female"/>
    <n v="51"/>
    <s v="40-59"/>
    <x v="1"/>
    <s v="Black or African American"/>
    <s v="North America"/>
  </r>
  <r>
    <s v="62a347f6b4da29969c62fb79"/>
    <s v="anonymous"/>
    <s v="6/10/2022"/>
    <s v="9:32"/>
    <s v="0:01:45"/>
    <s v="Data Analyst"/>
    <s v="No"/>
    <x v="2"/>
    <s v="Telecommunication"/>
    <s v="Other"/>
    <n v="1"/>
    <n v="4"/>
    <n v="4"/>
    <n v="3"/>
    <n v="2"/>
    <n v="6"/>
    <s v="Very Difficult"/>
    <s v="Better Salary"/>
    <s v="Male"/>
    <n v="30"/>
    <s v="20-39"/>
    <x v="1"/>
    <s v="Black or African American"/>
    <s v="United Kingdom"/>
  </r>
  <r>
    <s v="62a3483018134ddc75cea4e6"/>
    <s v="anonymous"/>
    <s v="6/10/2022"/>
    <s v="9:33"/>
    <s v="0:01:41"/>
    <s v="Data Analyst"/>
    <s v="Yes"/>
    <x v="1"/>
    <s v="Finance"/>
    <s v="Python"/>
    <n v="8"/>
    <n v="9"/>
    <n v="9"/>
    <n v="9"/>
    <n v="9"/>
    <n v="8"/>
    <s v="Very Difficult"/>
    <s v="Better Salary"/>
    <s v="Male"/>
    <n v="23"/>
    <s v="20-39"/>
    <x v="1"/>
    <s v="Asian or Asian American"/>
    <s v="India"/>
  </r>
  <r>
    <s v="62a348650f8c8599d5af2b77"/>
    <s v="anonymous"/>
    <s v="6/10/2022"/>
    <s v="9:34"/>
    <s v="0:01:06"/>
    <s v="Other"/>
    <s v="Yes"/>
    <x v="1"/>
    <s v="Other"/>
    <s v="R"/>
    <n v="3"/>
    <n v="5"/>
    <n v="5"/>
    <n v="6"/>
    <n v="3"/>
    <n v="4"/>
    <s v="Neither easy nor difficult"/>
    <s v="Better Salary"/>
    <s v="Male"/>
    <n v="24"/>
    <s v="20-39"/>
    <x v="1"/>
    <s v="Asian or Asian American"/>
    <s v="North America"/>
  </r>
  <r>
    <s v="62a3489318134ddc75cea659"/>
    <s v="anonymous"/>
    <s v="6/10/2022"/>
    <s v="9:35"/>
    <s v="0:01:06"/>
    <s v="Student/Looking/None"/>
    <s v="Yes"/>
    <x v="1"/>
    <s v="Tech"/>
    <s v="Python"/>
    <n v="6"/>
    <n v="6"/>
    <n v="6"/>
    <n v="6"/>
    <n v="6"/>
    <n v="6"/>
    <s v="Easy"/>
    <s v="Good Culture"/>
    <s v="Male"/>
    <n v="25"/>
    <s v="20-39"/>
    <x v="3"/>
    <s v="Asian or Asian American"/>
    <s v="Australia"/>
  </r>
  <r>
    <s v="62a348bf2e54c9003e533634"/>
    <s v="anonymous"/>
    <s v="6/10/2022"/>
    <s v="9:35"/>
    <s v="0:02:22"/>
    <s v="Data Analyst"/>
    <s v="Yes"/>
    <x v="1"/>
    <s v="Finance"/>
    <s v="Python"/>
    <n v="4"/>
    <n v="4"/>
    <n v="6"/>
    <n v="4"/>
    <n v="5"/>
    <n v="6"/>
    <s v="Difficult"/>
    <s v="Better Salary"/>
    <s v="Female"/>
    <n v="55"/>
    <s v="40-59"/>
    <x v="3"/>
    <s v="Other"/>
    <s v="North America"/>
  </r>
  <r>
    <s v="62a348c2f3072dd892623c10"/>
    <s v="anonymous"/>
    <s v="6/10/2022"/>
    <s v="9:36"/>
    <s v="0:01:56"/>
    <s v="Data Analyst"/>
    <s v="No"/>
    <x v="5"/>
    <s v="Other"/>
    <s v="R"/>
    <n v="8"/>
    <n v="10"/>
    <n v="8"/>
    <n v="7"/>
    <n v="8"/>
    <n v="10"/>
    <s v="Very Easy"/>
    <s v="Remote Work"/>
    <s v="Female"/>
    <n v="30"/>
    <s v="20-39"/>
    <x v="3"/>
    <s v="White or Caucasian"/>
    <s v="North America"/>
  </r>
  <r>
    <s v="62a348f2f8d5efcc22f7e2ba"/>
    <s v="anonymous"/>
    <s v="6/10/2022"/>
    <s v="9:36"/>
    <s v="0:01:10"/>
    <s v="Data Analyst"/>
    <s v="Yes"/>
    <x v="1"/>
    <s v="Other"/>
    <s v="Python"/>
    <n v="9"/>
    <n v="9"/>
    <n v="9"/>
    <n v="9"/>
    <n v="7"/>
    <n v="4"/>
    <s v="Difficult"/>
    <s v="Better Salary"/>
    <s v="Male"/>
    <n v="25"/>
    <s v="20-39"/>
    <x v="1"/>
    <s v="Asian or Asian American"/>
    <s v="North America"/>
  </r>
  <r>
    <s v="62a349160a77c1a77f65d4db"/>
    <s v="anonymous"/>
    <s v="6/10/2022"/>
    <s v="9:37"/>
    <s v="0:00:28"/>
    <s v="Data Analyst"/>
    <s v="Yes"/>
    <x v="6"/>
    <s v="Other"/>
    <s v="Python"/>
    <n v="6"/>
    <n v="9"/>
    <n v="7"/>
    <n v="6"/>
    <n v="7"/>
    <n v="7"/>
    <s v="Neither easy nor difficult"/>
    <s v="Better Salary"/>
    <s v="Male"/>
    <n v="28"/>
    <s v="20-39"/>
    <x v="3"/>
    <s v="White or Caucasian"/>
    <s v="North America"/>
  </r>
  <r>
    <s v="62a3493fb4da29969c62fe63"/>
    <s v="anonymous"/>
    <s v="6/10/2022"/>
    <s v="9:38"/>
    <s v="0:02:22"/>
    <s v="Other"/>
    <s v="Yes"/>
    <x v="1"/>
    <s v="Other"/>
    <s v="Python"/>
    <n v="8"/>
    <n v="8"/>
    <n v="9"/>
    <n v="9"/>
    <n v="10"/>
    <n v="10"/>
    <s v="Very Easy"/>
    <s v="Better Salary"/>
    <s v="Male"/>
    <n v="34"/>
    <s v="20-39"/>
    <x v="1"/>
    <s v="White or Caucasian"/>
    <s v="United Kingdom"/>
  </r>
  <r>
    <s v="62a35a2c7dc029e2d66c2519"/>
    <s v="anonymous"/>
    <s v="6/10/2022"/>
    <s v="10:50"/>
    <s v="0:01:39"/>
    <s v="Student/Looking/None"/>
    <s v="No"/>
    <x v="2"/>
    <s v="Tech"/>
    <s v="Python"/>
    <n v="3"/>
    <n v="7"/>
    <n v="6"/>
    <n v="7"/>
    <n v="0"/>
    <n v="0"/>
    <s v="Difficult"/>
    <s v="Better Salary"/>
    <s v="Male"/>
    <n v="42"/>
    <s v="40-59"/>
    <x v="4"/>
    <s v="White or Caucasian"/>
    <s v="South America"/>
  </r>
  <r>
    <s v="62a34256bae91e4b8b82f16d"/>
    <s v="anonymous"/>
    <s v="6/10/2022"/>
    <s v="9:08"/>
    <s v="0:01:46"/>
    <s v="Data Analyst"/>
    <s v="Yes"/>
    <x v="2"/>
    <s v="Finance"/>
    <s v="Other"/>
    <n v="3"/>
    <n v="5"/>
    <n v="4"/>
    <n v="3"/>
    <n v="3"/>
    <n v="3"/>
    <s v="Difficult"/>
    <s v="Good Work/Life Balance"/>
    <s v="Male"/>
    <n v="31"/>
    <s v="20-39"/>
    <x v="3"/>
    <s v="White or Caucasian"/>
    <s v="Europe"/>
  </r>
  <r>
    <s v="62a34991b4da29969c62ff4b"/>
    <s v="anonymous"/>
    <s v="6/10/2022"/>
    <s v="9:39"/>
    <s v="0:01:15"/>
    <s v="Student/Looking/None"/>
    <s v="Yes"/>
    <x v="2"/>
    <s v="Healthcare"/>
    <s v="Python"/>
    <n v="3"/>
    <n v="7"/>
    <n v="7"/>
    <n v="7"/>
    <n v="1"/>
    <n v="2"/>
    <s v="Difficult"/>
    <s v="Better Salary"/>
    <s v="Male"/>
    <n v="31"/>
    <s v="20-39"/>
    <x v="3"/>
    <s v="Black or African American"/>
    <s v="North America"/>
  </r>
  <r>
    <s v="62a349bbf8f756164585400d"/>
    <s v="anonymous"/>
    <s v="6/10/2022"/>
    <s v="9:40"/>
    <s v="0:02:07"/>
    <s v="Data Analyst"/>
    <s v="Yes"/>
    <x v="1"/>
    <s v="Other"/>
    <s v="SQL"/>
    <n v="3"/>
    <n v="6"/>
    <n v="6"/>
    <n v="6"/>
    <n v="4"/>
    <n v="4"/>
    <s v="Easy"/>
    <s v="Better Salary"/>
    <s v="Male"/>
    <n v="25"/>
    <s v="20-39"/>
    <x v="1"/>
    <s v="Asian or Asian American"/>
    <s v="North America"/>
  </r>
  <r>
    <s v="62a349c7cec54911e9ca67c7"/>
    <s v="anonymous"/>
    <s v="6/10/2022"/>
    <s v="9:40"/>
    <s v="0:01:05"/>
    <s v="Data Analyst"/>
    <s v="Yes"/>
    <x v="0"/>
    <s v="Finance"/>
    <s v="Python"/>
    <n v="5"/>
    <n v="1"/>
    <n v="4"/>
    <n v="3"/>
    <n v="3"/>
    <n v="4"/>
    <s v="Easy"/>
    <s v="Better Salary"/>
    <s v="Female"/>
    <n v="38"/>
    <s v="20-39"/>
    <x v="1"/>
    <s v="White or Caucasian"/>
    <s v="North America"/>
  </r>
  <r>
    <s v="62a39a95bc6861bf3177751d"/>
    <s v="anonymous"/>
    <s v="6/10/2022"/>
    <s v="15:25"/>
    <s v="0:02:24"/>
    <s v="Other"/>
    <s v="No"/>
    <x v="1"/>
    <s v="Healthcare"/>
    <s v="Python"/>
    <n v="6"/>
    <n v="8"/>
    <n v="8"/>
    <n v="8"/>
    <n v="8"/>
    <n v="10"/>
    <s v="Neither easy nor difficult"/>
    <s v="Good Work/Life Balance"/>
    <s v="Female"/>
    <n v="35"/>
    <s v="20-39"/>
    <x v="3"/>
    <s v="White or Caucasian"/>
    <s v="Europe"/>
  </r>
  <r>
    <s v="62a349e6b4da29969c63000c"/>
    <s v="anonymous"/>
    <s v="6/10/2022"/>
    <s v="9:40"/>
    <s v="0:01:32"/>
    <s v="Data Analyst"/>
    <s v="Yes"/>
    <x v="2"/>
    <s v="Tech"/>
    <s v="C/C++"/>
    <n v="0"/>
    <n v="0"/>
    <n v="0"/>
    <n v="2"/>
    <n v="2"/>
    <n v="5"/>
    <s v="Neither easy nor difficult"/>
    <s v="Good Work/Life Balance"/>
    <s v="Male"/>
    <n v="25"/>
    <s v="20-39"/>
    <x v="1"/>
    <s v="Asian or Asian American"/>
    <s v="India"/>
  </r>
  <r>
    <s v="62a34a03cec54911e9ca6869"/>
    <s v="anonymous"/>
    <s v="6/10/2022"/>
    <s v="9:41"/>
    <s v="0:01:08"/>
    <s v="Data Analyst"/>
    <s v="Yes"/>
    <x v="2"/>
    <s v="Tech"/>
    <s v="Python"/>
    <n v="1"/>
    <n v="2"/>
    <n v="1"/>
    <n v="5"/>
    <n v="6"/>
    <n v="6"/>
    <s v="Neither easy nor difficult"/>
    <s v="Better Salary"/>
    <s v="Female"/>
    <n v="29"/>
    <s v="20-39"/>
    <x v="1"/>
    <s v="Black or African American"/>
    <s v="Africa"/>
  </r>
  <r>
    <s v="62a346d724a2626027383abd"/>
    <s v="anonymous"/>
    <s v="6/10/2022"/>
    <s v="9:27"/>
    <s v="0:02:29"/>
    <s v="Other"/>
    <s v="Yes"/>
    <x v="6"/>
    <s v="Other"/>
    <s v="Python"/>
    <n v="7"/>
    <n v="9"/>
    <n v="9"/>
    <n v="8"/>
    <n v="8"/>
    <n v="9"/>
    <s v="Neither easy nor difficult"/>
    <s v="Good Work/Life Balance"/>
    <s v="Male"/>
    <n v="35"/>
    <s v="20-39"/>
    <x v="1"/>
    <s v="Hispanic or Latino"/>
    <s v="South America"/>
  </r>
  <r>
    <s v="62a34abc0f8c8599d5af31c5"/>
    <s v="anonymous"/>
    <s v="6/10/2022"/>
    <s v="9:44"/>
    <s v="0:02:00"/>
    <s v="Data Analyst"/>
    <s v="Yes"/>
    <x v="6"/>
    <s v="Other"/>
    <s v="SQL"/>
    <n v="5"/>
    <n v="8"/>
    <n v="8"/>
    <n v="7"/>
    <n v="6"/>
    <n v="7"/>
    <s v="Very Easy"/>
    <s v="Remote Work"/>
    <s v="Female"/>
    <n v="39"/>
    <s v="20-39"/>
    <x v="1"/>
    <s v="Asian or Asian American"/>
    <s v="North America"/>
  </r>
  <r>
    <s v="62a40dfa5d257a28a30eb110"/>
    <s v="anonymous"/>
    <s v="6/10/2022"/>
    <s v="23:37"/>
    <s v="0:02:58"/>
    <s v="Data Analyst"/>
    <s v="Yes"/>
    <x v="2"/>
    <s v="Other"/>
    <s v="Python"/>
    <n v="4"/>
    <n v="8"/>
    <n v="8"/>
    <n v="8"/>
    <n v="7"/>
    <n v="8"/>
    <s v="Difficult"/>
    <s v="Remote Work"/>
    <s v="Male"/>
    <n v="33"/>
    <s v="20-39"/>
    <x v="1"/>
    <s v="Hispanic or Latino"/>
    <s v="South America"/>
  </r>
  <r>
    <s v="62a34b0eb4da29969c6302ce"/>
    <s v="anonymous"/>
    <s v="6/10/2022"/>
    <s v="9:45"/>
    <s v="0:02:36"/>
    <s v="Data Analyst"/>
    <s v="Yes"/>
    <x v="5"/>
    <s v="Finance"/>
    <s v="Other"/>
    <n v="7"/>
    <n v="9"/>
    <n v="10"/>
    <n v="6"/>
    <n v="4"/>
    <n v="4"/>
    <s v="Neither easy nor difficult"/>
    <s v="Other"/>
    <s v="Female"/>
    <n v="42"/>
    <s v="40-59"/>
    <x v="3"/>
    <s v="Hispanic or Latino"/>
    <s v="North America"/>
  </r>
  <r>
    <s v="62a34b1b0f8c8599d5af328b"/>
    <s v="anonymous"/>
    <s v="6/10/2022"/>
    <s v="9:46"/>
    <s v="0:00:48"/>
    <s v="Data Analyst"/>
    <s v="No"/>
    <x v="1"/>
    <s v="Tech"/>
    <s v="R"/>
    <n v="10"/>
    <n v="8"/>
    <n v="9"/>
    <n v="10"/>
    <n v="10"/>
    <n v="10"/>
    <s v="Easy"/>
    <s v="Better Salary"/>
    <s v="Male"/>
    <n v="25"/>
    <s v="20-39"/>
    <x v="1"/>
    <s v="White or Caucasian"/>
    <s v="North America"/>
  </r>
  <r>
    <s v="62a34b5b5d257a28a30d96a6"/>
    <s v="anonymous"/>
    <s v="6/10/2022"/>
    <s v="9:47"/>
    <s v="0:01:20"/>
    <s v="Data Scientist"/>
    <s v="No"/>
    <x v="5"/>
    <s v="Finance"/>
    <s v="Python"/>
    <n v="8"/>
    <n v="7"/>
    <n v="6"/>
    <n v="6"/>
    <n v="5"/>
    <n v="9"/>
    <s v="Neither easy nor difficult"/>
    <s v="Better Salary"/>
    <s v="Male"/>
    <n v="22"/>
    <s v="20-39"/>
    <x v="1"/>
    <s v="White or Caucasian"/>
    <s v="North America"/>
  </r>
  <r>
    <s v="62a34210cf25554317300c02"/>
    <s v="anonymous"/>
    <s v="6/10/2022"/>
    <s v="9:07"/>
    <s v="0:02:15"/>
    <s v="Data Analyst"/>
    <s v="No"/>
    <x v="2"/>
    <s v="Tech"/>
    <s v="Python"/>
    <n v="4"/>
    <n v="9"/>
    <n v="10"/>
    <n v="9"/>
    <n v="9"/>
    <n v="10"/>
    <s v="Easy"/>
    <s v="Better Salary"/>
    <s v="Male"/>
    <n v="29"/>
    <s v="20-39"/>
    <x v="4"/>
    <s v="Hispanic or Latino"/>
    <s v="South America"/>
  </r>
  <r>
    <s v="62a34b99cec54911e9ca6e14"/>
    <s v="anonymous"/>
    <s v="6/10/2022"/>
    <s v="9:48"/>
    <s v="0:02:36"/>
    <s v="Data Engineer"/>
    <s v="Yes"/>
    <x v="1"/>
    <s v="Other"/>
    <s v="JavaScript"/>
    <n v="6"/>
    <n v="6"/>
    <n v="6"/>
    <n v="6"/>
    <n v="6"/>
    <n v="6"/>
    <s v="Difficult"/>
    <s v="Good Culture"/>
    <s v="Male"/>
    <n v="25"/>
    <s v="20-39"/>
    <x v="2"/>
    <s v="Other"/>
    <s v="Middle East"/>
  </r>
  <r>
    <s v="62a34bb0f3072dd892624210"/>
    <s v="anonymous"/>
    <s v="6/10/2022"/>
    <s v="9:48"/>
    <s v="0:01:05"/>
    <s v="Data Engineer"/>
    <s v="Yes"/>
    <x v="6"/>
    <s v="Other"/>
    <s v="Python"/>
    <n v="5"/>
    <n v="7"/>
    <n v="7"/>
    <n v="6"/>
    <n v="6"/>
    <n v="7"/>
    <s v="Neither easy nor difficult"/>
    <s v="Better Salary"/>
    <s v="Male"/>
    <n v="45"/>
    <s v="40-59"/>
    <x v="3"/>
    <s v="White or Caucasian"/>
    <s v="North America"/>
  </r>
  <r>
    <s v="62a34bd0cf2555431730208b"/>
    <s v="anonymous"/>
    <s v="6/10/2022"/>
    <s v="9:49"/>
    <s v="0:01:29"/>
    <s v="Data Analyst"/>
    <s v="Yes"/>
    <x v="6"/>
    <s v="Healthcare"/>
    <s v="SQL"/>
    <n v="7"/>
    <n v="3"/>
    <n v="8"/>
    <n v="6"/>
    <n v="8"/>
    <n v="8"/>
    <s v="Easy"/>
    <s v="Good Work/Life Balance"/>
    <s v="Male"/>
    <n v="24"/>
    <s v="20-39"/>
    <x v="1"/>
    <s v="White or Caucasian"/>
    <s v="North America"/>
  </r>
  <r>
    <s v="62a34bd4f408bae018ed57bd"/>
    <s v="anonymous"/>
    <s v="6/10/2022"/>
    <s v="9:49"/>
    <s v="0:03:57"/>
    <s v="Student/Looking/None"/>
    <s v="No"/>
    <x v="2"/>
    <s v="Other"/>
    <s v="R"/>
    <n v="1"/>
    <n v="9"/>
    <n v="6"/>
    <n v="0"/>
    <n v="0"/>
    <n v="0"/>
    <s v="Difficult"/>
    <s v="Better Salary"/>
    <s v="Male"/>
    <n v="25"/>
    <s v="20-39"/>
    <x v="0"/>
    <s v="Black or African American"/>
    <s v="North America"/>
  </r>
  <r>
    <s v="62a34c66b4da29969c6305af"/>
    <s v="anonymous"/>
    <s v="6/10/2022"/>
    <s v="9:51"/>
    <s v="0:01:36"/>
    <s v="Data Analyst"/>
    <s v="Yes"/>
    <x v="6"/>
    <s v="Other"/>
    <s v="Python"/>
    <n v="9"/>
    <n v="8"/>
    <n v="9"/>
    <n v="9"/>
    <n v="8"/>
    <n v="8"/>
    <s v="Difficult"/>
    <s v="Good Work/Life Balance"/>
    <s v="Male"/>
    <n v="26"/>
    <s v="20-39"/>
    <x v="1"/>
    <s v="White or Caucasian"/>
    <s v="North America"/>
  </r>
  <r>
    <s v="62a34d1ff8f756164585465c"/>
    <s v="anonymous"/>
    <s v="6/10/2022"/>
    <s v="9:54"/>
    <s v="0:01:41"/>
    <s v="Data Analyst"/>
    <s v="No"/>
    <x v="1"/>
    <s v="Tech"/>
    <s v="R"/>
    <n v="4"/>
    <n v="7"/>
    <n v="8"/>
    <n v="8"/>
    <n v="5"/>
    <n v="7"/>
    <s v="Easy"/>
    <s v="Better Salary"/>
    <s v="Male"/>
    <n v="23"/>
    <s v="20-39"/>
    <x v="1"/>
    <s v="Asian or Asian American"/>
    <s v="North America"/>
  </r>
  <r>
    <s v="62a34d4118134ddc75ceb0ed"/>
    <s v="anonymous"/>
    <s v="6/10/2022"/>
    <s v="9:55"/>
    <s v="0:01:37"/>
    <s v="Student/Looking/None"/>
    <s v="Yes"/>
    <x v="2"/>
    <s v="Other"/>
    <s v="Python"/>
    <n v="1"/>
    <n v="1"/>
    <n v="1"/>
    <n v="0"/>
    <n v="0"/>
    <n v="3"/>
    <s v="Difficult"/>
    <s v="Remote Work"/>
    <s v="Female"/>
    <n v="42"/>
    <s v="40-59"/>
    <x v="3"/>
    <s v="White or Caucasian"/>
    <s v="United Kingdom"/>
  </r>
  <r>
    <s v="62a34da0f408bae018ed5abd"/>
    <s v="anonymous"/>
    <s v="6/10/2022"/>
    <s v="9:56"/>
    <s v="0:01:30"/>
    <s v="Other"/>
    <s v="Yes"/>
    <x v="1"/>
    <s v="Education"/>
    <s v="Other"/>
    <n v="0"/>
    <n v="0"/>
    <n v="2"/>
    <n v="0"/>
    <n v="0"/>
    <n v="0"/>
    <s v="Very Difficult"/>
    <s v="Good Work/Life Balance"/>
    <s v="Female"/>
    <n v="42"/>
    <s v="40-59"/>
    <x v="1"/>
    <s v="Black or African American"/>
    <s v="North America"/>
  </r>
  <r>
    <s v="62a34dbb5d257a28a30d9a61"/>
    <s v="anonymous"/>
    <s v="6/10/2022"/>
    <s v="9:57"/>
    <s v="0:01:26"/>
    <s v="Other"/>
    <s v="No"/>
    <x v="2"/>
    <s v="Tech"/>
    <s v="Python"/>
    <n v="0"/>
    <n v="6"/>
    <n v="5"/>
    <n v="5"/>
    <n v="3"/>
    <n v="1"/>
    <s v="Neither easy nor difficult"/>
    <s v="Better Salary"/>
    <s v="Male"/>
    <n v="25"/>
    <s v="20-39"/>
    <x v="3"/>
    <s v="Asian or Asian American"/>
    <s v="India"/>
  </r>
  <r>
    <s v="62a34e00f8f7561645854954"/>
    <s v="anonymous"/>
    <s v="6/10/2022"/>
    <s v="9:58"/>
    <s v="0:02:24"/>
    <s v="Data Analyst"/>
    <s v="Yes"/>
    <x v="5"/>
    <s v="Tech"/>
    <s v="R"/>
    <n v="8"/>
    <n v="10"/>
    <n v="10"/>
    <n v="10"/>
    <n v="2"/>
    <n v="7"/>
    <s v="Easy"/>
    <s v="Remote Work"/>
    <s v="Male"/>
    <n v="38"/>
    <s v="20-39"/>
    <x v="3"/>
    <s v="White or Caucasian"/>
    <s v="North America"/>
  </r>
  <r>
    <s v="62a34b7ebae91e4b8b83076c"/>
    <s v="anonymous"/>
    <s v="6/10/2022"/>
    <s v="9:47"/>
    <s v="0:02:04"/>
    <s v="Data Analyst"/>
    <s v="No"/>
    <x v="2"/>
    <s v="Other"/>
    <s v="Python"/>
    <n v="1"/>
    <n v="4"/>
    <n v="4"/>
    <n v="3"/>
    <n v="5"/>
    <n v="5"/>
    <s v="Easy"/>
    <s v="Better Salary"/>
    <s v="Male"/>
    <n v="23"/>
    <s v="20-39"/>
    <x v="2"/>
    <s v="Hispanic or Latino"/>
    <s v="South America"/>
  </r>
  <r>
    <s v="62a34eb7bc6861bf3176e6d8"/>
    <s v="anonymous"/>
    <s v="6/10/2022"/>
    <s v="10:01"/>
    <s v="0:01:37"/>
    <s v="Data Analyst"/>
    <s v="Yes"/>
    <x v="6"/>
    <s v="Education"/>
    <s v="R"/>
    <n v="7"/>
    <n v="10"/>
    <n v="10"/>
    <n v="10"/>
    <n v="8"/>
    <n v="10"/>
    <s v="Neither easy nor difficult"/>
    <s v="Good Work/Life Balance"/>
    <s v="Male"/>
    <n v="28"/>
    <s v="20-39"/>
    <x v="1"/>
    <s v="White or Caucasian"/>
    <s v="North America"/>
  </r>
  <r>
    <s v="62a34f2af8f7561645854c1c"/>
    <s v="anonymous"/>
    <s v="6/10/2022"/>
    <s v="10:03"/>
    <s v="0:01:06"/>
    <s v="Data Analyst"/>
    <s v="No"/>
    <x v="1"/>
    <s v="Healthcare"/>
    <s v="Python"/>
    <n v="1"/>
    <n v="2"/>
    <n v="8"/>
    <n v="7"/>
    <n v="0"/>
    <n v="0"/>
    <s v="Difficult"/>
    <s v="Better Salary"/>
    <s v="Male"/>
    <n v="21"/>
    <s v="20-39"/>
    <x v="1"/>
    <s v="Asian or Asian American"/>
    <s v="North America"/>
  </r>
  <r>
    <s v="62a34f3bf408bae018ed5e42"/>
    <s v="anonymous"/>
    <s v="6/10/2022"/>
    <s v="10:03"/>
    <s v="0:01:13"/>
    <s v="Data Analyst"/>
    <s v="Yes"/>
    <x v="0"/>
    <s v="Healthcare"/>
    <s v="R"/>
    <n v="10"/>
    <n v="10"/>
    <n v="10"/>
    <n v="10"/>
    <n v="10"/>
    <n v="10"/>
    <s v="Very Easy"/>
    <s v="Good Culture"/>
    <s v="Male"/>
    <n v="39"/>
    <s v="20-39"/>
    <x v="3"/>
    <s v="White or Caucasian"/>
    <s v="North America"/>
  </r>
  <r>
    <s v="62a36fe67dc029e2d66c5303"/>
    <s v="anonymous"/>
    <s v="6/10/2022"/>
    <s v="12:23"/>
    <s v="0:02:52"/>
    <s v="Data Analyst"/>
    <s v="Yes"/>
    <x v="2"/>
    <s v="Tech"/>
    <s v="Python"/>
    <n v="1"/>
    <n v="4"/>
    <n v="9"/>
    <n v="7"/>
    <n v="8"/>
    <n v="10"/>
    <s v="Easy"/>
    <s v="Better Salary"/>
    <s v="Male"/>
    <n v="33"/>
    <s v="20-39"/>
    <x v="1"/>
    <s v="Hispanic or Latino"/>
    <s v="South America"/>
  </r>
  <r>
    <s v="62a34fbacec54911e9ca776f"/>
    <s v="anonymous"/>
    <s v="6/10/2022"/>
    <s v="10:05"/>
    <s v="0:01:17"/>
    <s v="Data Analyst"/>
    <s v="No"/>
    <x v="2"/>
    <s v="Other"/>
    <s v="R"/>
    <n v="1"/>
    <n v="6"/>
    <n v="4"/>
    <n v="3"/>
    <n v="5"/>
    <n v="6"/>
    <s v="Neither easy nor difficult"/>
    <s v="Good Work/Life Balance"/>
    <s v="Female"/>
    <n v="23"/>
    <s v="20-39"/>
    <x v="1"/>
    <s v="White or Caucasian"/>
    <s v="Australia"/>
  </r>
  <r>
    <s v="62a34fc3f3072dd892624a45"/>
    <s v="anonymous"/>
    <s v="6/10/2022"/>
    <s v="10:05"/>
    <s v="0:02:03"/>
    <s v="Data Analyst"/>
    <s v="Yes"/>
    <x v="6"/>
    <s v="Other"/>
    <s v="R"/>
    <n v="8"/>
    <n v="9"/>
    <n v="8"/>
    <n v="7"/>
    <n v="7"/>
    <n v="8"/>
    <s v="Neither easy nor difficult"/>
    <s v="Good Work/Life Balance"/>
    <s v="Male"/>
    <n v="30"/>
    <s v="20-39"/>
    <x v="3"/>
    <s v="White or Caucasian"/>
    <s v="North America"/>
  </r>
  <r>
    <s v="62a38153cec54911e9cad855"/>
    <s v="anonymous"/>
    <s v="6/10/2022"/>
    <s v="13:37"/>
    <s v="0:24:18"/>
    <s v="Data Analyst"/>
    <s v="Yes"/>
    <x v="2"/>
    <s v="Healthcare"/>
    <s v="Python"/>
    <n v="4"/>
    <n v="10"/>
    <n v="10"/>
    <n v="8"/>
    <n v="8"/>
    <n v="10"/>
    <s v="Easy"/>
    <s v="Good Work/Life Balance"/>
    <s v="Male"/>
    <n v="30"/>
    <s v="20-39"/>
    <x v="3"/>
    <s v="Hispanic or Latino"/>
    <s v="South America"/>
  </r>
  <r>
    <s v="62a34ff4f3072dd892624b32"/>
    <s v="anonymous"/>
    <s v="6/10/2022"/>
    <s v="10:06"/>
    <s v="0:02:18"/>
    <s v="Data Analyst"/>
    <s v="Yes"/>
    <x v="1"/>
    <s v="Healthcare"/>
    <s v="R"/>
    <n v="3"/>
    <n v="6"/>
    <n v="4"/>
    <n v="6"/>
    <n v="4"/>
    <n v="6"/>
    <s v="Neither easy nor difficult"/>
    <s v="Better Salary"/>
    <s v="Male"/>
    <n v="37"/>
    <s v="20-39"/>
    <x v="1"/>
    <s v="White or Caucasian"/>
    <s v="North America"/>
  </r>
  <r>
    <s v="62a3505bd8c00e9f5419f8df"/>
    <s v="anonymous"/>
    <s v="6/10/2022"/>
    <s v="10:08"/>
    <s v="0:01:22"/>
    <s v="Data Analyst"/>
    <s v="Yes"/>
    <x v="6"/>
    <s v="Healthcare"/>
    <s v="Python"/>
    <n v="3"/>
    <n v="5"/>
    <n v="4"/>
    <n v="5"/>
    <n v="4"/>
    <n v="4"/>
    <s v="Neither easy nor difficult"/>
    <s v="Better Salary"/>
    <s v="Female"/>
    <n v="31"/>
    <s v="20-39"/>
    <x v="1"/>
    <s v="White or Caucasian"/>
    <s v="North America"/>
  </r>
  <r>
    <s v="62a3496e575fa3a5ae88c4e6"/>
    <s v="anonymous"/>
    <s v="6/10/2022"/>
    <s v="9:38"/>
    <s v="0:03:18"/>
    <s v="Data Analyst"/>
    <s v="Yes"/>
    <x v="2"/>
    <s v="Tech"/>
    <s v="Python"/>
    <n v="8"/>
    <n v="10"/>
    <n v="9"/>
    <n v="9"/>
    <n v="10"/>
    <n v="8"/>
    <s v="Neither easy nor difficult"/>
    <s v="Better Salary"/>
    <s v="Female"/>
    <n v="28"/>
    <s v="20-39"/>
    <x v="1"/>
    <s v="Hispanic or Latino"/>
    <s v="Central America"/>
  </r>
  <r>
    <s v="62a35130f3072dd892624d9f"/>
    <s v="anonymous"/>
    <s v="6/10/2022"/>
    <s v="10:12"/>
    <s v="0:02:04"/>
    <s v="Data Analyst"/>
    <s v="Yes"/>
    <x v="2"/>
    <s v="Healthcare"/>
    <s v="Python"/>
    <n v="2"/>
    <n v="6"/>
    <n v="6"/>
    <n v="5"/>
    <n v="4"/>
    <n v="5"/>
    <s v="Easy"/>
    <s v="Better Salary"/>
    <s v="Female"/>
    <n v="26"/>
    <s v="20-39"/>
    <x v="1"/>
    <s v="White or Caucasian"/>
    <s v="Europe"/>
  </r>
  <r>
    <s v="62a351860a77c1a77f65e86b"/>
    <s v="anonymous"/>
    <s v="6/10/2022"/>
    <s v="10:13"/>
    <s v="0:01:28"/>
    <s v="Data Analyst"/>
    <s v="Yes"/>
    <x v="6"/>
    <s v="Healthcare"/>
    <s v="SQL"/>
    <n v="7"/>
    <n v="8"/>
    <n v="8"/>
    <n v="8"/>
    <n v="8"/>
    <n v="7"/>
    <s v="Very Easy"/>
    <s v="Better Salary"/>
    <s v="Male"/>
    <n v="30"/>
    <s v="20-39"/>
    <x v="1"/>
    <s v="White or Caucasian"/>
    <s v="North America"/>
  </r>
  <r>
    <s v="62a3519b24a262602738514a"/>
    <s v="anonymous"/>
    <s v="6/10/2022"/>
    <s v="10:13"/>
    <s v="0:01:39"/>
    <s v="Data Analyst"/>
    <s v="Yes"/>
    <x v="6"/>
    <s v="Tech"/>
    <s v="Python"/>
    <n v="9"/>
    <n v="10"/>
    <n v="10"/>
    <n v="10"/>
    <n v="7"/>
    <n v="9"/>
    <s v="Neither easy nor difficult"/>
    <s v="Better Salary"/>
    <s v="Female"/>
    <n v="39"/>
    <s v="20-39"/>
    <x v="1"/>
    <s v="Black or African American"/>
    <s v="North America"/>
  </r>
  <r>
    <s v="62a35236b4da29969c631214"/>
    <s v="anonymous"/>
    <s v="6/10/2022"/>
    <s v="10:16"/>
    <s v="0:00:53"/>
    <s v="Other"/>
    <s v="No"/>
    <x v="2"/>
    <s v="Education"/>
    <s v="Python"/>
    <n v="1"/>
    <n v="1"/>
    <n v="1"/>
    <n v="0"/>
    <n v="0"/>
    <n v="2"/>
    <s v="Easy"/>
    <s v="Good Work/Life Balance"/>
    <s v="Female"/>
    <n v="28"/>
    <s v="20-39"/>
    <x v="3"/>
    <s v="Asian or Asian American"/>
    <s v="India"/>
  </r>
  <r>
    <s v="62a352a32e54c9003e534981"/>
    <s v="anonymous"/>
    <s v="6/10/2022"/>
    <s v="10:18"/>
    <s v="0:01:46"/>
    <s v="Data Analyst"/>
    <s v="Yes"/>
    <x v="6"/>
    <s v="Finance"/>
    <s v="SQL"/>
    <n v="8"/>
    <n v="8"/>
    <n v="7"/>
    <n v="7"/>
    <n v="10"/>
    <n v="10"/>
    <s v="Very Easy"/>
    <s v="Good Work/Life Balance"/>
    <s v="Male"/>
    <n v="22"/>
    <s v="20-39"/>
    <x v="1"/>
    <s v="Other"/>
    <s v="North America"/>
  </r>
  <r>
    <s v="62a34e082e54c9003e534118"/>
    <s v="anonymous"/>
    <s v="6/10/2022"/>
    <s v="9:58"/>
    <s v="0:02:51"/>
    <s v="BI Developer/Engineer"/>
    <s v="No"/>
    <x v="2"/>
    <s v="Tech"/>
    <s v="Python"/>
    <n v="5"/>
    <n v="6"/>
    <n v="6"/>
    <n v="6"/>
    <n v="6"/>
    <n v="4"/>
    <s v="Easy"/>
    <s v="Better Salary"/>
    <s v="Male"/>
    <n v="24"/>
    <s v="20-39"/>
    <x v="1"/>
    <s v="Hispanic or Latino"/>
    <s v="Central America"/>
  </r>
  <r>
    <s v="62a353372e54c9003e534a40"/>
    <s v="anonymous"/>
    <s v="6/10/2022"/>
    <s v="10:20"/>
    <s v="0:01:44"/>
    <s v="Other"/>
    <s v="No"/>
    <x v="3"/>
    <s v="Tech"/>
    <s v="R"/>
    <n v="8"/>
    <n v="10"/>
    <n v="9"/>
    <n v="7"/>
    <n v="5"/>
    <n v="5"/>
    <s v="Neither easy nor difficult"/>
    <s v="Remote Work"/>
    <s v="Male"/>
    <n v="33"/>
    <s v="20-39"/>
    <x v="3"/>
    <s v="White or Caucasian"/>
    <s v="North America"/>
  </r>
  <r>
    <s v="62a353565d257a28a30da59f"/>
    <s v="anonymous"/>
    <s v="6/10/2022"/>
    <s v="10:21"/>
    <s v="0:05:11"/>
    <s v="Data Analyst"/>
    <s v="Yes"/>
    <x v="2"/>
    <s v="Finance"/>
    <s v="SQL"/>
    <n v="2"/>
    <n v="3"/>
    <n v="3"/>
    <n v="3"/>
    <n v="2"/>
    <n v="4"/>
    <s v="Neither easy nor difficult"/>
    <s v="Good Work/Life Balance"/>
    <s v="Female"/>
    <n v="22"/>
    <s v="20-39"/>
    <x v="1"/>
    <s v="Other"/>
    <s v="Middle East"/>
  </r>
  <r>
    <s v="62a353f07dc029e2d66c1783"/>
    <s v="anonymous"/>
    <s v="6/10/2022"/>
    <s v="10:23"/>
    <s v="0:01:48"/>
    <s v="Student/Looking/None"/>
    <s v="No"/>
    <x v="2"/>
    <s v="Tech"/>
    <s v="Python"/>
    <n v="3"/>
    <n v="5"/>
    <n v="5"/>
    <n v="4"/>
    <n v="4"/>
    <n v="5"/>
    <s v="Neither easy nor difficult"/>
    <s v="Better Salary"/>
    <s v="Male"/>
    <n v="27"/>
    <s v="20-39"/>
    <x v="1"/>
    <s v="Other"/>
    <s v="India"/>
  </r>
  <r>
    <s v="62a3545e0f8c8599d5af474b"/>
    <s v="anonymous"/>
    <s v="6/10/2022"/>
    <s v="10:25"/>
    <s v="0:03:42"/>
    <s v="Data Analyst"/>
    <s v="Yes"/>
    <x v="0"/>
    <s v="Other"/>
    <s v="Other"/>
    <n v="8"/>
    <n v="8"/>
    <n v="8"/>
    <n v="8"/>
    <n v="10"/>
    <n v="10"/>
    <s v="Easy"/>
    <s v="Good Work/Life Balance"/>
    <s v="Male"/>
    <n v="37"/>
    <s v="20-39"/>
    <x v="1"/>
    <s v="Other"/>
    <s v="North America"/>
  </r>
  <r>
    <s v="62a35472cec54911e9ca82bc"/>
    <s v="anonymous"/>
    <s v="6/10/2022"/>
    <s v="10:25"/>
    <s v="0:22:47"/>
    <s v="Other"/>
    <s v="No"/>
    <x v="1"/>
    <s v="Other"/>
    <s v="R"/>
    <n v="3"/>
    <n v="4"/>
    <n v="5"/>
    <n v="5"/>
    <n v="4"/>
    <n v="3"/>
    <s v="Difficult"/>
    <s v="Better Salary"/>
    <s v="Male"/>
    <n v="24"/>
    <s v="20-39"/>
    <x v="3"/>
    <s v="White or Caucasian"/>
    <s v="North America"/>
  </r>
  <r>
    <s v="62a354bdb4da29969c631700"/>
    <s v="anonymous"/>
    <s v="6/10/2022"/>
    <s v="10:27"/>
    <s v="0:01:20"/>
    <s v="Data Analyst"/>
    <s v="No"/>
    <x v="1"/>
    <s v="Healthcare"/>
    <s v="R"/>
    <n v="1"/>
    <n v="4"/>
    <n v="3"/>
    <n v="2"/>
    <n v="0"/>
    <n v="6"/>
    <s v="Difficult"/>
    <s v="Better Salary"/>
    <s v="Male"/>
    <n v="25"/>
    <s v="20-39"/>
    <x v="3"/>
    <s v="Asian or Asian American"/>
    <s v="United Kingdom"/>
  </r>
  <r>
    <s v="62a354e9cf255543173031ed"/>
    <s v="anonymous"/>
    <s v="6/10/2022"/>
    <s v="10:27"/>
    <s v="0:01:24"/>
    <s v="Data Engineer"/>
    <s v="No"/>
    <x v="5"/>
    <s v="Healthcare"/>
    <s v="R"/>
    <n v="8"/>
    <n v="10"/>
    <n v="8"/>
    <n v="8"/>
    <n v="9"/>
    <n v="10"/>
    <s v="Neither easy nor difficult"/>
    <s v="Good Culture"/>
    <s v="Male"/>
    <n v="28"/>
    <s v="20-39"/>
    <x v="3"/>
    <s v="Black or African American"/>
    <s v="North America"/>
  </r>
  <r>
    <s v="62a35541f3072dd892625517"/>
    <s v="anonymous"/>
    <s v="6/10/2022"/>
    <s v="10:29"/>
    <s v="0:02:07"/>
    <s v="Data Analyst"/>
    <s v="Yes"/>
    <x v="1"/>
    <s v="Other"/>
    <s v="Python"/>
    <n v="5"/>
    <n v="5"/>
    <n v="7"/>
    <n v="7"/>
    <n v="7"/>
    <n v="7"/>
    <s v="Easy"/>
    <s v="Better Salary"/>
    <s v="Male"/>
    <n v="32"/>
    <s v="20-39"/>
    <x v="1"/>
    <s v="White or Caucasian"/>
    <s v="United Kingdom"/>
  </r>
  <r>
    <s v="62a355445d257a28a30dab12"/>
    <s v="anonymous"/>
    <s v="6/10/2022"/>
    <s v="10:29"/>
    <s v="0:01:34"/>
    <s v="Data Analyst"/>
    <s v="Yes"/>
    <x v="1"/>
    <s v="Other"/>
    <s v="Python"/>
    <n v="0"/>
    <n v="7"/>
    <n v="7"/>
    <n v="7"/>
    <n v="0"/>
    <n v="7"/>
    <s v="Easy"/>
    <s v="Good Culture"/>
    <s v="Male"/>
    <n v="29"/>
    <s v="20-39"/>
    <x v="1"/>
    <s v="Asian or Asian American"/>
    <s v="North America"/>
  </r>
  <r>
    <s v="62a35631cf25554317303425"/>
    <s v="anonymous"/>
    <s v="6/10/2022"/>
    <s v="10:33"/>
    <s v="0:02:50"/>
    <s v="Data Analyst"/>
    <s v="No"/>
    <x v="1"/>
    <s v="Healthcare"/>
    <s v="R"/>
    <n v="7"/>
    <n v="5"/>
    <n v="8"/>
    <n v="6"/>
    <n v="5"/>
    <n v="10"/>
    <s v="Difficult"/>
    <s v="Other"/>
    <s v="Female"/>
    <n v="26"/>
    <s v="20-39"/>
    <x v="3"/>
    <s v="White or Caucasian"/>
    <s v="Australia"/>
  </r>
  <r>
    <s v="62a357390a77c1a77f65f189"/>
    <s v="anonymous"/>
    <s v="6/10/2022"/>
    <s v="10:37"/>
    <s v="0:03:01"/>
    <s v="Data Engineer"/>
    <s v="Yes"/>
    <x v="1"/>
    <s v="Tech"/>
    <s v="Python"/>
    <n v="0"/>
    <n v="7"/>
    <n v="5"/>
    <n v="0"/>
    <n v="0"/>
    <n v="7"/>
    <s v="Neither easy nor difficult"/>
    <s v="Remote Work"/>
    <s v="Male"/>
    <n v="37"/>
    <s v="20-39"/>
    <x v="3"/>
    <s v="White or Caucasian"/>
    <s v="North America"/>
  </r>
  <r>
    <s v="62a3578b0a77c1a77f65f279"/>
    <s v="anonymous"/>
    <s v="6/10/2022"/>
    <s v="10:39"/>
    <s v="0:01:44"/>
    <s v="Data Analyst"/>
    <s v="No"/>
    <x v="1"/>
    <s v="Other"/>
    <s v="R"/>
    <n v="4"/>
    <n v="6"/>
    <n v="5"/>
    <n v="4"/>
    <n v="5"/>
    <n v="6"/>
    <s v="Neither easy nor difficult"/>
    <s v="Better Salary"/>
    <s v="Male"/>
    <n v="25"/>
    <s v="20-39"/>
    <x v="1"/>
    <s v="White or Caucasian"/>
    <s v="North America"/>
  </r>
  <r>
    <s v="62a35ababae91e4b8b83269d"/>
    <s v="anonymous"/>
    <s v="6/10/2022"/>
    <s v="10:52"/>
    <s v="0:02:39"/>
    <s v="Data Analyst"/>
    <s v="Yes"/>
    <x v="2"/>
    <s v="Tech"/>
    <s v="Python"/>
    <n v="8"/>
    <n v="8"/>
    <n v="8"/>
    <n v="8"/>
    <n v="8"/>
    <n v="9"/>
    <s v="Neither easy nor difficult"/>
    <s v="Good Work/Life Balance"/>
    <s v="Male"/>
    <n v="44"/>
    <s v="40-59"/>
    <x v="1"/>
    <s v="Hispanic or Latino"/>
    <s v="Central America"/>
  </r>
  <r>
    <s v="62a3582e575fa3a5ae88e506"/>
    <s v="anonymous"/>
    <s v="6/10/2022"/>
    <s v="10:41"/>
    <s v="0:02:45"/>
    <s v="Other"/>
    <s v="No"/>
    <x v="4"/>
    <s v="Finance"/>
    <s v="SQL"/>
    <n v="7"/>
    <n v="8"/>
    <n v="8"/>
    <n v="8"/>
    <n v="7"/>
    <n v="8"/>
    <s v="Easy"/>
    <s v="Better Salary"/>
    <s v="Male"/>
    <n v="52"/>
    <s v="40-59"/>
    <x v="1"/>
    <s v="White or Caucasian"/>
    <s v="North America"/>
  </r>
  <r>
    <s v="62a38975b4da29969c637830"/>
    <s v="anonymous"/>
    <s v="6/10/2022"/>
    <s v="14:12"/>
    <s v="0:03:09"/>
    <s v="Data Analyst"/>
    <s v="No"/>
    <x v="2"/>
    <s v="Other"/>
    <s v="Python"/>
    <n v="3"/>
    <n v="6"/>
    <n v="6"/>
    <n v="6"/>
    <n v="4"/>
    <n v="3"/>
    <s v="Neither easy nor difficult"/>
    <s v="Better Salary"/>
    <s v="Male"/>
    <n v="26"/>
    <s v="20-39"/>
    <x v="1"/>
    <s v="Hispanic or Latino"/>
    <s v="Central America"/>
  </r>
  <r>
    <s v="62a35981bae91e4b8b8323dd"/>
    <s v="anonymous"/>
    <s v="6/10/2022"/>
    <s v="10:47"/>
    <s v="0:01:07"/>
    <s v="Data Analyst"/>
    <s v="No"/>
    <x v="0"/>
    <s v="Healthcare"/>
    <s v="Other"/>
    <n v="6"/>
    <n v="6"/>
    <n v="3"/>
    <n v="3"/>
    <n v="3"/>
    <n v="3"/>
    <s v="Neither easy nor difficult"/>
    <s v="Better Salary"/>
    <s v="Female"/>
    <n v="29"/>
    <s v="20-39"/>
    <x v="3"/>
    <s v="White or Caucasian"/>
    <s v="North America"/>
  </r>
  <r>
    <s v="62a6772c18134ddc75d25895"/>
    <s v="anonymous"/>
    <s v="6/12/2022"/>
    <s v="19:30"/>
    <s v="0:01:37"/>
    <s v="Other"/>
    <s v="Yes"/>
    <x v="2"/>
    <s v="Other"/>
    <s v="Python"/>
    <n v="1"/>
    <n v="5"/>
    <n v="10"/>
    <n v="10"/>
    <n v="8"/>
    <n v="10"/>
    <s v="Neither easy nor difficult"/>
    <s v="Better Salary"/>
    <s v="Male"/>
    <n v="30"/>
    <s v="20-39"/>
    <x v="1"/>
    <s v="Hispanic or Latino"/>
    <s v="Central America"/>
  </r>
  <r>
    <s v="62a35aa2f8d5efcc22f8075d"/>
    <s v="anonymous"/>
    <s v="6/10/2022"/>
    <s v="10:52"/>
    <s v="0:01:24"/>
    <s v="Data Analyst"/>
    <s v="Yes"/>
    <x v="1"/>
    <s v="Telecommunication"/>
    <s v="R"/>
    <n v="3"/>
    <n v="5"/>
    <n v="6"/>
    <n v="4"/>
    <n v="3"/>
    <n v="7"/>
    <s v="Difficult"/>
    <s v="Other"/>
    <s v="Male"/>
    <n v="28"/>
    <s v="20-39"/>
    <x v="3"/>
    <s v="White or Caucasian"/>
    <s v="North America"/>
  </r>
  <r>
    <s v="62b795033b026e423f287ecd"/>
    <s v="anonymous"/>
    <s v="6/25/2022"/>
    <s v="19:06"/>
    <s v="0:02:17"/>
    <s v="Data Engineer"/>
    <s v="No"/>
    <x v="2"/>
    <s v="Tech"/>
    <s v="Python"/>
    <n v="6"/>
    <n v="6"/>
    <n v="6"/>
    <n v="6"/>
    <n v="4"/>
    <n v="3"/>
    <s v="Easy"/>
    <s v="Other"/>
    <s v="Male"/>
    <n v="24"/>
    <s v="20-39"/>
    <x v="1"/>
    <s v="Hispanic or Latino"/>
    <s v="Central America"/>
  </r>
  <r>
    <s v="62a35ae0575fa3a5ae88ea98"/>
    <s v="anonymous"/>
    <s v="6/10/2022"/>
    <s v="10:53"/>
    <s v="0:01:30"/>
    <s v="Data Engineer"/>
    <s v="Yes"/>
    <x v="2"/>
    <s v="Tech"/>
    <s v="Python"/>
    <n v="5"/>
    <n v="5"/>
    <n v="6"/>
    <n v="5"/>
    <n v="6"/>
    <n v="7"/>
    <s v="Neither easy nor difficult"/>
    <s v="Remote Work"/>
    <s v="Male"/>
    <n v="23"/>
    <s v="20-39"/>
    <x v="1"/>
    <s v="White or Caucasian"/>
    <s v="Europe"/>
  </r>
  <r>
    <s v="62a35ae87dc029e2d66c279b"/>
    <s v="anonymous"/>
    <s v="6/10/2022"/>
    <s v="10:53"/>
    <s v="0:01:14"/>
    <s v="Data Analyst"/>
    <s v="No"/>
    <x v="1"/>
    <s v="Other"/>
    <s v="R"/>
    <n v="1"/>
    <n v="2"/>
    <n v="6"/>
    <n v="4"/>
    <n v="2"/>
    <n v="0"/>
    <s v="Easy"/>
    <s v="Better Salary"/>
    <s v="Male"/>
    <n v="27"/>
    <s v="20-39"/>
    <x v="1"/>
    <s v="Hispanic or Latino"/>
    <s v="North America"/>
  </r>
  <r>
    <s v="62a35b13bc6861bf31770188"/>
    <s v="anonymous"/>
    <s v="6/10/2022"/>
    <s v="10:54"/>
    <s v="0:01:05"/>
    <s v="Data Analyst"/>
    <s v="No"/>
    <x v="6"/>
    <s v="Construction"/>
    <s v="Python"/>
    <n v="3"/>
    <n v="3"/>
    <n v="3"/>
    <n v="2"/>
    <n v="2"/>
    <n v="1"/>
    <s v="Neither easy nor difficult"/>
    <s v="Good Culture"/>
    <s v="Male"/>
    <n v="26"/>
    <s v="20-39"/>
    <x v="3"/>
    <s v="White or Caucasian"/>
    <s v="North America"/>
  </r>
  <r>
    <s v="62a35b72f408bae018ed76a8"/>
    <s v="anonymous"/>
    <s v="6/10/2022"/>
    <s v="10:55"/>
    <s v="0:01:14"/>
    <s v="Data Analyst"/>
    <s v="Yes"/>
    <x v="5"/>
    <s v="Healthcare"/>
    <s v="Other"/>
    <n v="3"/>
    <n v="4"/>
    <n v="4"/>
    <n v="4"/>
    <n v="1"/>
    <n v="3"/>
    <s v="Neither easy nor difficult"/>
    <s v="Better Salary"/>
    <s v="Male"/>
    <n v="27"/>
    <s v="20-39"/>
    <x v="3"/>
    <s v="Hispanic or Latino"/>
    <s v="North America"/>
  </r>
  <r>
    <s v="62a35b965d257a28a30db899"/>
    <s v="anonymous"/>
    <s v="6/10/2022"/>
    <s v="10:56"/>
    <s v="0:01:45"/>
    <s v="Data Analyst"/>
    <s v="Yes"/>
    <x v="6"/>
    <s v="Other"/>
    <s v="Python"/>
    <n v="0"/>
    <n v="0"/>
    <n v="7"/>
    <n v="1"/>
    <n v="0"/>
    <n v="9"/>
    <s v="Difficult"/>
    <s v="Better Salary"/>
    <s v="Male"/>
    <n v="33"/>
    <s v="20-39"/>
    <x v="1"/>
    <s v="Asian or Asian American"/>
    <s v="North America"/>
  </r>
  <r>
    <s v="62a35ba3f3072dd892626068"/>
    <s v="anonymous"/>
    <s v="6/10/2022"/>
    <s v="10:56"/>
    <s v="0:01:44"/>
    <s v="Data Analyst"/>
    <s v="Yes"/>
    <x v="6"/>
    <s v="Other"/>
    <s v="Python"/>
    <n v="8"/>
    <n v="10"/>
    <n v="10"/>
    <n v="10"/>
    <n v="10"/>
    <n v="10"/>
    <s v="Easy"/>
    <s v="Better Salary"/>
    <s v="Male"/>
    <n v="28"/>
    <s v="20-39"/>
    <x v="1"/>
    <s v="Hispanic or Latino"/>
    <s v="North America"/>
  </r>
  <r>
    <s v="62a39bd324a262602738d725"/>
    <s v="anonymous"/>
    <s v="6/10/2022"/>
    <s v="15:30"/>
    <s v="0:01:23"/>
    <s v="Data Analyst"/>
    <s v="Yes"/>
    <x v="2"/>
    <s v="Other"/>
    <s v="Python"/>
    <n v="7"/>
    <n v="4"/>
    <n v="7"/>
    <n v="4"/>
    <n v="8"/>
    <n v="10"/>
    <s v="Easy"/>
    <s v="Good Work/Life Balance"/>
    <s v="Male"/>
    <n v="25"/>
    <s v="20-39"/>
    <x v="1"/>
    <s v="Hispanic or Latino"/>
    <s v="Central America"/>
  </r>
  <r>
    <s v="62a35d8f575fa3a5ae88efd6"/>
    <s v="anonymous"/>
    <s v="6/10/2022"/>
    <s v="11:04"/>
    <s v="0:02:38"/>
    <s v="Student/Looking/None"/>
    <s v="Yes"/>
    <x v="1"/>
    <s v="Other"/>
    <s v="Python"/>
    <n v="2"/>
    <n v="4"/>
    <n v="6"/>
    <n v="1"/>
    <n v="1"/>
    <n v="1"/>
    <s v="Very Difficult"/>
    <s v="Better Salary"/>
    <s v="Male"/>
    <n v="34"/>
    <s v="20-39"/>
    <x v="4"/>
    <s v="Asian or Asian American"/>
    <s v="North America"/>
  </r>
  <r>
    <s v="62a35d95cf25554317304386"/>
    <s v="anonymous"/>
    <s v="6/10/2022"/>
    <s v="11:04"/>
    <s v="0:01:04"/>
    <s v="Data Analyst"/>
    <s v="No"/>
    <x v="3"/>
    <s v="Tech"/>
    <s v="Python"/>
    <n v="10"/>
    <n v="10"/>
    <n v="10"/>
    <n v="8"/>
    <n v="10"/>
    <n v="10"/>
    <s v="Easy"/>
    <s v="Good Work/Life Balance"/>
    <s v="Male"/>
    <n v="28"/>
    <s v="20-39"/>
    <x v="1"/>
    <s v="Asian or Asian American"/>
    <s v="North America"/>
  </r>
  <r>
    <s v="62a35e970a77c1a77f66035a"/>
    <s v="anonymous"/>
    <s v="6/10/2022"/>
    <s v="11:09"/>
    <s v="0:01:51"/>
    <s v="Data Scientist"/>
    <s v="Yes"/>
    <x v="4"/>
    <s v="Telecommunication"/>
    <s v="Python"/>
    <n v="2"/>
    <n v="4"/>
    <n v="1"/>
    <n v="3"/>
    <n v="1"/>
    <n v="7"/>
    <s v="Neither easy nor difficult"/>
    <s v="Better Salary"/>
    <s v="Male"/>
    <n v="27"/>
    <s v="20-39"/>
    <x v="1"/>
    <s v="Other"/>
    <s v="India"/>
  </r>
  <r>
    <s v="62a35eabf408bae018ed7cbc"/>
    <s v="anonymous"/>
    <s v="6/10/2022"/>
    <s v="11:09"/>
    <s v="0:01:35"/>
    <s v="Data Engineer"/>
    <s v="Yes"/>
    <x v="1"/>
    <s v="Finance"/>
    <s v="Python"/>
    <n v="2"/>
    <n v="4"/>
    <n v="5"/>
    <n v="5"/>
    <n v="4"/>
    <n v="6"/>
    <s v="Difficult"/>
    <s v="Better Salary"/>
    <s v="Male"/>
    <n v="22"/>
    <s v="20-39"/>
    <x v="1"/>
    <s v="White or Caucasian"/>
    <s v="North America"/>
  </r>
  <r>
    <s v="62a35f0d24a2626027386a8b"/>
    <s v="anonymous"/>
    <s v="6/10/2022"/>
    <s v="11:11"/>
    <s v="0:01:03"/>
    <s v="Data Analyst"/>
    <s v="No"/>
    <x v="6"/>
    <s v="Healthcare"/>
    <s v="Python"/>
    <n v="3"/>
    <n v="3"/>
    <n v="4"/>
    <n v="1"/>
    <n v="2"/>
    <n v="2"/>
    <s v="Neither easy nor difficult"/>
    <s v="Better Salary"/>
    <s v="Male"/>
    <n v="29"/>
    <s v="20-39"/>
    <x v="3"/>
    <s v="White or Caucasian"/>
    <s v="North America"/>
  </r>
  <r>
    <s v="62a35f825d257a28a30dc128"/>
    <s v="anonymous"/>
    <s v="6/10/2022"/>
    <s v="11:13"/>
    <s v="0:02:17"/>
    <s v="Data Analyst"/>
    <s v="No"/>
    <x v="6"/>
    <s v="Healthcare"/>
    <s v="Python"/>
    <n v="8"/>
    <n v="10"/>
    <n v="10"/>
    <n v="8"/>
    <n v="5"/>
    <n v="7"/>
    <s v="Neither easy nor difficult"/>
    <s v="Good Work/Life Balance"/>
    <s v="Female"/>
    <n v="31"/>
    <s v="20-39"/>
    <x v="3"/>
    <s v="White or Caucasian"/>
    <s v="North America"/>
  </r>
  <r>
    <s v="62a35fa0f8f7561645856c35"/>
    <s v="anonymous"/>
    <s v="6/10/2022"/>
    <s v="11:13"/>
    <s v="0:01:39"/>
    <s v="Data Analyst"/>
    <s v="No"/>
    <x v="6"/>
    <s v="Tech"/>
    <s v="Python"/>
    <n v="4"/>
    <n v="5"/>
    <n v="5"/>
    <n v="5"/>
    <n v="4"/>
    <n v="4"/>
    <s v="Easy"/>
    <s v="Remote Work"/>
    <s v="Male"/>
    <n v="28"/>
    <s v="20-39"/>
    <x v="1"/>
    <s v="White or Caucasian"/>
    <s v="North America"/>
  </r>
  <r>
    <s v="62a35fc1f8f7561645856c98"/>
    <s v="anonymous"/>
    <s v="6/10/2022"/>
    <s v="11:14"/>
    <s v="0:00:53"/>
    <s v="Student/Looking/None"/>
    <s v="No"/>
    <x v="2"/>
    <s v="Healthcare"/>
    <s v="Python"/>
    <n v="0"/>
    <n v="0"/>
    <n v="0"/>
    <n v="0"/>
    <n v="0"/>
    <n v="0"/>
    <s v="Neither easy nor difficult"/>
    <s v="Good Work/Life Balance"/>
    <s v="Male"/>
    <n v="24"/>
    <s v="20-39"/>
    <x v="3"/>
    <s v="Asian or Asian American"/>
    <s v="North America"/>
  </r>
  <r>
    <s v="62a3602318134ddc75ced6b9"/>
    <s v="anonymous"/>
    <s v="6/10/2022"/>
    <s v="11:15"/>
    <s v="0:01:19"/>
    <s v="Data Analyst"/>
    <s v="No"/>
    <x v="5"/>
    <s v="Other"/>
    <s v="Other"/>
    <n v="4"/>
    <n v="5"/>
    <n v="3"/>
    <n v="4"/>
    <n v="2"/>
    <n v="3"/>
    <s v="Easy"/>
    <s v="Good Culture"/>
    <s v="Male"/>
    <n v="34"/>
    <s v="20-39"/>
    <x v="3"/>
    <s v="White or Caucasian"/>
    <s v="North America"/>
  </r>
  <r>
    <s v="62a360b8f8f7561645856ec4"/>
    <s v="anonymous"/>
    <s v="6/10/2022"/>
    <s v="11:18"/>
    <s v="0:01:16"/>
    <s v="Data Engineer"/>
    <s v="No"/>
    <x v="5"/>
    <s v="Tech"/>
    <s v="Python"/>
    <n v="5"/>
    <n v="3"/>
    <n v="5"/>
    <n v="5"/>
    <n v="4"/>
    <n v="5"/>
    <s v="Difficult"/>
    <s v="Better Salary"/>
    <s v="Male"/>
    <n v="23"/>
    <s v="20-39"/>
    <x v="1"/>
    <s v="White or Caucasian"/>
    <s v="North America"/>
  </r>
  <r>
    <s v="62a609b8f8f75616458875b7"/>
    <s v="anonymous"/>
    <s v="6/12/2022"/>
    <s v="11:43"/>
    <s v="0:01:42"/>
    <s v="Data Analyst"/>
    <s v="Yes"/>
    <x v="2"/>
    <s v="Healthcare"/>
    <s v="Python"/>
    <n v="8"/>
    <n v="10"/>
    <n v="9"/>
    <n v="6"/>
    <n v="8"/>
    <n v="9"/>
    <s v="Easy"/>
    <s v="Remote Work"/>
    <s v="Female"/>
    <n v="28"/>
    <s v="20-39"/>
    <x v="3"/>
    <s v="Hispanic or Latino"/>
    <s v="Central America"/>
  </r>
  <r>
    <s v="62a345c47dc029e2d66bf80a"/>
    <s v="anonymous"/>
    <s v="6/10/2022"/>
    <s v="9:23"/>
    <s v="0:01:36"/>
    <s v="Data Analyst"/>
    <s v="Yes"/>
    <x v="1"/>
    <s v="Telecommunication"/>
    <s v="Python"/>
    <n v="6"/>
    <n v="6"/>
    <n v="7"/>
    <n v="5"/>
    <n v="6"/>
    <n v="7"/>
    <s v="Difficult"/>
    <s v="Good Culture"/>
    <s v="Male"/>
    <n v="31"/>
    <s v="20-39"/>
    <x v="3"/>
    <s v="White or Caucasian"/>
    <s v="Europe"/>
  </r>
  <r>
    <s v="62a361af0f8c8599d5af6277"/>
    <s v="anonymous"/>
    <s v="6/10/2022"/>
    <s v="11:22"/>
    <s v="0:01:39"/>
    <s v="Data Analyst"/>
    <s v="Yes"/>
    <x v="2"/>
    <s v="Education"/>
    <s v="Python"/>
    <n v="0"/>
    <n v="0"/>
    <n v="0"/>
    <n v="0"/>
    <n v="0"/>
    <n v="0"/>
    <s v="Very Difficult"/>
    <s v="Better Salary"/>
    <s v="Male"/>
    <n v="34"/>
    <s v="20-39"/>
    <x v="1"/>
    <s v="Black or African American"/>
    <s v="Africa"/>
  </r>
  <r>
    <s v="62a361cc575fa3a5ae88f908"/>
    <s v="anonymous"/>
    <s v="6/10/2022"/>
    <s v="11:22"/>
    <s v="0:00:55"/>
    <s v="Data Analyst"/>
    <s v="No"/>
    <x v="6"/>
    <s v="Finance"/>
    <s v="Python"/>
    <n v="7"/>
    <n v="5"/>
    <n v="5"/>
    <n v="7"/>
    <n v="9"/>
    <n v="10"/>
    <s v="Very Easy"/>
    <s v="Remote Work"/>
    <s v="Male"/>
    <n v="24"/>
    <s v="20-39"/>
    <x v="1"/>
    <s v="White or Caucasian"/>
    <s v="United Kingdom"/>
  </r>
  <r>
    <s v="62a3620f0f8c8599d5af63a5"/>
    <s v="anonymous"/>
    <s v="6/10/2022"/>
    <s v="11:23"/>
    <s v="0:02:19"/>
    <s v="Other"/>
    <s v="No"/>
    <x v="6"/>
    <s v="Tech"/>
    <s v="Python"/>
    <n v="0"/>
    <n v="10"/>
    <n v="6"/>
    <n v="0"/>
    <n v="0"/>
    <n v="0"/>
    <s v="Difficult"/>
    <s v="Better Salary"/>
    <s v="Male"/>
    <n v="30"/>
    <s v="20-39"/>
    <x v="1"/>
    <s v="Other"/>
    <s v="North America"/>
  </r>
  <r>
    <s v="62a36251d8c00e9f541a199e"/>
    <s v="anonymous"/>
    <s v="6/10/2022"/>
    <s v="11:25"/>
    <s v="0:01:59"/>
    <s v="Other"/>
    <s v="No"/>
    <x v="5"/>
    <s v="Other"/>
    <s v="Python"/>
    <n v="5"/>
    <n v="5"/>
    <n v="6"/>
    <n v="4"/>
    <n v="5"/>
    <n v="5"/>
    <s v="Difficult"/>
    <s v="Better Salary"/>
    <s v="Male"/>
    <n v="24"/>
    <s v="20-39"/>
    <x v="3"/>
    <s v="Hispanic or Latino"/>
    <s v="North America"/>
  </r>
  <r>
    <s v="62a36275bc6861bf31771183"/>
    <s v="anonymous"/>
    <s v="6/10/2022"/>
    <s v="11:25"/>
    <s v="0:01:52"/>
    <s v="Data Analyst"/>
    <s v="Yes"/>
    <x v="1"/>
    <s v="Other"/>
    <s v="Python"/>
    <n v="6"/>
    <n v="8"/>
    <n v="10"/>
    <n v="9"/>
    <n v="7"/>
    <n v="9"/>
    <s v="Easy"/>
    <s v="Better Salary"/>
    <s v="Male"/>
    <n v="27"/>
    <s v="20-39"/>
    <x v="1"/>
    <s v="Other"/>
    <s v="North America"/>
  </r>
  <r>
    <s v="62a3636c2e54c9003e536e6b"/>
    <s v="anonymous"/>
    <s v="6/10/2022"/>
    <s v="11:29"/>
    <s v="0:03:30"/>
    <s v="Data Analyst"/>
    <s v="No"/>
    <x v="2"/>
    <s v="Finance"/>
    <s v="Python"/>
    <n v="1"/>
    <n v="2"/>
    <n v="4"/>
    <n v="4"/>
    <n v="4"/>
    <n v="5"/>
    <s v="Neither easy nor difficult"/>
    <s v="Better Salary"/>
    <s v="Male"/>
    <n v="21"/>
    <s v="20-39"/>
    <x v="1"/>
    <s v="Asian or Asian American"/>
    <s v="India"/>
  </r>
  <r>
    <s v="62a49012f408bae018eef16d"/>
    <s v="anonymous"/>
    <s v="6/11/2022"/>
    <s v="8:52"/>
    <s v="0:01:43"/>
    <s v="Data Analyst"/>
    <s v="Yes"/>
    <x v="0"/>
    <s v="Other"/>
    <s v="R"/>
    <n v="8"/>
    <n v="9"/>
    <n v="9"/>
    <n v="7"/>
    <n v="8"/>
    <n v="8"/>
    <s v="Neither easy nor difficult"/>
    <s v="Remote Work"/>
    <s v="Male"/>
    <n v="30"/>
    <s v="20-39"/>
    <x v="3"/>
    <s v="White or Caucasian"/>
    <s v="Europe"/>
  </r>
  <r>
    <s v="62a365d5d8c00e9f541a20cf"/>
    <s v="anonymous"/>
    <s v="6/10/2022"/>
    <s v="11:40"/>
    <s v="0:02:38"/>
    <s v="Data Analyst"/>
    <s v="Yes"/>
    <x v="2"/>
    <s v="Telecommunication"/>
    <s v="R"/>
    <n v="5"/>
    <n v="7"/>
    <n v="5"/>
    <n v="5"/>
    <n v="5"/>
    <n v="7"/>
    <s v="Difficult"/>
    <s v="Better Salary"/>
    <s v="Male"/>
    <n v="41"/>
    <s v="40-59"/>
    <x v="1"/>
    <s v="White or Caucasian"/>
    <s v="Middle East"/>
  </r>
  <r>
    <s v="62a3670b575fa3a5ae890422"/>
    <s v="anonymous"/>
    <s v="6/10/2022"/>
    <s v="11:45"/>
    <s v="0:02:07"/>
    <s v="Data Analyst"/>
    <s v="Yes"/>
    <x v="2"/>
    <s v="Tech"/>
    <s v="Python"/>
    <n v="0"/>
    <n v="1"/>
    <n v="1"/>
    <n v="0"/>
    <n v="0"/>
    <n v="2"/>
    <s v="Difficult"/>
    <s v="Better Salary"/>
    <s v="Male"/>
    <n v="25"/>
    <s v="20-39"/>
    <x v="1"/>
    <s v="Asian or Asian American"/>
    <s v="India"/>
  </r>
  <r>
    <s v="62a3676bb4da29969c633ac7"/>
    <s v="anonymous"/>
    <s v="6/10/2022"/>
    <s v="11:46"/>
    <s v="0:03:59"/>
    <s v="Data Analyst"/>
    <s v="No"/>
    <x v="2"/>
    <s v="Finance"/>
    <s v="Other"/>
    <n v="4"/>
    <n v="7"/>
    <n v="8"/>
    <n v="8"/>
    <n v="8"/>
    <n v="9"/>
    <s v="Neither easy nor difficult"/>
    <s v="Other"/>
    <s v="Male"/>
    <n v="24"/>
    <s v="20-39"/>
    <x v="1"/>
    <s v="Black or African American"/>
    <s v="Africa"/>
  </r>
  <r>
    <s v="62a4fe370f8c8599d5b158c4"/>
    <s v="anonymous"/>
    <s v="6/11/2022"/>
    <s v="16:42"/>
    <s v="0:02:40"/>
    <s v="Data Analyst"/>
    <s v="No"/>
    <x v="1"/>
    <s v="Other"/>
    <s v="Python"/>
    <n v="7"/>
    <n v="5"/>
    <n v="9"/>
    <n v="9"/>
    <n v="4"/>
    <n v="9"/>
    <s v="Neither easy nor difficult"/>
    <s v="Good Work/Life Balance"/>
    <s v="Female"/>
    <n v="29"/>
    <s v="20-39"/>
    <x v="3"/>
    <s v="Black or African American"/>
    <s v="Europe"/>
  </r>
  <r>
    <s v="62a367d224a2626027387b56"/>
    <s v="anonymous"/>
    <s v="6/10/2022"/>
    <s v="11:48"/>
    <s v="0:03:38"/>
    <s v="Data Analyst"/>
    <s v="No"/>
    <x v="3"/>
    <s v="Finance"/>
    <s v="Other"/>
    <n v="7"/>
    <n v="7"/>
    <n v="7"/>
    <n v="5"/>
    <n v="5"/>
    <n v="7"/>
    <s v="Neither easy nor difficult"/>
    <s v="Good Work/Life Balance"/>
    <s v="Male"/>
    <n v="33"/>
    <s v="20-39"/>
    <x v="1"/>
    <s v="White or Caucasian"/>
    <s v="North America"/>
  </r>
  <r>
    <s v="62a367ed18134ddc75cee697"/>
    <s v="anonymous"/>
    <s v="6/10/2022"/>
    <s v="11:49"/>
    <s v="0:02:40"/>
    <s v="Data Analyst"/>
    <s v="No"/>
    <x v="6"/>
    <s v="Other"/>
    <s v="Other"/>
    <n v="7"/>
    <n v="4"/>
    <n v="10"/>
    <n v="9"/>
    <n v="7"/>
    <n v="10"/>
    <s v="Difficult"/>
    <s v="Better Salary"/>
    <s v="Male"/>
    <n v="23"/>
    <s v="20-39"/>
    <x v="1"/>
    <s v="Hispanic or Latino"/>
    <s v="North America"/>
  </r>
  <r>
    <s v="62a36802f8f7561645857e38"/>
    <s v="anonymous"/>
    <s v="6/10/2022"/>
    <s v="11:49"/>
    <s v="0:01:34"/>
    <s v="Data Analyst"/>
    <s v="Yes"/>
    <x v="6"/>
    <s v="Tech"/>
    <s v="Python"/>
    <n v="6"/>
    <n v="6"/>
    <n v="6"/>
    <n v="6"/>
    <n v="6"/>
    <n v="6"/>
    <s v="Difficult"/>
    <s v="Remote Work"/>
    <s v="Female"/>
    <n v="33"/>
    <s v="20-39"/>
    <x v="3"/>
    <s v="Asian or Asian American"/>
    <s v="United Kingdom"/>
  </r>
  <r>
    <s v="62a3684ebc6861bf31771f15"/>
    <s v="anonymous"/>
    <s v="6/10/2022"/>
    <s v="11:50"/>
    <s v="0:00:48"/>
    <s v="Data Analyst"/>
    <s v="No"/>
    <x v="0"/>
    <s v="Finance"/>
    <s v="Python"/>
    <n v="4"/>
    <n v="4"/>
    <n v="4"/>
    <n v="4"/>
    <n v="4"/>
    <n v="4"/>
    <s v="Neither easy nor difficult"/>
    <s v="Better Salary"/>
    <s v="Male"/>
    <n v="25"/>
    <s v="20-39"/>
    <x v="1"/>
    <s v="White or Caucasian"/>
    <s v="North America"/>
  </r>
  <r>
    <s v="62a343a22e54c9003e532a2a"/>
    <s v="anonymous"/>
    <s v="6/10/2022"/>
    <s v="9:14"/>
    <s v="0:02:43"/>
    <s v="Data Analyst"/>
    <s v="No"/>
    <x v="2"/>
    <s v="Other"/>
    <s v="Python"/>
    <n v="4"/>
    <n v="4"/>
    <n v="4"/>
    <n v="4"/>
    <n v="5"/>
    <n v="6"/>
    <s v="Neither easy nor difficult"/>
    <s v="Remote Work"/>
    <s v="Male"/>
    <n v="29"/>
    <s v="20-39"/>
    <x v="1"/>
    <s v="Other"/>
    <s v="Europe"/>
  </r>
  <r>
    <s v="62a368ee2e54c9003e537e4a"/>
    <s v="anonymous"/>
    <s v="6/10/2022"/>
    <s v="11:53"/>
    <s v="0:01:45"/>
    <s v="Data Analyst"/>
    <s v="Yes"/>
    <x v="2"/>
    <s v="Finance"/>
    <s v="C/C++"/>
    <n v="5"/>
    <n v="10"/>
    <n v="10"/>
    <n v="8"/>
    <n v="10"/>
    <n v="10"/>
    <s v="Very Easy"/>
    <s v="Good Work/Life Balance"/>
    <s v="Male"/>
    <n v="30"/>
    <s v="20-39"/>
    <x v="1"/>
    <s v="White or Caucasian"/>
    <s v="United Kingdom"/>
  </r>
  <r>
    <s v="62a36969f8f756164585821d"/>
    <s v="anonymous"/>
    <s v="6/10/2022"/>
    <s v="11:55"/>
    <s v="0:03:43"/>
    <s v="Other"/>
    <s v="Yes"/>
    <x v="2"/>
    <s v="Healthcare"/>
    <s v="Python"/>
    <n v="10"/>
    <n v="2"/>
    <n v="8"/>
    <n v="5"/>
    <n v="0"/>
    <n v="6"/>
    <s v="Easy"/>
    <s v="Better Salary"/>
    <s v="Male"/>
    <n v="25"/>
    <s v="20-39"/>
    <x v="3"/>
    <s v="Other"/>
    <s v="India"/>
  </r>
  <r>
    <s v="62a3697ff408bae018ed948b"/>
    <s v="anonymous"/>
    <s v="6/10/2022"/>
    <s v="11:55"/>
    <s v="0:01:28"/>
    <s v="Data Analyst"/>
    <s v="No"/>
    <x v="5"/>
    <s v="Telecommunication"/>
    <s v="Other"/>
    <n v="7"/>
    <n v="7"/>
    <n v="5"/>
    <n v="7"/>
    <n v="7"/>
    <n v="7"/>
    <s v="Easy"/>
    <s v="Remote Work"/>
    <s v="Male"/>
    <n v="40"/>
    <s v="40-59"/>
    <x v="2"/>
    <s v="Hispanic or Latino"/>
    <s v="North America"/>
  </r>
  <r>
    <s v="62a36ac6cf255543173063d8"/>
    <s v="anonymous"/>
    <s v="6/10/2022"/>
    <s v="12:01"/>
    <s v="0:02:59"/>
    <s v="Data Analyst"/>
    <s v="No"/>
    <x v="1"/>
    <s v="Other"/>
    <s v="Other"/>
    <n v="6"/>
    <n v="10"/>
    <n v="8"/>
    <n v="8"/>
    <n v="4"/>
    <n v="4"/>
    <s v="Neither easy nor difficult"/>
    <s v="Better Salary"/>
    <s v="Female"/>
    <n v="29"/>
    <s v="20-39"/>
    <x v="1"/>
    <s v="Other"/>
    <s v="North America"/>
  </r>
  <r>
    <s v="62a36ad1f408bae018ed9793"/>
    <s v="anonymous"/>
    <s v="6/10/2022"/>
    <s v="12:01"/>
    <s v="0:04:44"/>
    <s v="Data Analyst"/>
    <s v="No"/>
    <x v="1"/>
    <s v="Other"/>
    <s v="Python"/>
    <n v="0"/>
    <n v="3"/>
    <n v="3"/>
    <n v="3"/>
    <n v="3"/>
    <n v="6"/>
    <s v="Difficult"/>
    <s v="Remote Work"/>
    <s v="Male"/>
    <n v="29"/>
    <s v="20-39"/>
    <x v="3"/>
    <s v="Asian or Asian American"/>
    <s v="India"/>
  </r>
  <r>
    <s v="62a36b6c24a26260273882a2"/>
    <s v="anonymous"/>
    <s v="6/10/2022"/>
    <s v="12:03"/>
    <s v="0:01:40"/>
    <s v="Data Analyst"/>
    <s v="Yes"/>
    <x v="2"/>
    <s v="Education"/>
    <s v="Python"/>
    <n v="1"/>
    <n v="2"/>
    <n v="2"/>
    <n v="3"/>
    <n v="3"/>
    <n v="4"/>
    <s v="Neither easy nor difficult"/>
    <s v="Better Salary"/>
    <s v="Male"/>
    <n v="28"/>
    <s v="20-39"/>
    <x v="3"/>
    <s v="Black or African American"/>
    <s v="Africa"/>
  </r>
  <r>
    <s v="62a36b862e54c9003e5383c6"/>
    <s v="anonymous"/>
    <s v="6/10/2022"/>
    <s v="12:04"/>
    <s v="0:02:21"/>
    <s v="Software Engineer "/>
    <s v="No"/>
    <x v="5"/>
    <s v="Other"/>
    <s v="Other"/>
    <n v="5"/>
    <n v="2"/>
    <n v="0"/>
    <n v="2"/>
    <n v="0"/>
    <n v="0"/>
    <s v="Neither easy nor difficult"/>
    <s v="Good Work/Life Balance"/>
    <s v="Male"/>
    <n v="34"/>
    <s v="20-39"/>
    <x v="1"/>
    <s v="White or Caucasian"/>
    <s v="United Kingdom"/>
  </r>
  <r>
    <s v="62a3baa624a262602738ff27"/>
    <s v="anonymous"/>
    <s v="6/10/2022"/>
    <s v="17:41"/>
    <s v="0:04:19"/>
    <s v="Data Analyst"/>
    <s v="No"/>
    <x v="2"/>
    <s v="Finance"/>
    <s v="Python"/>
    <n v="6"/>
    <n v="8"/>
    <n v="7"/>
    <n v="6"/>
    <n v="2"/>
    <n v="4"/>
    <s v="Easy"/>
    <s v="Other"/>
    <s v="Male"/>
    <n v="25"/>
    <s v="20-39"/>
    <x v="3"/>
    <s v="White or Caucasian"/>
    <s v="Europe"/>
  </r>
  <r>
    <s v="62a5998fbc6861bf31798ef0"/>
    <s v="anonymous"/>
    <s v="6/12/2022"/>
    <s v="3:45"/>
    <s v="0:01:58"/>
    <s v="BI Developer/Engineer"/>
    <s v="Yes"/>
    <x v="2"/>
    <s v="Tech"/>
    <s v="Python"/>
    <n v="7"/>
    <n v="8"/>
    <n v="8"/>
    <n v="8"/>
    <n v="8"/>
    <n v="7"/>
    <s v="Neither easy nor difficult"/>
    <s v="Good Culture"/>
    <s v="Male"/>
    <n v="27"/>
    <s v="20-39"/>
    <x v="3"/>
    <s v="White or Caucasian"/>
    <s v="Europe"/>
  </r>
  <r>
    <s v="62a36e470a77c1a77f662470"/>
    <s v="anonymous"/>
    <s v="6/10/2022"/>
    <s v="12:16"/>
    <s v="0:01:21"/>
    <s v="Data Analyst"/>
    <s v="No"/>
    <x v="4"/>
    <s v="Tech"/>
    <s v="Python"/>
    <n v="10"/>
    <n v="5"/>
    <n v="10"/>
    <n v="10"/>
    <n v="6"/>
    <n v="10"/>
    <s v="Difficult"/>
    <s v="Good Work/Life Balance"/>
    <s v="Male"/>
    <n v="28"/>
    <s v="20-39"/>
    <x v="1"/>
    <s v="Hispanic or Latino"/>
    <s v="North America"/>
  </r>
  <r>
    <s v="62a36e7024a262602738890a"/>
    <s v="anonymous"/>
    <s v="6/10/2022"/>
    <s v="12:16"/>
    <s v="0:00:59"/>
    <s v="Student/Looking/None"/>
    <s v="No"/>
    <x v="2"/>
    <s v="Education"/>
    <s v="R"/>
    <n v="5"/>
    <n v="4"/>
    <n v="4"/>
    <n v="4"/>
    <n v="5"/>
    <n v="5"/>
    <s v="Difficult"/>
    <s v="Good Work/Life Balance"/>
    <s v="Male"/>
    <n v="25"/>
    <s v="20-39"/>
    <x v="3"/>
    <s v="White or Caucasian"/>
    <s v="Europe"/>
  </r>
  <r>
    <s v="62ab0bdc575fa3a5ae9413e5"/>
    <s v="anonymous"/>
    <s v="6/16/2022"/>
    <s v="6:54"/>
    <s v="0:02:11"/>
    <s v="Student/Looking/None"/>
    <s v="Yes"/>
    <x v="2"/>
    <s v="Other"/>
    <s v="Python"/>
    <n v="5"/>
    <n v="6"/>
    <n v="5"/>
    <n v="6"/>
    <n v="2"/>
    <n v="1"/>
    <s v="Difficult"/>
    <s v="Remote Work"/>
    <s v="Male"/>
    <n v="22"/>
    <s v="20-39"/>
    <x v="3"/>
    <s v="Other"/>
    <s v="Europe"/>
  </r>
  <r>
    <s v="62a3870bbc6861bf31775841"/>
    <s v="anonymous"/>
    <s v="6/10/2022"/>
    <s v="14:01"/>
    <s v="0:02:02"/>
    <s v="Data Analyst"/>
    <s v="No"/>
    <x v="2"/>
    <s v="Other"/>
    <s v="R"/>
    <n v="1"/>
    <n v="1"/>
    <n v="1"/>
    <n v="1"/>
    <n v="1"/>
    <n v="1"/>
    <s v="Neither easy nor difficult"/>
    <s v="Remote Work"/>
    <s v="Male"/>
    <n v="34"/>
    <s v="20-39"/>
    <x v="1"/>
    <s v="Black or African American"/>
    <s v="Africa"/>
  </r>
  <r>
    <s v="62a370635d257a28a30de5eb"/>
    <s v="anonymous"/>
    <s v="6/10/2022"/>
    <s v="12:25"/>
    <s v="0:02:51"/>
    <s v="Data Analyst"/>
    <s v="Yes"/>
    <x v="2"/>
    <s v="Finance"/>
    <s v="Python"/>
    <n v="1"/>
    <n v="1"/>
    <n v="1"/>
    <n v="1"/>
    <n v="1"/>
    <n v="1"/>
    <s v="Very Difficult"/>
    <s v="Better Salary"/>
    <s v="Male"/>
    <n v="35"/>
    <s v="20-39"/>
    <x v="1"/>
    <s v="Other"/>
    <s v="India"/>
  </r>
  <r>
    <s v="62a427190a77c1a77f67095c"/>
    <s v="anonymous"/>
    <s v="6/11/2022"/>
    <s v="1:24"/>
    <s v="0:03:20"/>
    <s v="Data Analyst"/>
    <s v="Yes"/>
    <x v="2"/>
    <s v="Tech"/>
    <s v="Python"/>
    <n v="3"/>
    <n v="5"/>
    <n v="5"/>
    <n v="5"/>
    <n v="5"/>
    <n v="2"/>
    <s v="Neither easy nor difficult"/>
    <s v="Remote Work"/>
    <s v="Male"/>
    <n v="30"/>
    <s v="20-39"/>
    <x v="3"/>
    <s v="Black or African American"/>
    <s v="Africa"/>
  </r>
  <r>
    <s v="62a3715124a2626027388f02"/>
    <s v="anonymous"/>
    <s v="6/10/2022"/>
    <s v="12:29"/>
    <s v="0:01:21"/>
    <s v="Data Analyst"/>
    <s v="No"/>
    <x v="2"/>
    <s v="Real Estate"/>
    <s v="Python"/>
    <n v="4"/>
    <n v="7"/>
    <n v="9"/>
    <n v="5"/>
    <n v="2"/>
    <n v="8"/>
    <s v="Easy"/>
    <s v="Better Salary"/>
    <s v="Male"/>
    <n v="23"/>
    <s v="20-39"/>
    <x v="1"/>
    <s v="White or Caucasian"/>
    <s v="Europe"/>
  </r>
  <r>
    <s v="62a37222cf2555431730732d"/>
    <s v="anonymous"/>
    <s v="6/10/2022"/>
    <s v="12:32"/>
    <s v="0:02:10"/>
    <s v="Data Engineer"/>
    <s v="No"/>
    <x v="2"/>
    <s v="Healthcare"/>
    <s v="Python"/>
    <n v="6"/>
    <n v="6"/>
    <n v="6"/>
    <n v="5"/>
    <n v="4"/>
    <n v="7"/>
    <s v="Neither easy nor difficult"/>
    <s v="Good Work/Life Balance"/>
    <s v="Male"/>
    <n v="24"/>
    <s v="20-39"/>
    <x v="1"/>
    <s v="Hispanic or Latino"/>
    <s v="North America"/>
  </r>
  <r>
    <s v="62a373efbc6861bf3177360b"/>
    <s v="anonymous"/>
    <s v="6/10/2022"/>
    <s v="12:40"/>
    <s v="0:02:40"/>
    <s v="Data Analyst"/>
    <s v="Yes"/>
    <x v="3"/>
    <s v="Education"/>
    <s v="SQL"/>
    <n v="8"/>
    <n v="9"/>
    <n v="9"/>
    <n v="7"/>
    <n v="6"/>
    <n v="6"/>
    <s v="Neither easy nor difficult"/>
    <s v="Better Salary"/>
    <s v="Male"/>
    <n v="27"/>
    <s v="20-39"/>
    <x v="3"/>
    <s v="Black or African American"/>
    <s v="North America"/>
  </r>
  <r>
    <s v="62a3759e5d257a28a30def3a"/>
    <s v="anonymous"/>
    <s v="6/10/2022"/>
    <s v="12:47"/>
    <s v="0:01:24"/>
    <s v="Data Analyst"/>
    <s v="Yes"/>
    <x v="6"/>
    <s v="Other"/>
    <s v="Python"/>
    <n v="4"/>
    <n v="10"/>
    <n v="10"/>
    <n v="8"/>
    <n v="5"/>
    <n v="6"/>
    <s v="Neither easy nor difficult"/>
    <s v="Remote Work"/>
    <s v="Male"/>
    <n v="32"/>
    <s v="20-39"/>
    <x v="1"/>
    <s v="Asian or Asian American"/>
    <s v="North America"/>
  </r>
  <r>
    <s v="62a3777624a262602738997e"/>
    <s v="anonymous"/>
    <s v="6/10/2022"/>
    <s v="12:55"/>
    <s v="0:01:55"/>
    <s v="Data Analyst"/>
    <s v="Yes"/>
    <x v="1"/>
    <s v="Tech"/>
    <s v="Python"/>
    <n v="3"/>
    <n v="5"/>
    <n v="4"/>
    <n v="4"/>
    <n v="4"/>
    <n v="4"/>
    <s v="Neither easy nor difficult"/>
    <s v="Good Work/Life Balance"/>
    <s v="Male"/>
    <n v="50"/>
    <s v="40-59"/>
    <x v="1"/>
    <s v="White or Caucasian"/>
    <s v="North America"/>
  </r>
  <r>
    <s v="62a377987dc029e2d66c638d"/>
    <s v="anonymous"/>
    <s v="6/10/2022"/>
    <s v="12:55"/>
    <s v="0:01:25"/>
    <s v="Data Architect"/>
    <s v="Yes"/>
    <x v="6"/>
    <s v="Other"/>
    <s v="Python"/>
    <n v="7"/>
    <n v="7"/>
    <n v="8"/>
    <n v="9"/>
    <n v="10"/>
    <n v="10"/>
    <s v="Neither easy nor difficult"/>
    <s v="Remote Work"/>
    <s v="Male"/>
    <n v="29"/>
    <s v="20-39"/>
    <x v="2"/>
    <s v="White or Caucasian"/>
    <s v="North America"/>
  </r>
  <r>
    <s v="62a615fd18134ddc75d1f1fa"/>
    <s v="anonymous"/>
    <s v="6/12/2022"/>
    <s v="12:36"/>
    <s v="0:01:57"/>
    <s v="Student/Looking/None"/>
    <s v="No"/>
    <x v="2"/>
    <s v="Education"/>
    <s v="Python"/>
    <n v="0"/>
    <n v="0"/>
    <n v="3"/>
    <n v="0"/>
    <n v="0"/>
    <n v="8"/>
    <s v="Difficult"/>
    <s v="Better Salary"/>
    <s v="Male"/>
    <n v="27"/>
    <s v="20-39"/>
    <x v="1"/>
    <s v="Black or African American"/>
    <s v="Africa"/>
  </r>
  <r>
    <s v="62a3784c0f8c8599d5af8fbc"/>
    <s v="anonymous"/>
    <s v="6/10/2022"/>
    <s v="12:58"/>
    <s v="0:01:54"/>
    <s v="Other"/>
    <s v="No"/>
    <x v="2"/>
    <s v="Other"/>
    <s v="R"/>
    <n v="1"/>
    <n v="7"/>
    <n v="7"/>
    <n v="1"/>
    <n v="4"/>
    <n v="10"/>
    <s v="Neither easy nor difficult"/>
    <s v="Better Salary"/>
    <s v="Male"/>
    <n v="23"/>
    <s v="20-39"/>
    <x v="4"/>
    <s v="White or Caucasian"/>
    <s v="North America"/>
  </r>
  <r>
    <s v="62a37a43d8c00e9f541a4a7c"/>
    <s v="anonymous"/>
    <s v="6/10/2022"/>
    <s v="13:07"/>
    <s v="0:03:34"/>
    <s v="Data Analyst"/>
    <s v="Yes"/>
    <x v="2"/>
    <s v="Finance"/>
    <s v="Python"/>
    <n v="4"/>
    <n v="7"/>
    <n v="8"/>
    <n v="7"/>
    <n v="8"/>
    <n v="8"/>
    <s v="Difficult"/>
    <s v="Better Salary"/>
    <s v="Male"/>
    <n v="31"/>
    <s v="20-39"/>
    <x v="1"/>
    <s v="Black or African American"/>
    <s v="Africa"/>
  </r>
  <r>
    <s v="62a33f17f8f7561645852867"/>
    <s v="anonymous"/>
    <s v="6/10/2022"/>
    <s v="8:54"/>
    <s v="0:02:28"/>
    <s v="BI Developer/Engineer"/>
    <s v="No"/>
    <x v="2"/>
    <s v="Tech"/>
    <s v="Python"/>
    <n v="2"/>
    <n v="9"/>
    <n v="7"/>
    <n v="7"/>
    <n v="5"/>
    <n v="6"/>
    <s v="Difficult"/>
    <s v="Better Salary"/>
    <s v="Male"/>
    <n v="31"/>
    <s v="20-39"/>
    <x v="0"/>
    <s v="White or Caucasian"/>
    <s v="Europe"/>
  </r>
  <r>
    <s v="62a37aa1cf255543173081e5"/>
    <s v="anonymous"/>
    <s v="6/10/2022"/>
    <s v="13:08"/>
    <s v="0:01:51"/>
    <s v="Data Analyst"/>
    <s v="No"/>
    <x v="6"/>
    <s v="Finance"/>
    <s v="Python"/>
    <n v="3"/>
    <n v="5"/>
    <n v="5"/>
    <n v="5"/>
    <n v="3"/>
    <n v="3"/>
    <s v="Very Difficult"/>
    <s v="Better Salary"/>
    <s v="Male"/>
    <n v="29"/>
    <s v="20-39"/>
    <x v="3"/>
    <s v="Hispanic or Latino"/>
    <s v="North America"/>
  </r>
  <r>
    <s v="62a346d90a77c1a77f65d08d"/>
    <s v="anonymous"/>
    <s v="6/10/2022"/>
    <s v="9:27"/>
    <s v="0:02:39"/>
    <s v="Data Analyst"/>
    <s v="No"/>
    <x v="1"/>
    <s v="Other"/>
    <s v="Python"/>
    <n v="6"/>
    <n v="8"/>
    <n v="5"/>
    <n v="5"/>
    <n v="6"/>
    <n v="9"/>
    <s v="Neither easy nor difficult"/>
    <s v="Remote Work"/>
    <s v="Female"/>
    <n v="42"/>
    <s v="40-59"/>
    <x v="3"/>
    <s v="White or Caucasian"/>
    <s v="Europe"/>
  </r>
  <r>
    <s v="62a37b7db4da29969c636123"/>
    <s v="anonymous"/>
    <s v="6/10/2022"/>
    <s v="13:12"/>
    <s v="0:01:25"/>
    <s v="Student/Looking/None"/>
    <s v="No"/>
    <x v="2"/>
    <s v="Other"/>
    <s v="Other"/>
    <n v="0"/>
    <n v="0"/>
    <n v="1"/>
    <n v="1"/>
    <n v="0"/>
    <n v="1"/>
    <s v="Neither easy nor difficult"/>
    <s v="Remote Work"/>
    <s v="Female"/>
    <n v="24"/>
    <s v="20-39"/>
    <x v="2"/>
    <s v="Hispanic or Latino"/>
    <s v="North America"/>
  </r>
  <r>
    <s v="62a37bab2e54c9003e53a10a"/>
    <s v="anonymous"/>
    <s v="6/10/2022"/>
    <s v="13:13"/>
    <s v="0:02:09"/>
    <s v="Data Analyst"/>
    <s v="Yes"/>
    <x v="6"/>
    <s v="Other"/>
    <s v="Python"/>
    <n v="5"/>
    <n v="9"/>
    <n v="10"/>
    <n v="10"/>
    <n v="5"/>
    <n v="10"/>
    <s v="Neither easy nor difficult"/>
    <s v="Better Salary"/>
    <s v="Male"/>
    <n v="26"/>
    <s v="20-39"/>
    <x v="1"/>
    <s v="Black or African American"/>
    <s v="North America"/>
  </r>
  <r>
    <s v="62a37c50cec54911e9cacee2"/>
    <s v="anonymous"/>
    <s v="6/10/2022"/>
    <s v="13:16"/>
    <s v="0:01:30"/>
    <s v="Student/Looking/None"/>
    <s v="Yes"/>
    <x v="2"/>
    <s v="Finance"/>
    <s v="Python"/>
    <n v="4"/>
    <n v="3"/>
    <n v="5"/>
    <n v="2"/>
    <n v="2"/>
    <n v="3"/>
    <s v="Difficult"/>
    <s v="Good Culture"/>
    <s v="Male"/>
    <n v="31"/>
    <s v="20-39"/>
    <x v="1"/>
    <s v="Asian or Asian American"/>
    <s v="India"/>
  </r>
  <r>
    <s v="62a37d41bae91e4b8b8369f7"/>
    <s v="anonymous"/>
    <s v="6/10/2022"/>
    <s v="13:20"/>
    <s v="0:01:31"/>
    <s v="Data Analyst"/>
    <s v="Yes"/>
    <x v="2"/>
    <s v="Other"/>
    <s v="Python"/>
    <n v="1"/>
    <n v="1"/>
    <n v="1"/>
    <n v="1"/>
    <n v="7"/>
    <n v="9"/>
    <s v="Neither easy nor difficult"/>
    <s v="Remote Work"/>
    <s v="Male"/>
    <n v="22"/>
    <s v="20-39"/>
    <x v="1"/>
    <s v="Black or African American"/>
    <s v="Africa"/>
  </r>
  <r>
    <s v="62a37f8db4da29969c6367bf"/>
    <s v="anonymous"/>
    <s v="6/10/2022"/>
    <s v="13:29"/>
    <s v="0:02:32"/>
    <s v="Data Analyst"/>
    <s v="Yes"/>
    <x v="6"/>
    <s v="Other"/>
    <s v="Python"/>
    <n v="7"/>
    <n v="8"/>
    <n v="10"/>
    <n v="8"/>
    <n v="7"/>
    <n v="5"/>
    <s v="Neither easy nor difficult"/>
    <s v="Remote Work"/>
    <s v="Male"/>
    <n v="31"/>
    <s v="20-39"/>
    <x v="1"/>
    <s v="White or Caucasian"/>
    <s v="Europe"/>
  </r>
  <r>
    <s v="62a37ff3bae91e4b8b836ed0"/>
    <s v="anonymous"/>
    <s v="6/10/2022"/>
    <s v="13:31"/>
    <s v="0:01:21"/>
    <s v="Student/Looking/None"/>
    <s v="Yes"/>
    <x v="2"/>
    <s v="Tech"/>
    <s v="Python"/>
    <n v="0"/>
    <n v="4"/>
    <n v="0"/>
    <n v="0"/>
    <n v="4"/>
    <n v="5"/>
    <s v="Neither easy nor difficult"/>
    <s v="Better Salary"/>
    <s v="Male"/>
    <n v="27"/>
    <s v="20-39"/>
    <x v="3"/>
    <s v="Asian or Asian American"/>
    <s v="North America"/>
  </r>
  <r>
    <s v="62a38023575fa3a5ae89339e"/>
    <s v="anonymous"/>
    <s v="6/10/2022"/>
    <s v="13:32"/>
    <s v="0:01:32"/>
    <s v="Student/Looking/None"/>
    <s v="No"/>
    <x v="2"/>
    <s v="Other"/>
    <s v="Python"/>
    <n v="1"/>
    <n v="1"/>
    <n v="2"/>
    <n v="1"/>
    <n v="1"/>
    <n v="1"/>
    <s v="Difficult"/>
    <s v="Better Salary"/>
    <s v="Female"/>
    <n v="25"/>
    <s v="20-39"/>
    <x v="1"/>
    <s v="Asian or Asian American"/>
    <s v="North America"/>
  </r>
  <r>
    <s v="62a4a8cb0a77c1a77f67a405"/>
    <s v="anonymous"/>
    <s v="6/11/2022"/>
    <s v="10:38"/>
    <s v="0:02:27"/>
    <s v="Data Analyst"/>
    <s v="Yes"/>
    <x v="2"/>
    <s v="Other"/>
    <s v="SQL"/>
    <n v="4"/>
    <n v="5"/>
    <n v="8"/>
    <n v="4"/>
    <n v="8"/>
    <n v="4"/>
    <s v="Easy"/>
    <s v="Good Culture"/>
    <s v="Male"/>
    <n v="45"/>
    <s v="40-59"/>
    <x v="4"/>
    <s v="White or Caucasian"/>
    <s v="Europe"/>
  </r>
  <r>
    <s v="62a381d024a262602738ab19"/>
    <s v="anonymous"/>
    <s v="6/10/2022"/>
    <s v="13:39"/>
    <s v="0:01:44"/>
    <s v="Data Analyst"/>
    <s v="Yes"/>
    <x v="1"/>
    <s v="Healthcare"/>
    <s v="R"/>
    <n v="0"/>
    <n v="6"/>
    <n v="5"/>
    <n v="6"/>
    <n v="0"/>
    <n v="2"/>
    <s v="Easy"/>
    <s v="Other"/>
    <s v="Male"/>
    <n v="28"/>
    <s v="20-39"/>
    <x v="3"/>
    <s v="Hispanic or Latino"/>
    <s v="North America"/>
  </r>
  <r>
    <s v="62a38227bae91e4b8b837235"/>
    <s v="anonymous"/>
    <s v="6/10/2022"/>
    <s v="13:40"/>
    <s v="0:01:37"/>
    <s v="Data Analyst"/>
    <s v="No"/>
    <x v="4"/>
    <s v="Finance"/>
    <s v="Python"/>
    <n v="6"/>
    <n v="6"/>
    <n v="5"/>
    <n v="4"/>
    <n v="2"/>
    <n v="4"/>
    <s v="Easy"/>
    <s v="Remote Work"/>
    <s v="Male"/>
    <n v="26"/>
    <s v="20-39"/>
    <x v="1"/>
    <s v="White or Caucasian"/>
    <s v="North America"/>
  </r>
  <r>
    <s v="62a38489cf25554317309145"/>
    <s v="anonymous"/>
    <s v="6/10/2022"/>
    <s v="13:51"/>
    <s v="0:01:40"/>
    <s v="Data Scientist"/>
    <s v="Yes"/>
    <x v="4"/>
    <s v="Other"/>
    <s v="Python"/>
    <n v="6"/>
    <n v="7"/>
    <n v="7"/>
    <n v="10"/>
    <n v="6"/>
    <n v="7"/>
    <s v="Neither easy nor difficult"/>
    <s v="Remote Work"/>
    <s v="Female"/>
    <n v="32"/>
    <s v="20-39"/>
    <x v="3"/>
    <s v="White or Caucasian"/>
    <s v="North America"/>
  </r>
  <r>
    <s v="62a384f0cec54911e9cadd6f"/>
    <s v="anonymous"/>
    <s v="6/10/2022"/>
    <s v="13:52"/>
    <s v="0:02:41"/>
    <s v="Data Analyst"/>
    <s v="Yes"/>
    <x v="2"/>
    <s v="Other"/>
    <s v="SQL"/>
    <n v="3"/>
    <n v="5"/>
    <n v="6"/>
    <n v="4"/>
    <n v="6"/>
    <n v="6"/>
    <s v="Neither easy nor difficult"/>
    <s v="Better Salary"/>
    <s v="Female"/>
    <n v="40"/>
    <s v="40-59"/>
    <x v="5"/>
    <s v="White or Caucasian"/>
    <s v="Europe"/>
  </r>
  <r>
    <s v="62a9f8a4cf2555431739d694"/>
    <s v="anonymous"/>
    <s v="6/15/2022"/>
    <s v="11:20"/>
    <s v="0:01:23"/>
    <s v="Data Engineer"/>
    <s v="No"/>
    <x v="6"/>
    <s v="Education"/>
    <s v="Python"/>
    <n v="10"/>
    <n v="10"/>
    <n v="10"/>
    <n v="9"/>
    <n v="9"/>
    <n v="10"/>
    <s v="Difficult"/>
    <s v="Remote Work"/>
    <s v="Male"/>
    <n v="25"/>
    <s v="20-39"/>
    <x v="1"/>
    <s v="Other"/>
    <s v="Europe"/>
  </r>
  <r>
    <s v="62a3856218134ddc75cf1ee0"/>
    <s v="anonymous"/>
    <s v="6/10/2022"/>
    <s v="13:54"/>
    <s v="0:01:29"/>
    <s v="Data Analyst"/>
    <s v="Yes"/>
    <x v="6"/>
    <s v="Finance"/>
    <s v="Python"/>
    <n v="6"/>
    <n v="10"/>
    <n v="9"/>
    <n v="9"/>
    <n v="9"/>
    <n v="10"/>
    <s v="Difficult"/>
    <s v="Better Salary"/>
    <s v="Male"/>
    <n v="35"/>
    <s v="20-39"/>
    <x v="1"/>
    <s v="Hispanic or Latino"/>
    <s v="North America"/>
  </r>
  <r>
    <s v="62a385c40f8c8599d5afa6cf"/>
    <s v="anonymous"/>
    <s v="6/10/2022"/>
    <s v="13:56"/>
    <s v="0:00:59"/>
    <s v="Data Analyst"/>
    <s v="Yes"/>
    <x v="6"/>
    <s v="Tech"/>
    <s v="Python"/>
    <n v="3"/>
    <n v="4"/>
    <n v="4"/>
    <n v="4"/>
    <n v="5"/>
    <n v="5"/>
    <s v="Very Difficult"/>
    <s v="Good Work/Life Balance"/>
    <s v="Male"/>
    <n v="29"/>
    <s v="20-39"/>
    <x v="3"/>
    <s v="Asian or Asian American"/>
    <s v="North America"/>
  </r>
  <r>
    <s v="62a385ddbae91e4b8b837855"/>
    <s v="anonymous"/>
    <s v="6/10/2022"/>
    <s v="13:56"/>
    <s v="0:04:08"/>
    <s v="Data Analyst"/>
    <s v="No"/>
    <x v="1"/>
    <s v="Finance"/>
    <s v="Python"/>
    <n v="6"/>
    <n v="5"/>
    <n v="9"/>
    <n v="9"/>
    <n v="7"/>
    <n v="5"/>
    <s v="Neither easy nor difficult"/>
    <s v="Other"/>
    <s v="Female"/>
    <n v="25"/>
    <s v="20-39"/>
    <x v="3"/>
    <s v="Hispanic or Latino"/>
    <s v="Europe"/>
  </r>
  <r>
    <s v="62a385e7b4da29969c6372ab"/>
    <s v="anonymous"/>
    <s v="6/10/2022"/>
    <s v="13:56"/>
    <s v="0:02:05"/>
    <s v="Database Developer"/>
    <s v="Yes"/>
    <x v="1"/>
    <s v="Other"/>
    <s v="Python"/>
    <n v="6"/>
    <n v="8"/>
    <n v="8"/>
    <n v="9"/>
    <n v="6"/>
    <n v="8"/>
    <s v="Difficult"/>
    <s v="Remote Work"/>
    <s v="Male"/>
    <n v="29"/>
    <s v="20-39"/>
    <x v="1"/>
    <s v="White or Caucasian"/>
    <s v="North America"/>
  </r>
  <r>
    <s v="62a386dfcec54911e9cae1d3"/>
    <s v="anonymous"/>
    <s v="6/10/2022"/>
    <s v="14:01"/>
    <s v="0:02:04"/>
    <s v="Data Analyst"/>
    <s v="No"/>
    <x v="5"/>
    <s v="Agriculture"/>
    <s v="Python"/>
    <n v="7"/>
    <n v="6"/>
    <n v="7"/>
    <n v="4"/>
    <n v="5"/>
    <n v="8"/>
    <s v="Difficult"/>
    <s v="Good Work/Life Balance"/>
    <s v="Male"/>
    <n v="26"/>
    <s v="20-39"/>
    <x v="1"/>
    <s v="Black or African American"/>
    <s v="North America"/>
  </r>
  <r>
    <s v="62a6ea03d8c00e9f541e3594"/>
    <s v="anonymous"/>
    <s v="6/13/2022"/>
    <s v="3:40"/>
    <s v="0:04:45"/>
    <s v="Data Scientist"/>
    <s v="Yes"/>
    <x v="1"/>
    <s v="Finance"/>
    <s v="Python"/>
    <n v="5"/>
    <n v="7"/>
    <n v="7"/>
    <n v="4"/>
    <n v="5"/>
    <n v="7"/>
    <s v="Neither easy nor difficult"/>
    <s v="Better Salary"/>
    <s v="Male"/>
    <n v="30"/>
    <s v="20-39"/>
    <x v="1"/>
    <s v="Asian or Asian American"/>
    <s v="Asia"/>
  </r>
  <r>
    <s v="62a38733f8d5efcc22f859fc"/>
    <s v="anonymous"/>
    <s v="6/10/2022"/>
    <s v="14:02"/>
    <s v="0:01:27"/>
    <s v="Data Analyst"/>
    <s v="Yes"/>
    <x v="2"/>
    <s v="Finance"/>
    <s v="Python"/>
    <n v="5"/>
    <n v="2"/>
    <n v="5"/>
    <n v="4"/>
    <n v="3"/>
    <n v="5"/>
    <s v="Neither easy nor difficult"/>
    <s v="Good Work/Life Balance"/>
    <s v="Male"/>
    <n v="26"/>
    <s v="20-39"/>
    <x v="1"/>
    <s v="White or Caucasian"/>
    <s v="Middle East"/>
  </r>
  <r>
    <s v="62a387e6575fa3a5ae8940a1"/>
    <s v="anonymous"/>
    <s v="6/10/2022"/>
    <s v="14:05"/>
    <s v="0:02:11"/>
    <s v="Data Analyst"/>
    <s v="No"/>
    <x v="2"/>
    <s v="Tech"/>
    <s v="Python"/>
    <n v="3"/>
    <n v="3"/>
    <n v="5"/>
    <n v="4"/>
    <n v="3"/>
    <n v="2"/>
    <s v="Difficult"/>
    <s v="Other"/>
    <s v="Female"/>
    <n v="22"/>
    <s v="20-39"/>
    <x v="1"/>
    <s v="Asian or Asian American"/>
    <s v="India"/>
  </r>
  <r>
    <s v="62a42243f8d5efcc22f90c55"/>
    <s v="anonymous"/>
    <s v="6/11/2022"/>
    <s v="1:04"/>
    <s v="0:01:37"/>
    <s v="Student/Looking/None"/>
    <s v="No"/>
    <x v="2"/>
    <s v="Other"/>
    <s v="Python"/>
    <n v="0"/>
    <n v="0"/>
    <n v="0"/>
    <n v="0"/>
    <n v="0"/>
    <n v="0"/>
    <s v="Very Difficult"/>
    <s v="Remote Work"/>
    <s v="Male"/>
    <n v="25"/>
    <s v="20-39"/>
    <x v="1"/>
    <s v="Asian or Asian American"/>
    <s v="Asia"/>
  </r>
  <r>
    <s v="62a68f1e0a77c1a77f69a381"/>
    <s v="anonymous"/>
    <s v="6/12/2022"/>
    <s v="21:13"/>
    <s v="0:04:36"/>
    <s v="Other"/>
    <s v="Yes"/>
    <x v="2"/>
    <s v="Other"/>
    <s v="Python"/>
    <n v="3"/>
    <n v="3"/>
    <n v="3"/>
    <n v="2"/>
    <n v="2"/>
    <n v="2"/>
    <s v="Very Easy"/>
    <s v="Good Work/Life Balance"/>
    <s v="Male"/>
    <n v="48"/>
    <s v="40-59"/>
    <x v="3"/>
    <s v="Other"/>
    <s v="Asia"/>
  </r>
  <r>
    <s v="62a9e206f3072dd8926bce70"/>
    <s v="anonymous"/>
    <s v="6/15/2022"/>
    <s v="9:43"/>
    <s v="0:02:07"/>
    <s v="Data Analyst"/>
    <s v="No"/>
    <x v="2"/>
    <s v="Tech"/>
    <s v="Python"/>
    <n v="3"/>
    <n v="8"/>
    <n v="8"/>
    <n v="5"/>
    <n v="7"/>
    <n v="9"/>
    <s v="Easy"/>
    <s v="Better Salary"/>
    <s v="Male"/>
    <n v="26"/>
    <s v="20-39"/>
    <x v="1"/>
    <s v="Asian or Asian American"/>
    <s v="Asia"/>
  </r>
  <r>
    <s v="62a389b70f8c8599d5afad1a"/>
    <s v="anonymous"/>
    <s v="6/10/2022"/>
    <s v="14:13"/>
    <s v="0:02:27"/>
    <s v="Data Analyst"/>
    <s v="No"/>
    <x v="2"/>
    <s v="Tech"/>
    <s v="Python"/>
    <n v="3"/>
    <n v="5"/>
    <n v="4"/>
    <n v="5"/>
    <n v="4"/>
    <n v="2"/>
    <s v="Neither easy nor difficult"/>
    <s v="Better Salary"/>
    <s v="Male"/>
    <n v="29"/>
    <s v="20-39"/>
    <x v="1"/>
    <s v="Asian or Asian American"/>
    <s v="India"/>
  </r>
  <r>
    <s v="62a389ed18134ddc75cf24f8"/>
    <s v="anonymous"/>
    <s v="6/10/2022"/>
    <s v="14:14"/>
    <s v="0:01:27"/>
    <s v="Data Scientist"/>
    <s v="No"/>
    <x v="2"/>
    <s v="Tech"/>
    <s v="R"/>
    <n v="2"/>
    <n v="7"/>
    <n v="7"/>
    <n v="7"/>
    <n v="7"/>
    <n v="7"/>
    <s v="Easy"/>
    <s v="Better Salary"/>
    <s v="Male"/>
    <n v="21"/>
    <s v="20-39"/>
    <x v="1"/>
    <s v="Black or African American"/>
    <s v="Africa"/>
  </r>
  <r>
    <s v="62aee103f8f756164595adb8"/>
    <s v="anonymous"/>
    <s v="6/19/2022"/>
    <s v="4:40"/>
    <s v="0:01:20"/>
    <s v="Student/Looking/None"/>
    <s v="Yes"/>
    <x v="2"/>
    <s v="Education"/>
    <s v="Python"/>
    <n v="7"/>
    <n v="8"/>
    <n v="9"/>
    <n v="8"/>
    <n v="9"/>
    <n v="10"/>
    <s v="Difficult"/>
    <s v="Good Work/Life Balance"/>
    <s v="Male"/>
    <n v="26"/>
    <s v="20-39"/>
    <x v="1"/>
    <s v="Asian or Asian American"/>
    <s v="Asia"/>
  </r>
  <r>
    <s v="62a38a4d575fa3a5ae8944df"/>
    <s v="anonymous"/>
    <s v="6/10/2022"/>
    <s v="14:15"/>
    <s v="0:01:43"/>
    <s v="Data Analyst"/>
    <s v="No"/>
    <x v="1"/>
    <s v="Education"/>
    <s v="Python"/>
    <n v="7"/>
    <n v="7"/>
    <n v="8"/>
    <n v="8"/>
    <n v="6"/>
    <n v="7"/>
    <s v="Neither easy nor difficult"/>
    <s v="Good Work/Life Balance"/>
    <s v="Male"/>
    <n v="26"/>
    <s v="20-39"/>
    <x v="1"/>
    <s v="Black or African American"/>
    <s v="North America"/>
  </r>
  <r>
    <s v="62a38a97cf25554317309af2"/>
    <s v="anonymous"/>
    <s v="6/10/2022"/>
    <s v="14:16"/>
    <s v="0:01:42"/>
    <s v="Data Analyst"/>
    <s v="Yes"/>
    <x v="1"/>
    <s v="Other"/>
    <s v="Python"/>
    <n v="2"/>
    <n v="4"/>
    <n v="7"/>
    <n v="10"/>
    <n v="5"/>
    <n v="10"/>
    <s v="Neither easy nor difficult"/>
    <s v="Remote Work"/>
    <s v="Male"/>
    <n v="28"/>
    <s v="20-39"/>
    <x v="1"/>
    <s v="White or Caucasian"/>
    <s v="North America"/>
  </r>
  <r>
    <s v="62a38c120f8c8599d5afb0e9"/>
    <s v="anonymous"/>
    <s v="6/10/2022"/>
    <s v="14:23"/>
    <s v="0:02:02"/>
    <s v="Other"/>
    <s v="No"/>
    <x v="1"/>
    <s v="Other"/>
    <s v="Python"/>
    <n v="1"/>
    <n v="5"/>
    <n v="5"/>
    <n v="1"/>
    <n v="0"/>
    <n v="3"/>
    <s v="Easy"/>
    <s v="Better Salary"/>
    <s v="Female"/>
    <n v="33"/>
    <s v="20-39"/>
    <x v="1"/>
    <s v="White or Caucasian"/>
    <s v="North America"/>
  </r>
  <r>
    <s v="62a38c9dbc6861bf317760c4"/>
    <s v="anonymous"/>
    <s v="6/10/2022"/>
    <s v="14:25"/>
    <s v="0:01:57"/>
    <s v="Data Analyst"/>
    <s v="Yes"/>
    <x v="6"/>
    <s v="Other"/>
    <s v="SQL"/>
    <n v="7"/>
    <n v="6"/>
    <n v="5"/>
    <n v="7"/>
    <n v="4"/>
    <n v="4"/>
    <s v="Easy"/>
    <s v="Better Salary"/>
    <s v="Female"/>
    <n v="56"/>
    <s v="40-59"/>
    <x v="1"/>
    <s v="White or Caucasian"/>
    <s v="North America"/>
  </r>
  <r>
    <s v="62a38de50f8c8599d5afb3e7"/>
    <s v="anonymous"/>
    <s v="6/10/2022"/>
    <s v="14:31"/>
    <s v="0:04:30"/>
    <s v="Software Engineer "/>
    <s v="No"/>
    <x v="2"/>
    <s v="Other"/>
    <s v="Python"/>
    <n v="3"/>
    <n v="3"/>
    <n v="6"/>
    <n v="5"/>
    <n v="5"/>
    <n v="4"/>
    <s v="Difficult"/>
    <s v="Good Work/Life Balance"/>
    <s v="Male"/>
    <n v="23"/>
    <s v="20-39"/>
    <x v="1"/>
    <s v="Asian or Asian American"/>
    <s v="India"/>
  </r>
  <r>
    <s v="62a3906224a262602738c58a"/>
    <s v="anonymous"/>
    <s v="6/10/2022"/>
    <s v="14:41"/>
    <s v="0:01:16"/>
    <s v="Data Scientist"/>
    <s v="Yes"/>
    <x v="4"/>
    <s v="Healthcare"/>
    <s v="Python"/>
    <n v="4"/>
    <n v="5"/>
    <n v="5"/>
    <n v="5"/>
    <n v="4"/>
    <n v="5"/>
    <s v="Difficult"/>
    <s v="Better Salary"/>
    <s v="Male"/>
    <n v="28"/>
    <s v="20-39"/>
    <x v="3"/>
    <s v="White or Caucasian"/>
    <s v="North America"/>
  </r>
  <r>
    <s v="62a3907cbae91e4b8b838917"/>
    <s v="anonymous"/>
    <s v="6/10/2022"/>
    <s v="14:42"/>
    <s v="0:01:44"/>
    <s v="Student/Looking/None"/>
    <s v="No"/>
    <x v="2"/>
    <s v="Other"/>
    <s v="JavaScript"/>
    <n v="0"/>
    <n v="0"/>
    <n v="0"/>
    <n v="0"/>
    <n v="0"/>
    <n v="10"/>
    <s v="Neither easy nor difficult"/>
    <s v="Remote Work"/>
    <s v="Male"/>
    <n v="21"/>
    <s v="20-39"/>
    <x v="2"/>
    <s v="White or Caucasian"/>
    <s v="Middle East"/>
  </r>
  <r>
    <s v="62a390c0d8c00e9f541a6fd7"/>
    <s v="anonymous"/>
    <s v="6/10/2022"/>
    <s v="14:43"/>
    <s v="0:02:14"/>
    <s v="Student/Looking/None"/>
    <s v="No"/>
    <x v="6"/>
    <s v="Other"/>
    <s v="Python"/>
    <n v="2"/>
    <n v="2"/>
    <n v="4"/>
    <n v="1"/>
    <n v="2"/>
    <n v="1"/>
    <s v="Neither easy nor difficult"/>
    <s v="Good Work/Life Balance"/>
    <s v="Male"/>
    <n v="35"/>
    <s v="20-39"/>
    <x v="3"/>
    <s v="Black or African American"/>
    <s v="North America"/>
  </r>
  <r>
    <s v="62a3a9dbd8c00e9f541a93eb"/>
    <s v="anonymous"/>
    <s v="6/10/2022"/>
    <s v="16:30"/>
    <s v="0:01:54"/>
    <s v="Data Analyst"/>
    <s v="Yes"/>
    <x v="2"/>
    <s v="Tech"/>
    <s v="Python"/>
    <n v="4"/>
    <n v="4"/>
    <n v="4"/>
    <n v="5"/>
    <n v="2"/>
    <n v="1"/>
    <s v="Difficult"/>
    <s v="Better Salary"/>
    <s v="Male"/>
    <n v="29"/>
    <s v="20-39"/>
    <x v="3"/>
    <s v="White or Caucasian"/>
    <s v="Middle East"/>
  </r>
  <r>
    <s v="62a391cacf2555431730a623"/>
    <s v="anonymous"/>
    <s v="6/10/2022"/>
    <s v="14:47"/>
    <s v="0:01:18"/>
    <s v="Data Analyst"/>
    <s v="No"/>
    <x v="5"/>
    <s v="Tech"/>
    <s v="Python"/>
    <n v="9"/>
    <n v="10"/>
    <n v="8"/>
    <n v="8"/>
    <n v="7"/>
    <n v="7"/>
    <s v="Neither easy nor difficult"/>
    <s v="Other"/>
    <s v="Female"/>
    <n v="23"/>
    <s v="20-39"/>
    <x v="1"/>
    <s v="Asian or Asian American"/>
    <s v="North America"/>
  </r>
  <r>
    <s v="62a39214f8f756164585c6b6"/>
    <s v="anonymous"/>
    <s v="6/10/2022"/>
    <s v="14:48"/>
    <s v="0:03:06"/>
    <s v="Other"/>
    <s v="No"/>
    <x v="1"/>
    <s v="Finance"/>
    <s v="Python"/>
    <n v="3"/>
    <n v="3"/>
    <n v="3"/>
    <n v="0"/>
    <n v="0"/>
    <n v="1"/>
    <s v="Difficult"/>
    <s v="Good Work/Life Balance"/>
    <s v="Male"/>
    <n v="25"/>
    <s v="20-39"/>
    <x v="1"/>
    <s v="Asian or Asian American"/>
    <s v="India"/>
  </r>
  <r>
    <s v="62a39297b4da29969c638679"/>
    <s v="anonymous"/>
    <s v="6/10/2022"/>
    <s v="14:51"/>
    <s v="0:01:36"/>
    <s v="Data Engineer"/>
    <s v="Yes"/>
    <x v="5"/>
    <s v="Other"/>
    <s v="Python"/>
    <n v="8"/>
    <n v="7"/>
    <n v="10"/>
    <n v="9"/>
    <n v="10"/>
    <n v="10"/>
    <s v="Easy"/>
    <s v="Better Salary"/>
    <s v="Male"/>
    <n v="27"/>
    <s v="20-39"/>
    <x v="3"/>
    <s v="White or Caucasian"/>
    <s v="North America"/>
  </r>
  <r>
    <s v="62a393330a77c1a77f6662e4"/>
    <s v="anonymous"/>
    <s v="6/10/2022"/>
    <s v="14:53"/>
    <s v="0:01:54"/>
    <s v="Data Analyst"/>
    <s v="No"/>
    <x v="2"/>
    <s v="Tech"/>
    <s v="Python"/>
    <n v="3"/>
    <n v="8"/>
    <n v="7"/>
    <n v="5"/>
    <n v="8"/>
    <n v="7"/>
    <s v="Neither easy nor difficult"/>
    <s v="Better Salary"/>
    <s v="Male"/>
    <n v="22"/>
    <s v="20-39"/>
    <x v="1"/>
    <s v="Other"/>
    <s v="India"/>
  </r>
  <r>
    <s v="62a3944024a262602738cb07"/>
    <s v="anonymous"/>
    <s v="6/10/2022"/>
    <s v="14:58"/>
    <s v="0:02:02"/>
    <s v="Data Analyst"/>
    <s v="Yes"/>
    <x v="2"/>
    <s v="Other"/>
    <s v="Python"/>
    <n v="6"/>
    <n v="3"/>
    <n v="5"/>
    <n v="7"/>
    <n v="5"/>
    <n v="7"/>
    <s v="Neither easy nor difficult"/>
    <s v="Good Work/Life Balance"/>
    <s v="Male"/>
    <n v="22"/>
    <s v="20-39"/>
    <x v="1"/>
    <s v="Asian or Asian American"/>
    <s v="India"/>
  </r>
  <r>
    <s v="62a3951ed8c00e9f541a75d1"/>
    <s v="anonymous"/>
    <s v="6/10/2022"/>
    <s v="15:01"/>
    <s v="0:01:41"/>
    <s v="Other"/>
    <s v="No"/>
    <x v="0"/>
    <s v="Other"/>
    <s v="Java"/>
    <n v="7"/>
    <n v="7"/>
    <n v="4"/>
    <n v="5"/>
    <n v="5"/>
    <n v="4"/>
    <s v="Neither easy nor difficult"/>
    <s v="Better Salary"/>
    <s v="Male"/>
    <n v="43"/>
    <s v="40-59"/>
    <x v="3"/>
    <s v="Asian or Asian American"/>
    <s v="North America"/>
  </r>
  <r>
    <s v="62a3958fcec54911e9caf827"/>
    <s v="anonymous"/>
    <s v="6/10/2022"/>
    <s v="15:03"/>
    <s v="0:05:13"/>
    <s v="Other"/>
    <s v="Yes"/>
    <x v="2"/>
    <s v="Tech"/>
    <s v="Python"/>
    <n v="3"/>
    <n v="5"/>
    <n v="8"/>
    <n v="4"/>
    <n v="5"/>
    <n v="5"/>
    <s v="Difficult"/>
    <s v="Better Salary"/>
    <s v="Female"/>
    <n v="32"/>
    <s v="20-39"/>
    <x v="1"/>
    <s v="Asian or Asian American"/>
    <s v="North America"/>
  </r>
  <r>
    <s v="62a3976ecf2555431730af5e"/>
    <s v="anonymous"/>
    <s v="6/10/2022"/>
    <s v="15:11"/>
    <s v="0:01:40"/>
    <s v="Other"/>
    <s v="No"/>
    <x v="6"/>
    <s v="Other"/>
    <s v="Python"/>
    <n v="4"/>
    <n v="6"/>
    <n v="2"/>
    <n v="3"/>
    <n v="3"/>
    <n v="2"/>
    <s v="Very Difficult"/>
    <s v="Remote Work"/>
    <s v="Male"/>
    <n v="31"/>
    <s v="20-39"/>
    <x v="1"/>
    <s v="Hispanic or Latino"/>
    <s v="North America"/>
  </r>
  <r>
    <s v="62a397fb5d257a28a30e279a"/>
    <s v="anonymous"/>
    <s v="6/10/2022"/>
    <s v="15:14"/>
    <s v="0:01:20"/>
    <s v="Data Engineer"/>
    <s v="No"/>
    <x v="2"/>
    <s v="Other"/>
    <s v="Python"/>
    <n v="0"/>
    <n v="10"/>
    <n v="10"/>
    <n v="5"/>
    <n v="0"/>
    <n v="3"/>
    <s v="Neither easy nor difficult"/>
    <s v="Better Salary"/>
    <s v="Male"/>
    <n v="25"/>
    <s v="20-39"/>
    <x v="1"/>
    <s v="White or Caucasian"/>
    <s v="United Kingdom"/>
  </r>
  <r>
    <s v="62a3980c7dc029e2d66c9a81"/>
    <s v="anonymous"/>
    <s v="6/10/2022"/>
    <s v="15:14"/>
    <s v="0:01:49"/>
    <s v="Data Analyst"/>
    <s v="No"/>
    <x v="1"/>
    <s v="Agriculture"/>
    <s v="SQL"/>
    <n v="3"/>
    <n v="5"/>
    <n v="5"/>
    <n v="5"/>
    <n v="3"/>
    <n v="2"/>
    <s v="Neither easy nor difficult"/>
    <s v="Better Salary"/>
    <s v="Female"/>
    <n v="25"/>
    <s v="20-39"/>
    <x v="3"/>
    <s v="Asian or Asian American"/>
    <s v="North America"/>
  </r>
  <r>
    <s v="62a3980e0f8c8599d5afc32c"/>
    <s v="anonymous"/>
    <s v="6/10/2022"/>
    <s v="15:14"/>
    <s v="0:01:27"/>
    <s v="Data Analyst"/>
    <s v="Yes"/>
    <x v="0"/>
    <s v="Other"/>
    <s v="Other"/>
    <n v="9"/>
    <n v="9"/>
    <n v="9"/>
    <n v="6"/>
    <n v="9"/>
    <n v="8"/>
    <s v="Difficult"/>
    <s v="Good Work/Life Balance"/>
    <s v="Male"/>
    <n v="31"/>
    <s v="20-39"/>
    <x v="3"/>
    <s v="Asian or Asian American"/>
    <s v="North America"/>
  </r>
  <r>
    <s v="62a36d3124a262602738862c"/>
    <s v="anonymous"/>
    <s v="6/10/2022"/>
    <s v="12:11"/>
    <s v="0:02:23"/>
    <s v="Data Analyst"/>
    <s v="Yes"/>
    <x v="2"/>
    <s v="Telecommunication"/>
    <s v="Python"/>
    <n v="5"/>
    <n v="8"/>
    <n v="8"/>
    <n v="9"/>
    <n v="7"/>
    <n v="9"/>
    <s v="Very Easy"/>
    <s v="Better Salary"/>
    <s v="Male"/>
    <n v="26"/>
    <s v="20-39"/>
    <x v="1"/>
    <s v="Other"/>
    <s v="Middle East"/>
  </r>
  <r>
    <s v="62a3b255d8c00e9f541a9fd5"/>
    <s v="anonymous"/>
    <s v="6/10/2022"/>
    <s v="17:06"/>
    <s v="0:02:18"/>
    <s v="Data Analyst"/>
    <s v="Yes"/>
    <x v="5"/>
    <s v="Other"/>
    <s v="Python"/>
    <n v="4"/>
    <n v="6"/>
    <n v="3"/>
    <n v="4"/>
    <n v="4"/>
    <n v="2"/>
    <s v="Easy"/>
    <s v="Better Salary"/>
    <s v="Female"/>
    <n v="28"/>
    <s v="20-39"/>
    <x v="3"/>
    <s v="Other"/>
    <s v="Europe"/>
  </r>
  <r>
    <s v="62a39b315d257a28a30e2cae"/>
    <s v="anonymous"/>
    <s v="6/10/2022"/>
    <s v="15:27"/>
    <s v="0:01:40"/>
    <s v="Data Analyst"/>
    <s v="Yes"/>
    <x v="6"/>
    <s v="Other"/>
    <s v="R"/>
    <n v="6"/>
    <n v="10"/>
    <n v="10"/>
    <n v="10"/>
    <n v="9"/>
    <n v="8"/>
    <s v="Easy"/>
    <s v="Remote Work"/>
    <s v="Male"/>
    <n v="28"/>
    <s v="20-39"/>
    <x v="1"/>
    <s v="White or Caucasian"/>
    <s v="North America"/>
  </r>
  <r>
    <s v="62a390e4f3072dd89262c0cd"/>
    <s v="anonymous"/>
    <s v="6/10/2022"/>
    <s v="14:43"/>
    <s v="0:01:25"/>
    <s v="Data Analyst"/>
    <s v="No"/>
    <x v="1"/>
    <s v="Healthcare"/>
    <s v="Python"/>
    <n v="7"/>
    <n v="5"/>
    <n v="9"/>
    <n v="9"/>
    <n v="9"/>
    <n v="8"/>
    <s v="Neither easy nor difficult"/>
    <s v="Remote Work"/>
    <s v="Male"/>
    <n v="29"/>
    <s v="20-39"/>
    <x v="3"/>
    <s v="Asian or Asian American"/>
    <s v="Europe"/>
  </r>
  <r>
    <s v="62ace61d575fa3a5ae972d57"/>
    <s v="anonymous"/>
    <s v="6/17/2022"/>
    <s v="16:37"/>
    <s v="0:01:26"/>
    <s v="Data Analyst"/>
    <s v="No"/>
    <x v="5"/>
    <s v="Tech"/>
    <s v="Python"/>
    <n v="4"/>
    <n v="4"/>
    <n v="4"/>
    <n v="4"/>
    <n v="3"/>
    <n v="4"/>
    <s v="Neither easy nor difficult"/>
    <s v="Better Salary"/>
    <s v="Male"/>
    <n v="26"/>
    <s v="20-39"/>
    <x v="3"/>
    <s v="Asian or Asian American"/>
    <s v="Europe"/>
  </r>
  <r>
    <s v="62a39e03f408bae018eded39"/>
    <s v="anonymous"/>
    <s v="6/10/2022"/>
    <s v="15:39"/>
    <s v="0:01:59"/>
    <s v="Data Analyst"/>
    <s v="No"/>
    <x v="2"/>
    <s v="Other"/>
    <s v="Python"/>
    <n v="6"/>
    <n v="6"/>
    <n v="10"/>
    <n v="8"/>
    <n v="6"/>
    <n v="8"/>
    <s v="Neither easy nor difficult"/>
    <s v="Better Salary"/>
    <s v="Male"/>
    <n v="25"/>
    <s v="20-39"/>
    <x v="1"/>
    <s v="White or Caucasian"/>
    <s v="Europe"/>
  </r>
  <r>
    <s v="62a39e69d8c00e9f541a8358"/>
    <s v="anonymous"/>
    <s v="6/10/2022"/>
    <s v="15:41"/>
    <s v="0:01:10"/>
    <s v="Other"/>
    <s v="No"/>
    <x v="1"/>
    <s v="Other"/>
    <s v="R"/>
    <n v="5"/>
    <n v="5"/>
    <n v="5"/>
    <n v="5"/>
    <n v="5"/>
    <n v="5"/>
    <s v="Difficult"/>
    <s v="Good Work/Life Balance"/>
    <s v="Male"/>
    <n v="22"/>
    <s v="20-39"/>
    <x v="3"/>
    <s v="White or Caucasian"/>
    <s v="North America"/>
  </r>
  <r>
    <s v="62a3a0bcf8f756164585daf7"/>
    <s v="anonymous"/>
    <s v="6/10/2022"/>
    <s v="15:51"/>
    <s v="0:03:49"/>
    <s v="Data Analyst"/>
    <s v="Yes"/>
    <x v="1"/>
    <s v="Healthcare"/>
    <s v="Other"/>
    <n v="7"/>
    <n v="8"/>
    <n v="8"/>
    <n v="4"/>
    <n v="6"/>
    <n v="8"/>
    <s v="Neither easy nor difficult"/>
    <s v="Good Culture"/>
    <s v="Male"/>
    <n v="38"/>
    <s v="20-39"/>
    <x v="2"/>
    <s v="White or Caucasian"/>
    <s v="Europe"/>
  </r>
  <r>
    <s v="62a34ff1f408bae018ed601d"/>
    <s v="anonymous"/>
    <s v="6/10/2022"/>
    <s v="10:06"/>
    <s v="0:01:16"/>
    <s v="Data Analyst"/>
    <s v="No"/>
    <x v="1"/>
    <s v="Other"/>
    <s v="Python"/>
    <n v="2"/>
    <n v="6"/>
    <n v="2"/>
    <n v="3"/>
    <n v="2"/>
    <n v="2"/>
    <s v="Easy"/>
    <s v="Better Salary"/>
    <s v="Male"/>
    <n v="26"/>
    <s v="20-39"/>
    <x v="3"/>
    <s v="White or Caucasian"/>
    <s v="Europe"/>
  </r>
  <r>
    <s v="62a3a231b4da29969c639b2c"/>
    <s v="anonymous"/>
    <s v="6/10/2022"/>
    <s v="15:57"/>
    <s v="0:02:55"/>
    <s v="Data Analyst"/>
    <s v="Yes"/>
    <x v="5"/>
    <s v="Other"/>
    <s v="Other"/>
    <n v="4"/>
    <n v="4"/>
    <n v="2"/>
    <n v="2"/>
    <n v="2"/>
    <n v="2"/>
    <s v="Easy"/>
    <s v="Remote Work"/>
    <s v="Female"/>
    <n v="34"/>
    <s v="20-39"/>
    <x v="1"/>
    <s v="Black or African American"/>
    <s v="North America"/>
  </r>
  <r>
    <s v="62a3a3800f8c8599d5afd4db"/>
    <s v="anonymous"/>
    <s v="6/10/2022"/>
    <s v="16:03"/>
    <s v="0:01:45"/>
    <s v="Data Analyst"/>
    <s v="Yes"/>
    <x v="6"/>
    <s v="Other"/>
    <s v="Python"/>
    <n v="9"/>
    <n v="10"/>
    <n v="10"/>
    <n v="9"/>
    <n v="8"/>
    <n v="10"/>
    <s v="Difficult"/>
    <s v="Better Salary"/>
    <s v="Female"/>
    <n v="31"/>
    <s v="20-39"/>
    <x v="1"/>
    <s v="White or Caucasian"/>
    <s v="North America"/>
  </r>
  <r>
    <s v="62a3a4fdbae91e4b8b83ab6f"/>
    <s v="anonymous"/>
    <s v="6/10/2022"/>
    <s v="16:09"/>
    <s v="0:03:52"/>
    <s v="Data Analyst"/>
    <s v="Yes"/>
    <x v="1"/>
    <s v="Tech"/>
    <s v="Python"/>
    <n v="4"/>
    <n v="9"/>
    <n v="8"/>
    <n v="8"/>
    <n v="6"/>
    <n v="10"/>
    <s v="Neither easy nor difficult"/>
    <s v="Better Salary"/>
    <s v="Female"/>
    <n v="33"/>
    <s v="20-39"/>
    <x v="3"/>
    <s v="Black or African American"/>
    <s v="North America"/>
  </r>
  <r>
    <s v="62a3a7f50a77c1a77f668221"/>
    <s v="anonymous"/>
    <s v="6/10/2022"/>
    <s v="16:22"/>
    <s v="0:00:59"/>
    <s v="Student/Looking/None"/>
    <s v="Yes"/>
    <x v="2"/>
    <s v="Tech"/>
    <s v="Python"/>
    <n v="2"/>
    <n v="5"/>
    <n v="5"/>
    <n v="5"/>
    <n v="5"/>
    <n v="5"/>
    <s v="Very Difficult"/>
    <s v="Remote Work"/>
    <s v="Male"/>
    <n v="23"/>
    <s v="20-39"/>
    <x v="1"/>
    <s v="Asian or Asian American"/>
    <s v="North America"/>
  </r>
  <r>
    <s v="62a3a90f24a262602738e800"/>
    <s v="anonymous"/>
    <s v="6/10/2022"/>
    <s v="16:26"/>
    <s v="0:01:26"/>
    <s v="Data Analyst"/>
    <s v="Yes"/>
    <x v="1"/>
    <s v="Healthcare"/>
    <s v="Other"/>
    <n v="3"/>
    <n v="10"/>
    <n v="9"/>
    <n v="10"/>
    <n v="5"/>
    <n v="0"/>
    <s v="Neither easy nor difficult"/>
    <s v="Better Salary"/>
    <s v="Female"/>
    <n v="25"/>
    <s v="20-39"/>
    <x v="1"/>
    <s v="Asian or Asian American"/>
    <s v="North America"/>
  </r>
  <r>
    <s v="62a3701f575fa3a5ae89164e"/>
    <s v="anonymous"/>
    <s v="6/10/2022"/>
    <s v="12:23"/>
    <s v="0:01:01"/>
    <s v="Data Analyst"/>
    <s v="Yes"/>
    <x v="6"/>
    <s v="Finance"/>
    <s v="Python"/>
    <n v="4"/>
    <n v="4"/>
    <n v="6"/>
    <n v="3"/>
    <n v="4"/>
    <n v="0"/>
    <s v="Neither easy nor difficult"/>
    <s v="Remote Work"/>
    <s v="Male"/>
    <n v="30"/>
    <s v="20-39"/>
    <x v="3"/>
    <s v="White or Caucasian"/>
    <s v="Europe"/>
  </r>
  <r>
    <s v="62a3aaa3cec54911e9cb1724"/>
    <s v="anonymous"/>
    <s v="6/10/2022"/>
    <s v="16:33"/>
    <s v="0:02:16"/>
    <s v="Other"/>
    <s v="Yes"/>
    <x v="1"/>
    <s v="Healthcare"/>
    <s v="R"/>
    <n v="5"/>
    <n v="7"/>
    <n v="9"/>
    <n v="8"/>
    <n v="8"/>
    <n v="8"/>
    <s v="Neither easy nor difficult"/>
    <s v="Better Salary"/>
    <s v="Female"/>
    <n v="29"/>
    <s v="20-39"/>
    <x v="3"/>
    <s v="Black or African American"/>
    <s v="North America"/>
  </r>
  <r>
    <s v="62a3ab320f8c8599d5afdfa8"/>
    <s v="anonymous"/>
    <s v="6/10/2022"/>
    <s v="16:36"/>
    <s v="0:01:45"/>
    <s v="Data Analyst"/>
    <s v="Yes"/>
    <x v="2"/>
    <s v="Tech"/>
    <s v="R"/>
    <n v="3"/>
    <n v="4"/>
    <n v="4"/>
    <n v="4"/>
    <n v="4"/>
    <n v="2"/>
    <s v="Easy"/>
    <s v="Better Salary"/>
    <s v="Male"/>
    <n v="31"/>
    <s v="20-39"/>
    <x v="3"/>
    <s v="Asian or Asian American"/>
    <s v="India"/>
  </r>
  <r>
    <s v="62a357d30f8c8599d5af4ea3"/>
    <s v="anonymous"/>
    <s v="6/10/2022"/>
    <s v="10:40"/>
    <s v="0:01:36"/>
    <s v="Data Analyst"/>
    <s v="No"/>
    <x v="2"/>
    <s v="Finance"/>
    <s v="SQL"/>
    <n v="4"/>
    <n v="4"/>
    <n v="5"/>
    <n v="6"/>
    <n v="6"/>
    <n v="0"/>
    <s v="Difficult"/>
    <s v="Better Salary"/>
    <s v="Male"/>
    <n v="24"/>
    <s v="20-39"/>
    <x v="2"/>
    <s v="White or Caucasian"/>
    <s v="Middle East"/>
  </r>
  <r>
    <s v="62a58d20575fa3a5ae8b6969"/>
    <s v="anonymous"/>
    <s v="6/12/2022"/>
    <s v="2:52"/>
    <s v="0:01:31"/>
    <s v="Data Analyst"/>
    <s v="Yes"/>
    <x v="1"/>
    <s v="Healthcare"/>
    <s v="Python"/>
    <n v="8"/>
    <n v="5"/>
    <n v="8"/>
    <n v="8"/>
    <n v="5"/>
    <n v="10"/>
    <s v="Difficult"/>
    <s v="Remote Work"/>
    <s v="Female"/>
    <n v="34"/>
    <s v="20-39"/>
    <x v="3"/>
    <s v="White or Caucasian"/>
    <s v="Middle East"/>
  </r>
  <r>
    <s v="62a3ad35cec54911e9cb1b5c"/>
    <s v="anonymous"/>
    <s v="6/10/2022"/>
    <s v="16:44"/>
    <s v="0:01:34"/>
    <s v="Other"/>
    <s v="No"/>
    <x v="5"/>
    <s v="Healthcare"/>
    <s v="Python"/>
    <n v="4"/>
    <n v="6"/>
    <n v="5"/>
    <n v="6"/>
    <n v="6"/>
    <n v="4"/>
    <s v="Neither easy nor difficult"/>
    <s v="Remote Work"/>
    <s v="Female"/>
    <n v="26"/>
    <s v="20-39"/>
    <x v="1"/>
    <s v="White or Caucasian"/>
    <s v="North America"/>
  </r>
  <r>
    <s v="62a3ae69bc6861bf3177900d"/>
    <s v="anonymous"/>
    <s v="6/10/2022"/>
    <s v="16:49"/>
    <s v="0:02:55"/>
    <s v="Other"/>
    <s v="Yes"/>
    <x v="1"/>
    <s v="Other"/>
    <s v="Other"/>
    <n v="3"/>
    <n v="6"/>
    <n v="9"/>
    <n v="6"/>
    <n v="5"/>
    <n v="10"/>
    <s v="Difficult"/>
    <s v="Other"/>
    <s v="Male"/>
    <n v="27"/>
    <s v="20-39"/>
    <x v="3"/>
    <s v="Black or African American"/>
    <s v="North America"/>
  </r>
  <r>
    <s v="62a3af26cec54911e9cb1f3a"/>
    <s v="anonymous"/>
    <s v="6/10/2022"/>
    <s v="16:52"/>
    <s v="0:01:42"/>
    <s v="Data Analyst"/>
    <s v="Yes"/>
    <x v="6"/>
    <s v="Other"/>
    <s v="Python"/>
    <n v="8"/>
    <n v="5"/>
    <n v="9"/>
    <n v="6"/>
    <n v="6"/>
    <n v="10"/>
    <s v="Neither easy nor difficult"/>
    <s v="Remote Work"/>
    <s v="Male"/>
    <n v="26"/>
    <s v="20-39"/>
    <x v="1"/>
    <s v="White or Caucasian"/>
    <s v="North America"/>
  </r>
  <r>
    <s v="62a3af66f8f756164585eeb8"/>
    <s v="anonymous"/>
    <s v="6/10/2022"/>
    <s v="16:53"/>
    <s v="0:03:01"/>
    <s v="Student/Looking/None"/>
    <s v="Yes"/>
    <x v="2"/>
    <s v="Tech"/>
    <s v="Python"/>
    <n v="4"/>
    <n v="5"/>
    <n v="4"/>
    <n v="4"/>
    <n v="3"/>
    <n v="4"/>
    <s v="Very Difficult"/>
    <s v="Better Salary"/>
    <s v="Female"/>
    <n v="26"/>
    <s v="20-39"/>
    <x v="3"/>
    <s v="Asian or Asian American"/>
    <s v="North America"/>
  </r>
  <r>
    <s v="62a3b135b4da29969c63b1ed"/>
    <s v="anonymous"/>
    <s v="6/10/2022"/>
    <s v="17:01"/>
    <s v="0:01:18"/>
    <s v="Data Analyst"/>
    <s v="Yes"/>
    <x v="1"/>
    <s v="Finance"/>
    <s v="R"/>
    <n v="2"/>
    <n v="5"/>
    <n v="5"/>
    <n v="5"/>
    <n v="4"/>
    <n v="5"/>
    <s v="Easy"/>
    <s v="Better Salary"/>
    <s v="Male"/>
    <n v="24"/>
    <s v="20-39"/>
    <x v="1"/>
    <s v="White or Caucasian"/>
    <s v="North America"/>
  </r>
  <r>
    <s v="62a758185d257a28a312bc94"/>
    <s v="anonymous"/>
    <s v="6/13/2022"/>
    <s v="11:30"/>
    <s v="0:02:45"/>
    <s v="Student/Looking/None"/>
    <s v="No"/>
    <x v="2"/>
    <s v="Finance"/>
    <s v="Python"/>
    <n v="8"/>
    <n v="7"/>
    <n v="6"/>
    <n v="7"/>
    <n v="8"/>
    <n v="10"/>
    <s v="Neither easy nor difficult"/>
    <s v="Remote Work"/>
    <s v="Male"/>
    <n v="24"/>
    <s v="20-39"/>
    <x v="1"/>
    <s v="Other"/>
    <s v="Africa"/>
  </r>
  <r>
    <s v="62a3b314f408bae018ee0938"/>
    <s v="anonymous"/>
    <s v="6/10/2022"/>
    <s v="17:09"/>
    <s v="0:01:18"/>
    <s v="Data Analyst"/>
    <s v="Yes"/>
    <x v="0"/>
    <s v="Other"/>
    <s v="R"/>
    <n v="8"/>
    <n v="8"/>
    <n v="10"/>
    <n v="9"/>
    <n v="7"/>
    <n v="5"/>
    <s v="Easy"/>
    <s v="Better Salary"/>
    <s v="Male"/>
    <n v="29"/>
    <s v="20-39"/>
    <x v="1"/>
    <s v="White or Caucasian"/>
    <s v="North America"/>
  </r>
  <r>
    <s v="62a3b3f6bc6861bf3177973b"/>
    <s v="anonymous"/>
    <s v="6/10/2022"/>
    <s v="17:13"/>
    <s v="0:01:02"/>
    <s v="Data Analyst"/>
    <s v="Yes"/>
    <x v="6"/>
    <s v="Finance"/>
    <s v="Python"/>
    <n v="3"/>
    <n v="2"/>
    <n v="1"/>
    <n v="1"/>
    <n v="0"/>
    <n v="2"/>
    <s v="Very Difficult"/>
    <s v="Better Salary"/>
    <s v="Female"/>
    <n v="26"/>
    <s v="20-39"/>
    <x v="3"/>
    <s v="Asian or Asian American"/>
    <s v="North America"/>
  </r>
  <r>
    <s v="62a3ba4dbc6861bf31779f24"/>
    <s v="anonymous"/>
    <s v="6/10/2022"/>
    <s v="17:40"/>
    <s v="0:01:19"/>
    <s v="Data Analyst"/>
    <s v="Yes"/>
    <x v="1"/>
    <s v="Other"/>
    <s v="Python"/>
    <n v="3"/>
    <n v="5"/>
    <n v="3"/>
    <n v="3"/>
    <n v="1"/>
    <n v="1"/>
    <s v="Neither easy nor difficult"/>
    <s v="Better Salary"/>
    <s v="Male"/>
    <n v="28"/>
    <s v="20-39"/>
    <x v="1"/>
    <s v="White or Caucasian"/>
    <s v="United Kingdom"/>
  </r>
  <r>
    <s v="62a33dedd8c00e9f5419ce2b"/>
    <s v="anonymous"/>
    <s v="6/10/2022"/>
    <s v="8:49"/>
    <s v="0:01:23"/>
    <s v="Data Analyst"/>
    <s v="Yes"/>
    <x v="1"/>
    <s v="Finance"/>
    <s v="Python"/>
    <n v="5"/>
    <n v="5"/>
    <n v="5"/>
    <n v="5"/>
    <n v="5"/>
    <n v="5"/>
    <s v="Easy"/>
    <s v="Remote Work"/>
    <s v="Male"/>
    <n v="29"/>
    <s v="20-39"/>
    <x v="0"/>
    <s v="Black or African American"/>
    <s v="Africa"/>
  </r>
  <r>
    <s v="62a3bc00d8c00e9f541aad66"/>
    <s v="anonymous"/>
    <s v="6/10/2022"/>
    <s v="17:47"/>
    <s v="0:01:30"/>
    <s v="Data Analyst"/>
    <s v="Yes"/>
    <x v="6"/>
    <s v="Finance"/>
    <s v="R"/>
    <n v="5"/>
    <n v="7"/>
    <n v="7"/>
    <n v="3"/>
    <n v="7"/>
    <n v="9"/>
    <s v="Difficult"/>
    <s v="Better Salary"/>
    <s v="Female"/>
    <n v="26"/>
    <s v="20-39"/>
    <x v="1"/>
    <s v="Asian or Asian American"/>
    <s v="North America"/>
  </r>
  <r>
    <s v="62a3bf1b0a77c1a77f66a347"/>
    <s v="anonymous"/>
    <s v="6/10/2022"/>
    <s v="18:00"/>
    <s v="0:05:36"/>
    <s v="Data Engineer"/>
    <s v="Yes"/>
    <x v="4"/>
    <s v="Healthcare"/>
    <s v="Python"/>
    <n v="6"/>
    <n v="3"/>
    <n v="9"/>
    <n v="5"/>
    <n v="8"/>
    <n v="8"/>
    <s v="Neither easy nor difficult"/>
    <s v="Remote Work"/>
    <s v="Female"/>
    <n v="38"/>
    <s v="20-39"/>
    <x v="3"/>
    <s v="White or Caucasian"/>
    <s v="North America"/>
  </r>
  <r>
    <s v="62a3c021f8f756164586043f"/>
    <s v="anonymous"/>
    <s v="6/10/2022"/>
    <s v="18:05"/>
    <s v="0:02:00"/>
    <s v="Other"/>
    <s v="Yes"/>
    <x v="2"/>
    <s v="Other"/>
    <s v="SQL"/>
    <n v="0"/>
    <n v="3"/>
    <n v="3"/>
    <n v="3"/>
    <n v="4"/>
    <n v="4"/>
    <s v="Neither easy nor difficult"/>
    <s v="Better Salary"/>
    <s v="Female"/>
    <n v="20"/>
    <s v="20-39"/>
    <x v="2"/>
    <s v="Black or African American"/>
    <s v="Africa"/>
  </r>
  <r>
    <s v="62a3c1b1bc6861bf3177aa8c"/>
    <s v="anonymous"/>
    <s v="6/10/2022"/>
    <s v="18:12"/>
    <s v="0:02:04"/>
    <s v="Data Analyst"/>
    <s v="No"/>
    <x v="6"/>
    <s v="Education"/>
    <s v="SQL"/>
    <n v="4"/>
    <n v="6"/>
    <n v="7"/>
    <n v="7"/>
    <n v="2"/>
    <n v="2"/>
    <s v="Neither easy nor difficult"/>
    <s v="Remote Work"/>
    <s v="Female"/>
    <n v="45"/>
    <s v="40-59"/>
    <x v="3"/>
    <s v="Black or African American"/>
    <s v="North America"/>
  </r>
  <r>
    <s v="62a3c30324a26260273909b9"/>
    <s v="anonymous"/>
    <s v="6/10/2022"/>
    <s v="18:17"/>
    <s v="0:01:18"/>
    <s v="Data Analyst"/>
    <s v="No"/>
    <x v="5"/>
    <s v="Other"/>
    <s v="Python"/>
    <n v="5"/>
    <n v="3"/>
    <n v="5"/>
    <n v="6"/>
    <n v="6"/>
    <n v="4"/>
    <s v="Difficult"/>
    <s v="Good Work/Life Balance"/>
    <s v="Male"/>
    <n v="27"/>
    <s v="20-39"/>
    <x v="3"/>
    <s v="Other"/>
    <s v="North America"/>
  </r>
  <r>
    <s v="62a3c476bc6861bf3177ad9d"/>
    <s v="anonymous"/>
    <s v="6/10/2022"/>
    <s v="18:23"/>
    <s v="0:02:58"/>
    <s v="Data Analyst"/>
    <s v="Yes"/>
    <x v="1"/>
    <s v="Other"/>
    <s v="Python"/>
    <n v="3"/>
    <n v="7"/>
    <n v="7"/>
    <n v="7"/>
    <n v="7"/>
    <n v="6"/>
    <s v="Difficult"/>
    <s v="Good Culture"/>
    <s v="Male"/>
    <n v="28"/>
    <s v="20-39"/>
    <x v="3"/>
    <s v="Asian or Asian American"/>
    <s v="North America"/>
  </r>
  <r>
    <s v="62a3c5f2cec54911e9cb3d9b"/>
    <s v="anonymous"/>
    <s v="6/10/2022"/>
    <s v="18:30"/>
    <s v="0:04:30"/>
    <s v="Student/Looking/None"/>
    <s v="Yes"/>
    <x v="2"/>
    <s v="Other"/>
    <s v="R"/>
    <n v="2"/>
    <n v="10"/>
    <n v="10"/>
    <n v="10"/>
    <n v="10"/>
    <n v="3"/>
    <s v="Neither easy nor difficult"/>
    <s v="Remote Work"/>
    <s v="Female"/>
    <n v="29"/>
    <s v="20-39"/>
    <x v="1"/>
    <s v="Other"/>
    <s v="Europe"/>
  </r>
  <r>
    <s v="62a35c890a77c1a77f65fdfa"/>
    <s v="anonymous"/>
    <s v="6/10/2022"/>
    <s v="11:00"/>
    <s v="0:01:29"/>
    <s v="Data Analyst"/>
    <s v="Yes"/>
    <x v="2"/>
    <s v="Tech"/>
    <s v="R"/>
    <n v="2"/>
    <n v="8"/>
    <n v="8"/>
    <n v="7"/>
    <n v="6"/>
    <n v="9"/>
    <s v="Neither easy nor difficult"/>
    <s v="Better Salary"/>
    <s v="Male"/>
    <n v="32"/>
    <s v="20-39"/>
    <x v="1"/>
    <s v="Black or African American"/>
    <s v="Africa"/>
  </r>
  <r>
    <s v="62a388d524a262602738b869"/>
    <s v="anonymous"/>
    <s v="6/10/2022"/>
    <s v="14:09"/>
    <s v="0:01:40"/>
    <s v="Student/Looking/None"/>
    <s v="Yes"/>
    <x v="2"/>
    <s v="Construction"/>
    <s v="Python"/>
    <n v="0"/>
    <n v="2"/>
    <n v="0"/>
    <n v="1"/>
    <n v="1"/>
    <n v="2"/>
    <s v="Very Difficult"/>
    <s v="Remote Work"/>
    <s v="Female"/>
    <n v="24"/>
    <s v="20-39"/>
    <x v="1"/>
    <s v="Black or African American"/>
    <s v="Africa"/>
  </r>
  <r>
    <s v="62a3ca44bae91e4b8b83dcd4"/>
    <s v="anonymous"/>
    <s v="6/10/2022"/>
    <s v="18:48"/>
    <s v="0:04:17"/>
    <s v="Student/Looking/None"/>
    <s v="No"/>
    <x v="1"/>
    <s v="Tech"/>
    <s v="SQL"/>
    <n v="7"/>
    <n v="8"/>
    <n v="7"/>
    <n v="7"/>
    <n v="8"/>
    <n v="7"/>
    <s v="Neither easy nor difficult"/>
    <s v="ALL"/>
    <s v="Female"/>
    <n v="47"/>
    <s v="40-59"/>
    <x v="1"/>
    <s v="Black or African American"/>
    <s v="North America"/>
  </r>
  <r>
    <s v="62a3cbfef8d5efcc22f8b6f1"/>
    <s v="anonymous"/>
    <s v="6/10/2022"/>
    <s v="18:55"/>
    <s v="0:01:20"/>
    <s v="Data Analyst"/>
    <s v="Yes"/>
    <x v="2"/>
    <s v="Tech"/>
    <s v="Python"/>
    <n v="0"/>
    <n v="1"/>
    <n v="1"/>
    <n v="1"/>
    <n v="1"/>
    <n v="2"/>
    <s v="Very Difficult"/>
    <s v="Better Salary"/>
    <s v="Male"/>
    <n v="25"/>
    <s v="20-39"/>
    <x v="1"/>
    <s v="Other"/>
    <s v="Middle East"/>
  </r>
  <r>
    <s v="62a3cde8f8f7561645861366"/>
    <s v="anonymous"/>
    <s v="6/10/2022"/>
    <s v="19:04"/>
    <s v="0:02:02"/>
    <s v="Other"/>
    <s v="No"/>
    <x v="2"/>
    <s v="Finance"/>
    <s v="Python"/>
    <n v="6"/>
    <n v="6"/>
    <n v="3"/>
    <n v="7"/>
    <n v="2"/>
    <n v="4"/>
    <s v="Very Difficult"/>
    <s v="Other"/>
    <s v="Male"/>
    <n v="32"/>
    <s v="20-39"/>
    <x v="3"/>
    <s v="White or Caucasian"/>
    <s v="Europe"/>
  </r>
  <r>
    <s v="62a3cfed0f8c8599d5b00b12"/>
    <s v="anonymous"/>
    <s v="6/10/2022"/>
    <s v="19:12"/>
    <s v="0:01:09"/>
    <s v="Data Analyst"/>
    <s v="Yes"/>
    <x v="2"/>
    <s v="Finance"/>
    <s v="Python"/>
    <n v="1"/>
    <n v="10"/>
    <n v="10"/>
    <n v="5"/>
    <n v="3"/>
    <n v="1"/>
    <s v="Neither easy nor difficult"/>
    <s v="Better Salary"/>
    <s v="Female"/>
    <n v="25"/>
    <s v="20-39"/>
    <x v="1"/>
    <s v="White or Caucasian"/>
    <s v="North America"/>
  </r>
  <r>
    <s v="62a3a1a62e54c9003e53dc35"/>
    <s v="anonymous"/>
    <s v="6/10/2022"/>
    <s v="15:55"/>
    <s v="0:01:47"/>
    <s v="Data Analyst"/>
    <s v="Yes"/>
    <x v="2"/>
    <s v="Education"/>
    <s v="Python"/>
    <n v="0"/>
    <n v="0"/>
    <n v="5"/>
    <n v="0"/>
    <n v="0"/>
    <n v="0"/>
    <s v="Difficult"/>
    <s v="Good Culture"/>
    <s v="Male"/>
    <n v="27"/>
    <s v="20-39"/>
    <x v="1"/>
    <s v="Black or African American"/>
    <s v="Africa"/>
  </r>
  <r>
    <s v="62a3d37c0a77c1a77f66bc0e"/>
    <s v="anonymous"/>
    <s v="6/10/2022"/>
    <s v="19:27"/>
    <s v="0:01:11"/>
    <s v="Data Analyst"/>
    <s v="No"/>
    <x v="1"/>
    <s v="Healthcare"/>
    <s v="SQL"/>
    <n v="3"/>
    <n v="7"/>
    <n v="5"/>
    <n v="5"/>
    <n v="3"/>
    <n v="3"/>
    <s v="Neither easy nor difficult"/>
    <s v="Better Salary"/>
    <s v="Female"/>
    <n v="33"/>
    <s v="20-39"/>
    <x v="1"/>
    <s v="Asian or Asian American"/>
    <s v="North America"/>
  </r>
  <r>
    <s v="62a3d8dbf8f7561645861f9d"/>
    <s v="anonymous"/>
    <s v="6/10/2022"/>
    <s v="19:50"/>
    <s v="0:04:51"/>
    <s v="Data Analyst"/>
    <s v="No"/>
    <x v="0"/>
    <s v="Education"/>
    <s v="Python"/>
    <n v="6"/>
    <n v="10"/>
    <n v="10"/>
    <n v="10"/>
    <n v="7"/>
    <n v="6"/>
    <s v="Easy"/>
    <s v="Other"/>
    <s v="Male"/>
    <n v="36"/>
    <s v="20-39"/>
    <x v="3"/>
    <s v="Asian or Asian American"/>
    <s v="North America"/>
  </r>
  <r>
    <s v="62a3d9697dc029e2d66cf087"/>
    <s v="anonymous"/>
    <s v="6/10/2022"/>
    <s v="19:53"/>
    <s v="0:01:32"/>
    <s v="Data Analyst"/>
    <s v="Yes"/>
    <x v="1"/>
    <s v="Healthcare"/>
    <s v="Python"/>
    <n v="4"/>
    <n v="10"/>
    <n v="9"/>
    <n v="3"/>
    <n v="0"/>
    <n v="10"/>
    <s v="Difficult"/>
    <s v="Good Work/Life Balance"/>
    <s v="Male"/>
    <n v="25"/>
    <s v="20-39"/>
    <x v="1"/>
    <s v="White or Caucasian"/>
    <s v="North America"/>
  </r>
  <r>
    <s v="62a3dac9f3072dd892631e12"/>
    <s v="anonymous"/>
    <s v="6/10/2022"/>
    <s v="19:59"/>
    <s v="0:03:19"/>
    <s v="Data Scientist"/>
    <s v="No"/>
    <x v="3"/>
    <s v="Other"/>
    <s v="Python"/>
    <n v="8"/>
    <n v="7"/>
    <n v="8"/>
    <n v="7"/>
    <n v="7"/>
    <n v="8"/>
    <s v="Neither easy nor difficult"/>
    <s v="Good Work/Life Balance"/>
    <s v="Male"/>
    <n v="38"/>
    <s v="20-39"/>
    <x v="3"/>
    <s v="White or Caucasian"/>
    <s v="North America"/>
  </r>
  <r>
    <s v="62a3dc3ab4da29969c63e3d7"/>
    <s v="anonymous"/>
    <s v="6/10/2022"/>
    <s v="20:05"/>
    <s v="0:03:42"/>
    <s v="Data Analyst"/>
    <s v="Yes"/>
    <x v="6"/>
    <s v="Other"/>
    <s v="R"/>
    <n v="3"/>
    <n v="2"/>
    <n v="6"/>
    <n v="6"/>
    <n v="5"/>
    <n v="4"/>
    <s v="Difficult"/>
    <s v="Good Work/Life Balance"/>
    <s v="Male"/>
    <n v="30"/>
    <s v="20-39"/>
    <x v="3"/>
    <s v="Other"/>
    <s v="North America"/>
  </r>
  <r>
    <s v="62a3e2abf8f75616458628d1"/>
    <s v="anonymous"/>
    <s v="6/10/2022"/>
    <s v="20:32"/>
    <s v="0:01:48"/>
    <s v="Data Analyst"/>
    <s v="Yes"/>
    <x v="1"/>
    <s v="Tech"/>
    <s v="Python"/>
    <n v="3"/>
    <n v="5"/>
    <n v="6"/>
    <n v="6"/>
    <n v="6"/>
    <n v="7"/>
    <s v="Difficult"/>
    <s v="Good Culture"/>
    <s v="Male"/>
    <n v="35"/>
    <s v="20-39"/>
    <x v="3"/>
    <s v="Black or African American"/>
    <s v="North America"/>
  </r>
  <r>
    <s v="62a3e32bd8c00e9f541ad5f0"/>
    <s v="anonymous"/>
    <s v="6/10/2022"/>
    <s v="20:34"/>
    <s v="0:01:44"/>
    <s v="Other"/>
    <s v="No"/>
    <x v="1"/>
    <s v="Education"/>
    <s v="SQL"/>
    <n v="0"/>
    <n v="1"/>
    <n v="10"/>
    <n v="5"/>
    <n v="0"/>
    <n v="0"/>
    <s v="Difficult"/>
    <s v="Better Salary"/>
    <s v="Female"/>
    <n v="42"/>
    <s v="40-59"/>
    <x v="1"/>
    <s v="White or Caucasian"/>
    <s v="North America"/>
  </r>
  <r>
    <s v="62a3ecf7bc6861bf3177d5c2"/>
    <s v="anonymous"/>
    <s v="6/10/2022"/>
    <s v="21:16"/>
    <s v="0:01:40"/>
    <s v="Data Analyst"/>
    <s v="Yes"/>
    <x v="6"/>
    <s v="Healthcare"/>
    <s v="Python"/>
    <n v="3"/>
    <n v="5"/>
    <n v="4"/>
    <n v="6"/>
    <n v="4"/>
    <n v="6"/>
    <s v="Easy"/>
    <s v="Remote Work"/>
    <s v="Male"/>
    <n v="30"/>
    <s v="20-39"/>
    <x v="3"/>
    <s v="White or Caucasian"/>
    <s v="North America"/>
  </r>
  <r>
    <s v="62a3eea9bae91e4b8b8401a4"/>
    <s v="anonymous"/>
    <s v="6/10/2022"/>
    <s v="21:23"/>
    <s v="0:01:57"/>
    <s v="Student/Looking/None"/>
    <s v="Yes"/>
    <x v="2"/>
    <s v="Other"/>
    <s v="Python"/>
    <n v="0"/>
    <n v="0"/>
    <n v="0"/>
    <n v="0"/>
    <n v="0"/>
    <n v="4"/>
    <s v="Very Difficult"/>
    <s v="Better Salary"/>
    <s v="Female"/>
    <n v="25"/>
    <s v="20-39"/>
    <x v="1"/>
    <s v="Black or African American"/>
    <s v="Africa"/>
  </r>
  <r>
    <s v="62a3f39df8d5efcc22f8ddc2"/>
    <s v="anonymous"/>
    <s v="6/10/2022"/>
    <s v="21:45"/>
    <s v="1:09:45"/>
    <s v="Data Analyst"/>
    <s v="No"/>
    <x v="5"/>
    <s v="Healthcare"/>
    <s v="Python"/>
    <n v="5"/>
    <n v="9"/>
    <n v="5"/>
    <n v="2"/>
    <n v="5"/>
    <n v="1"/>
    <s v="Difficult"/>
    <s v="Good Culture"/>
    <s v="Female"/>
    <n v="28"/>
    <s v="20-39"/>
    <x v="1"/>
    <s v="Asian or Asian American"/>
    <s v="North America"/>
  </r>
  <r>
    <s v="62a3f6a25d257a28a30e9d02"/>
    <s v="anonymous"/>
    <s v="6/10/2022"/>
    <s v="21:57"/>
    <s v="0:04:54"/>
    <s v="Data Analyst"/>
    <s v="Yes"/>
    <x v="2"/>
    <s v="Other"/>
    <s v="Python"/>
    <n v="5"/>
    <n v="10"/>
    <n v="8"/>
    <n v="5"/>
    <n v="7"/>
    <n v="10"/>
    <s v="Very Difficult"/>
    <s v="Other"/>
    <s v="Male"/>
    <n v="28"/>
    <s v="20-39"/>
    <x v="1"/>
    <s v="Asian or Asian American"/>
    <s v="North America"/>
  </r>
  <r>
    <s v="62a51dc6575fa3a5ae8b09f3"/>
    <s v="anonymous"/>
    <s v="6/11/2022"/>
    <s v="18:57"/>
    <s v="0:03:17"/>
    <s v="Data Analyst"/>
    <s v="No"/>
    <x v="2"/>
    <s v="Finance"/>
    <s v="Python"/>
    <n v="1"/>
    <n v="7"/>
    <n v="4"/>
    <n v="10"/>
    <n v="10"/>
    <n v="10"/>
    <s v="Neither easy nor difficult"/>
    <s v="Better Salary"/>
    <s v="Male"/>
    <n v="25"/>
    <s v="20-39"/>
    <x v="2"/>
    <s v="Other"/>
    <s v="Africa"/>
  </r>
  <r>
    <s v="62a3fc7c7dc029e2d66d10e8"/>
    <s v="anonymous"/>
    <s v="6/10/2022"/>
    <s v="22:22"/>
    <s v="0:02:26"/>
    <s v="Data Analyst"/>
    <s v="Yes"/>
    <x v="0"/>
    <s v="Construction"/>
    <s v="Other"/>
    <n v="7"/>
    <n v="8"/>
    <n v="7"/>
    <n v="7"/>
    <n v="10"/>
    <n v="10"/>
    <s v="Easy"/>
    <s v="Good Culture"/>
    <s v="Male"/>
    <n v="33"/>
    <s v="20-39"/>
    <x v="3"/>
    <s v="Hispanic or Latino"/>
    <s v="North America"/>
  </r>
  <r>
    <s v="62a3fe0d5d257a28a30ea3c8"/>
    <s v="anonymous"/>
    <s v="6/10/2022"/>
    <s v="22:29"/>
    <s v="0:12:09"/>
    <s v="Data Analyst"/>
    <s v="No"/>
    <x v="6"/>
    <s v="Tech"/>
    <s v="Python"/>
    <n v="8"/>
    <n v="6"/>
    <n v="7"/>
    <n v="7"/>
    <n v="8"/>
    <n v="8"/>
    <s v="Easy"/>
    <s v="Better Salary"/>
    <s v="Male"/>
    <n v="23"/>
    <s v="20-39"/>
    <x v="4"/>
    <s v="White or Caucasian"/>
    <s v="North America"/>
  </r>
  <r>
    <s v="62a59cd2cec54911e9cd251a"/>
    <s v="anonymous"/>
    <s v="6/12/2022"/>
    <s v="3:59"/>
    <s v="0:03:34"/>
    <s v="Student/Looking/None"/>
    <s v="No"/>
    <x v="2"/>
    <s v="Education"/>
    <s v="R"/>
    <n v="1"/>
    <n v="1"/>
    <n v="2"/>
    <n v="1"/>
    <n v="0"/>
    <n v="3"/>
    <s v="Neither easy nor difficult"/>
    <s v="Good Work/Life Balance"/>
    <s v="Male"/>
    <n v="30"/>
    <s v="20-39"/>
    <x v="4"/>
    <s v="Other"/>
    <s v="Africa"/>
  </r>
  <r>
    <s v="62a40276bc6861bf3177e6fd"/>
    <s v="anonymous"/>
    <s v="6/10/2022"/>
    <s v="22:48"/>
    <s v="0:04:01"/>
    <s v="Student/Looking/None"/>
    <s v="Yes"/>
    <x v="2"/>
    <s v="Other"/>
    <s v="Python"/>
    <n v="2"/>
    <n v="2"/>
    <n v="3"/>
    <n v="3"/>
    <n v="2"/>
    <n v="3"/>
    <s v="Difficult"/>
    <s v="Good Work/Life Balance"/>
    <s v="Male"/>
    <n v="22"/>
    <s v="20-39"/>
    <x v="1"/>
    <s v="Asian or Asian American"/>
    <s v="India"/>
  </r>
  <r>
    <s v="62a403bbf8d5efcc22f8eb18"/>
    <s v="anonymous"/>
    <s v="6/10/2022"/>
    <s v="22:53"/>
    <s v="0:02:40"/>
    <s v="Data Analyst"/>
    <s v="Yes"/>
    <x v="2"/>
    <s v="Tech"/>
    <s v="Python"/>
    <n v="5"/>
    <n v="10"/>
    <n v="5"/>
    <n v="6"/>
    <n v="6"/>
    <n v="8"/>
    <s v="Very Difficult"/>
    <s v="Better Salary"/>
    <s v="Male"/>
    <n v="33"/>
    <s v="20-39"/>
    <x v="1"/>
    <s v="Asian or Asian American"/>
    <s v="India"/>
  </r>
  <r>
    <s v="62a403d30f8c8599d5b03d65"/>
    <s v="anonymous"/>
    <s v="6/10/2022"/>
    <s v="22:54"/>
    <s v="0:00:59"/>
    <s v="Data Engineer"/>
    <s v="No"/>
    <x v="2"/>
    <s v="Real Estate"/>
    <s v="Python"/>
    <n v="1"/>
    <n v="7"/>
    <n v="7"/>
    <n v="7"/>
    <n v="1"/>
    <n v="2"/>
    <s v="Very Easy"/>
    <s v="Better Salary"/>
    <s v="Male"/>
    <n v="22"/>
    <s v="20-39"/>
    <x v="1"/>
    <s v="White or Caucasian"/>
    <s v="North America"/>
  </r>
  <r>
    <s v="62a4044acf25554317312a81"/>
    <s v="anonymous"/>
    <s v="6/10/2022"/>
    <s v="22:56"/>
    <s v="0:03:27"/>
    <s v="Data Analyst"/>
    <s v="Yes"/>
    <x v="5"/>
    <s v="Other"/>
    <s v="R"/>
    <n v="7"/>
    <n v="8"/>
    <n v="8"/>
    <n v="7"/>
    <n v="5"/>
    <n v="9"/>
    <s v="Neither easy nor difficult"/>
    <s v="Remote Work"/>
    <s v="Male"/>
    <n v="35"/>
    <s v="20-39"/>
    <x v="1"/>
    <s v="White or Caucasian"/>
    <s v="North America"/>
  </r>
  <r>
    <s v="62a4061bf408bae018ee5deb"/>
    <s v="anonymous"/>
    <s v="6/10/2022"/>
    <s v="23:03"/>
    <s v="0:02:55"/>
    <s v="Data Analyst"/>
    <s v="Yes"/>
    <x v="6"/>
    <s v="Agriculture"/>
    <s v="SQL"/>
    <n v="8"/>
    <n v="5"/>
    <n v="6"/>
    <n v="4"/>
    <n v="4"/>
    <n v="8"/>
    <s v="Easy"/>
    <s v="Good Work/Life Balance"/>
    <s v="Female"/>
    <n v="37"/>
    <s v="20-39"/>
    <x v="3"/>
    <s v="White or Caucasian"/>
    <s v="North America"/>
  </r>
  <r>
    <s v="62a4098124a2626027394ddc"/>
    <s v="anonymous"/>
    <s v="6/10/2022"/>
    <s v="23:18"/>
    <s v="0:02:12"/>
    <s v="Data Analyst"/>
    <s v="Yes"/>
    <x v="6"/>
    <s v="Healthcare"/>
    <s v="Python"/>
    <n v="10"/>
    <n v="10"/>
    <n v="10"/>
    <n v="7"/>
    <n v="10"/>
    <n v="10"/>
    <s v="Neither easy nor difficult"/>
    <s v="Better Salary"/>
    <s v="Male"/>
    <n v="36"/>
    <s v="20-39"/>
    <x v="3"/>
    <s v="White or Caucasian"/>
    <s v="North America"/>
  </r>
  <r>
    <s v="62a40c99575fa3a5ae89de4b"/>
    <s v="anonymous"/>
    <s v="6/10/2022"/>
    <s v="23:31"/>
    <s v="0:02:29"/>
    <s v="Data Scientist"/>
    <s v="Yes"/>
    <x v="5"/>
    <s v="Other"/>
    <s v="Python"/>
    <n v="6"/>
    <n v="5"/>
    <n v="8"/>
    <n v="8"/>
    <n v="7"/>
    <n v="9"/>
    <s v="Easy"/>
    <s v="Good Work/Life Balance"/>
    <s v="Male"/>
    <n v="26"/>
    <s v="20-39"/>
    <x v="1"/>
    <s v="Hispanic or Latino"/>
    <s v="India"/>
  </r>
  <r>
    <s v="62a34006d8c00e9f5419d341"/>
    <s v="anonymous"/>
    <s v="6/10/2022"/>
    <s v="8:58"/>
    <s v="0:02:39"/>
    <s v="Student/Looking/None"/>
    <s v="Yes"/>
    <x v="2"/>
    <s v="Construction"/>
    <s v="Python"/>
    <n v="0"/>
    <n v="0"/>
    <n v="0"/>
    <n v="0"/>
    <n v="0"/>
    <n v="0"/>
    <s v="Very Difficult"/>
    <s v="Better Salary"/>
    <s v="Male"/>
    <n v="23"/>
    <s v="20-39"/>
    <x v="0"/>
    <s v="Other"/>
    <s v="Africa"/>
  </r>
  <r>
    <s v="62a40da3cf255543173132e2"/>
    <s v="anonymous"/>
    <s v="6/10/2022"/>
    <s v="23:36"/>
    <s v="0:02:55"/>
    <s v="Data Analyst"/>
    <s v="Yes"/>
    <x v="1"/>
    <s v="Other"/>
    <s v="R"/>
    <n v="4"/>
    <n v="6"/>
    <n v="6"/>
    <n v="5"/>
    <n v="5"/>
    <n v="6"/>
    <s v="Neither easy nor difficult"/>
    <s v="Remote Work"/>
    <s v="Female"/>
    <n v="34"/>
    <s v="20-39"/>
    <x v="2"/>
    <s v="White or Caucasian"/>
    <s v="North America"/>
  </r>
  <r>
    <s v="62a3688df8f7561645857f7e"/>
    <s v="anonymous"/>
    <s v="6/10/2022"/>
    <s v="11:51"/>
    <s v="0:00:57"/>
    <s v="Data Analyst"/>
    <s v="No"/>
    <x v="2"/>
    <s v="Other"/>
    <s v="Python"/>
    <n v="5"/>
    <n v="5"/>
    <n v="5"/>
    <n v="5"/>
    <n v="5"/>
    <n v="5"/>
    <s v="Neither easy nor difficult"/>
    <s v="Remote Work"/>
    <s v="Female"/>
    <n v="27"/>
    <s v="20-39"/>
    <x v="3"/>
    <s v="White or Caucasian"/>
    <s v="Europe"/>
  </r>
  <r>
    <s v="62a410b5cec54911e9cb8262"/>
    <s v="anonymous"/>
    <s v="6/10/2022"/>
    <s v="23:49"/>
    <s v="0:02:00"/>
    <s v="Student/Looking/None"/>
    <s v="No"/>
    <x v="1"/>
    <s v="Other"/>
    <s v="Python"/>
    <n v="0"/>
    <n v="4"/>
    <n v="0"/>
    <n v="1"/>
    <n v="4"/>
    <n v="2"/>
    <s v="Very Difficult"/>
    <s v="Good Work/Life Balance"/>
    <s v="Male"/>
    <n v="37"/>
    <s v="20-39"/>
    <x v="1"/>
    <s v="White or Caucasian"/>
    <s v="North America"/>
  </r>
  <r>
    <s v="62a41135bc6861bf3177f3d8"/>
    <s v="anonymous"/>
    <s v="6/10/2022"/>
    <s v="23:51"/>
    <s v="0:01:27"/>
    <s v="Data Analyst"/>
    <s v="No"/>
    <x v="6"/>
    <s v="Other"/>
    <s v="Python"/>
    <n v="5"/>
    <n v="5"/>
    <n v="7"/>
    <n v="6"/>
    <n v="4"/>
    <n v="6"/>
    <s v="Very Easy"/>
    <s v="Better Salary"/>
    <s v="Female"/>
    <n v="54"/>
    <s v="40-59"/>
    <x v="2"/>
    <s v="White or Caucasian"/>
    <s v="North America"/>
  </r>
  <r>
    <s v="62a41964d8c00e9f541b061d"/>
    <s v="anonymous"/>
    <s v="6/11/2022"/>
    <s v="0:26"/>
    <s v="0:01:49"/>
    <s v="Data Analyst"/>
    <s v="No"/>
    <x v="1"/>
    <s v="Education"/>
    <s v="R"/>
    <n v="4"/>
    <n v="7"/>
    <n v="7"/>
    <n v="7"/>
    <n v="2"/>
    <n v="7"/>
    <s v="Neither easy nor difficult"/>
    <s v="Better Salary"/>
    <s v="Female"/>
    <n v="27"/>
    <s v="20-39"/>
    <x v="3"/>
    <s v="Hispanic or Latino"/>
    <s v="North America"/>
  </r>
  <r>
    <s v="62a41968f8d5efcc22f8fd44"/>
    <s v="anonymous"/>
    <s v="6/11/2022"/>
    <s v="0:26"/>
    <s v="0:02:20"/>
    <s v="Database Developer"/>
    <s v="Yes"/>
    <x v="2"/>
    <s v="Telecommunication"/>
    <s v="SQL"/>
    <n v="2"/>
    <n v="3"/>
    <n v="6"/>
    <n v="6"/>
    <n v="3"/>
    <n v="5"/>
    <s v="Difficult"/>
    <s v="Better Salary"/>
    <s v="Male"/>
    <n v="24"/>
    <s v="20-39"/>
    <x v="1"/>
    <s v="White or Caucasian"/>
    <s v="United Kingdom"/>
  </r>
  <r>
    <s v="62a41e23bc6861bf3177fffb"/>
    <s v="anonymous"/>
    <s v="6/11/2022"/>
    <s v="0:46"/>
    <s v="0:01:41"/>
    <s v="Data Analyst"/>
    <s v="Yes"/>
    <x v="2"/>
    <s v="Finance"/>
    <s v="Python"/>
    <n v="5"/>
    <n v="5"/>
    <n v="5"/>
    <n v="5"/>
    <n v="5"/>
    <n v="10"/>
    <s v="Neither easy nor difficult"/>
    <s v="Better Salary"/>
    <s v="Male"/>
    <n v="24"/>
    <s v="20-39"/>
    <x v="1"/>
    <s v="White or Caucasian"/>
    <s v="Middle East"/>
  </r>
  <r>
    <s v="62a51fe0575fa3a5ae8b0c06"/>
    <s v="anonymous"/>
    <s v="6/11/2022"/>
    <s v="19:06"/>
    <s v="0:02:21"/>
    <s v="Data Analyst"/>
    <s v="No"/>
    <x v="2"/>
    <s v="Healthcare"/>
    <s v="Python"/>
    <n v="1"/>
    <n v="5"/>
    <n v="4"/>
    <n v="6"/>
    <n v="5"/>
    <n v="6"/>
    <s v="Neither easy nor difficult"/>
    <s v="Better Salary"/>
    <s v="Male"/>
    <n v="23"/>
    <s v="20-39"/>
    <x v="1"/>
    <s v="White or Caucasian"/>
    <s v="Middle East"/>
  </r>
  <r>
    <s v="62a7b283f8d5efcc22fdc189"/>
    <s v="anonymous"/>
    <s v="6/13/2022"/>
    <s v="17:56"/>
    <s v="0:01:57"/>
    <s v="Data Analyst"/>
    <s v="Yes"/>
    <x v="2"/>
    <s v="Healthcare"/>
    <s v="R"/>
    <n v="2"/>
    <n v="3"/>
    <n v="4"/>
    <n v="3"/>
    <n v="3"/>
    <n v="5"/>
    <s v="Neither easy nor difficult"/>
    <s v="Good Work/Life Balance"/>
    <s v="Male"/>
    <n v="26"/>
    <s v="20-39"/>
    <x v="1"/>
    <s v="Black or African American"/>
    <s v="Africa"/>
  </r>
  <r>
    <s v="62a424ccd8c00e9f541b114e"/>
    <s v="anonymous"/>
    <s v="6/11/2022"/>
    <s v="1:14"/>
    <s v="0:02:47"/>
    <s v="Data Analyst"/>
    <s v="Yes"/>
    <x v="2"/>
    <s v="Tech"/>
    <s v="Python"/>
    <n v="1"/>
    <n v="7"/>
    <n v="7"/>
    <n v="7"/>
    <n v="7"/>
    <n v="1"/>
    <s v="Difficult"/>
    <s v="Better Salary"/>
    <s v="Female"/>
    <n v="28"/>
    <s v="20-39"/>
    <x v="3"/>
    <s v="Black or African American"/>
    <s v="United Kingdom"/>
  </r>
  <r>
    <s v="62a42527b4da29969c6423f7"/>
    <s v="anonymous"/>
    <s v="6/11/2022"/>
    <s v="1:16"/>
    <s v="0:01:23"/>
    <s v="BI Developer/Engineer"/>
    <s v="No"/>
    <x v="1"/>
    <s v="Education"/>
    <s v="Python"/>
    <n v="3"/>
    <n v="6"/>
    <n v="5"/>
    <n v="5"/>
    <n v="3"/>
    <n v="4"/>
    <s v="Easy"/>
    <s v="Remote Work"/>
    <s v="Male"/>
    <n v="21"/>
    <s v="20-39"/>
    <x v="1"/>
    <s v="Asian or Asian American"/>
    <s v="North America"/>
  </r>
  <r>
    <s v="62a425ec2e54c9003e5467bf"/>
    <s v="anonymous"/>
    <s v="6/11/2022"/>
    <s v="1:19"/>
    <s v="0:01:15"/>
    <s v="Data Analyst"/>
    <s v="Yes"/>
    <x v="5"/>
    <s v="Healthcare"/>
    <s v="Other"/>
    <n v="4"/>
    <n v="4"/>
    <n v="5"/>
    <n v="5"/>
    <n v="4"/>
    <n v="6"/>
    <s v="Difficult"/>
    <s v="Good Work/Life Balance"/>
    <s v="Female"/>
    <n v="28"/>
    <s v="20-39"/>
    <x v="1"/>
    <s v="White or Caucasian"/>
    <s v="North America"/>
  </r>
  <r>
    <s v="62a38a060a77c1a77f6654b7"/>
    <s v="anonymous"/>
    <s v="6/10/2022"/>
    <s v="14:14"/>
    <s v="0:02:47"/>
    <s v="Other"/>
    <s v="No"/>
    <x v="2"/>
    <s v="Other"/>
    <s v="Python"/>
    <n v="2"/>
    <n v="4"/>
    <n v="5"/>
    <n v="3"/>
    <n v="1"/>
    <n v="1"/>
    <s v="Neither easy nor difficult"/>
    <s v="Good Work/Life Balance"/>
    <s v="Female"/>
    <n v="35"/>
    <s v="20-39"/>
    <x v="3"/>
    <s v="White or Caucasian"/>
    <s v="Europe"/>
  </r>
  <r>
    <s v="62a37ad924a2626027389f8a"/>
    <s v="anonymous"/>
    <s v="6/10/2022"/>
    <s v="13:09"/>
    <s v="0:02:04"/>
    <s v="Data Scientist"/>
    <s v="Yes"/>
    <x v="2"/>
    <s v="Tech"/>
    <s v="Python"/>
    <n v="4"/>
    <n v="4"/>
    <n v="4"/>
    <n v="0"/>
    <n v="0"/>
    <n v="6"/>
    <s v="Difficult"/>
    <s v="Good Culture"/>
    <s v="Male"/>
    <n v="23"/>
    <s v="20-39"/>
    <x v="1"/>
    <s v="Other"/>
    <s v="Asia"/>
  </r>
  <r>
    <s v="62a42d6ef8d5efcc22f9178a"/>
    <s v="anonymous"/>
    <s v="6/11/2022"/>
    <s v="1:51"/>
    <s v="0:02:01"/>
    <s v="Data Analyst"/>
    <s v="Yes"/>
    <x v="2"/>
    <s v="Healthcare"/>
    <s v="Python"/>
    <n v="7"/>
    <n v="4"/>
    <n v="6"/>
    <n v="5"/>
    <n v="6"/>
    <n v="6"/>
    <s v="Difficult"/>
    <s v="Remote Work"/>
    <s v="Male"/>
    <n v="26"/>
    <s v="20-39"/>
    <x v="1"/>
    <s v="Other"/>
    <s v="India"/>
  </r>
  <r>
    <s v="62a43e86f408bae018ee913a"/>
    <s v="anonymous"/>
    <s v="6/11/2022"/>
    <s v="3:04"/>
    <s v="0:04:03"/>
    <s v="Student/Looking/None"/>
    <s v="No"/>
    <x v="2"/>
    <s v="Other"/>
    <s v="Python"/>
    <n v="5"/>
    <n v="6"/>
    <n v="6"/>
    <n v="5"/>
    <n v="1"/>
    <n v="3"/>
    <s v="Neither easy nor difficult"/>
    <s v="Good Work/Life Balance"/>
    <s v="Female"/>
    <n v="92"/>
    <s v="60+"/>
    <x v="3"/>
    <s v="Asian or Asian American"/>
    <s v="India"/>
  </r>
  <r>
    <s v="62a43ed4f8d5efcc22f92d0a"/>
    <s v="anonymous"/>
    <s v="6/11/2022"/>
    <s v="3:05"/>
    <s v="0:02:33"/>
    <s v="Data Analyst"/>
    <s v="Yes"/>
    <x v="2"/>
    <s v="Healthcare"/>
    <s v="Python"/>
    <n v="1"/>
    <n v="8"/>
    <n v="5"/>
    <n v="1"/>
    <n v="7"/>
    <n v="8"/>
    <s v="Neither easy nor difficult"/>
    <s v="Remote Work"/>
    <s v="Male"/>
    <n v="28"/>
    <s v="20-39"/>
    <x v="1"/>
    <s v="Black or African American"/>
    <s v="Africa"/>
  </r>
  <r>
    <s v="62a43f43f408bae018ee9281"/>
    <s v="anonymous"/>
    <s v="6/11/2022"/>
    <s v="3:07"/>
    <s v="0:01:34"/>
    <s v="Student/Looking/None"/>
    <s v="Yes"/>
    <x v="2"/>
    <s v="Education"/>
    <s v="Python"/>
    <n v="0"/>
    <n v="1"/>
    <n v="2"/>
    <n v="2"/>
    <n v="1"/>
    <n v="1"/>
    <s v="Neither easy nor difficult"/>
    <s v="Better Salary"/>
    <s v="Female"/>
    <n v="24"/>
    <s v="20-39"/>
    <x v="3"/>
    <s v="Asian or Asian American"/>
    <s v="India"/>
  </r>
  <r>
    <s v="62a440ab575fa3a5ae8a1418"/>
    <s v="anonymous"/>
    <s v="6/11/2022"/>
    <s v="3:13"/>
    <s v="0:03:39"/>
    <s v="Other"/>
    <s v="No"/>
    <x v="1"/>
    <s v="Healthcare"/>
    <s v="Python"/>
    <n v="7"/>
    <n v="10"/>
    <n v="10"/>
    <n v="10"/>
    <n v="5"/>
    <n v="10"/>
    <s v="Easy"/>
    <s v="Better Salary"/>
    <s v="Male"/>
    <n v="25"/>
    <s v="20-39"/>
    <x v="3"/>
    <s v="Asian or Asian American"/>
    <s v="North America"/>
  </r>
  <r>
    <s v="62a441e3575fa3a5ae8a1552"/>
    <s v="anonymous"/>
    <s v="6/11/2022"/>
    <s v="3:18"/>
    <s v="0:04:04"/>
    <s v="Data Analyst"/>
    <s v="Yes"/>
    <x v="1"/>
    <s v="Finance"/>
    <s v="Python"/>
    <n v="4"/>
    <n v="5"/>
    <n v="5"/>
    <n v="5"/>
    <n v="6"/>
    <n v="6"/>
    <s v="Neither easy nor difficult"/>
    <s v="Good Work/Life Balance"/>
    <s v="Male"/>
    <n v="42"/>
    <s v="40-59"/>
    <x v="3"/>
    <s v="Black or African American"/>
    <s v="United Kingdom"/>
  </r>
  <r>
    <s v="62a446faf8f7561645868c60"/>
    <s v="anonymous"/>
    <s v="6/11/2022"/>
    <s v="3:40"/>
    <s v="0:01:05"/>
    <s v="Data Analyst"/>
    <s v="Yes"/>
    <x v="2"/>
    <s v="Tech"/>
    <s v="Python"/>
    <n v="2"/>
    <n v="3"/>
    <n v="3"/>
    <n v="3"/>
    <n v="3"/>
    <n v="3"/>
    <s v="Difficult"/>
    <s v="Better Salary"/>
    <s v="Male"/>
    <n v="21"/>
    <s v="20-39"/>
    <x v="1"/>
    <s v="Asian or Asian American"/>
    <s v="India"/>
  </r>
  <r>
    <s v="62a448832e54c9003e5491c5"/>
    <s v="anonymous"/>
    <s v="6/11/2022"/>
    <s v="3:47"/>
    <s v="0:02:36"/>
    <s v="Data Analyst"/>
    <s v="No"/>
    <x v="6"/>
    <s v="Healthcare"/>
    <s v="Python"/>
    <n v="7"/>
    <n v="8"/>
    <n v="9"/>
    <n v="7"/>
    <n v="7"/>
    <n v="6"/>
    <s v="Easy"/>
    <s v="Better Salary"/>
    <s v="Male"/>
    <n v="24"/>
    <s v="20-39"/>
    <x v="1"/>
    <s v="White or Caucasian"/>
    <s v="North America"/>
  </r>
  <r>
    <s v="62a44ae2f8f7561645869335"/>
    <s v="anonymous"/>
    <s v="6/11/2022"/>
    <s v="3:57"/>
    <s v="0:02:32"/>
    <s v="Data Analyst"/>
    <s v="Yes"/>
    <x v="1"/>
    <s v="Healthcare"/>
    <s v="Python"/>
    <n v="4"/>
    <n v="7"/>
    <n v="6"/>
    <n v="6"/>
    <n v="6"/>
    <n v="7"/>
    <s v="Neither easy nor difficult"/>
    <s v="Better Salary"/>
    <s v="Female"/>
    <n v="26"/>
    <s v="20-39"/>
    <x v="1"/>
    <s v="White or Caucasian"/>
    <s v="North America"/>
  </r>
  <r>
    <s v="62a44bc7bc6861bf31783829"/>
    <s v="anonymous"/>
    <s v="6/11/2022"/>
    <s v="4:01"/>
    <s v="0:01:16"/>
    <s v="Data Analyst"/>
    <s v="Yes"/>
    <x v="2"/>
    <s v="Other"/>
    <s v="Python"/>
    <n v="2"/>
    <n v="8"/>
    <n v="8"/>
    <n v="9"/>
    <n v="8"/>
    <n v="10"/>
    <s v="Difficult"/>
    <s v="Better Salary"/>
    <s v="Male"/>
    <n v="30"/>
    <s v="20-39"/>
    <x v="1"/>
    <s v="White or Caucasian"/>
    <s v="United Kingdom"/>
  </r>
  <r>
    <s v="62a44ea3f408bae018eea62a"/>
    <s v="anonymous"/>
    <s v="6/11/2022"/>
    <s v="4:13"/>
    <s v="0:05:51"/>
    <s v="Data Engineer"/>
    <s v="Yes"/>
    <x v="5"/>
    <s v="Other"/>
    <s v="SQL"/>
    <n v="6"/>
    <n v="10"/>
    <n v="10"/>
    <n v="10"/>
    <n v="10"/>
    <n v="10"/>
    <s v="Neither easy nor difficult"/>
    <s v="Good Culture"/>
    <s v="Male"/>
    <n v="27"/>
    <s v="20-39"/>
    <x v="1"/>
    <s v="Black or African American"/>
    <s v="North America"/>
  </r>
  <r>
    <s v="62a4514ff408bae018eea94d"/>
    <s v="anonymous"/>
    <s v="6/11/2022"/>
    <s v="4:24"/>
    <s v="0:02:01"/>
    <s v="Data Engineer"/>
    <s v="Yes"/>
    <x v="2"/>
    <s v="Tech"/>
    <s v="Python"/>
    <n v="0"/>
    <n v="4"/>
    <n v="1"/>
    <n v="0"/>
    <n v="1"/>
    <n v="3"/>
    <s v="Easy"/>
    <s v="Better Salary"/>
    <s v="Male"/>
    <n v="28"/>
    <s v="20-39"/>
    <x v="1"/>
    <s v="Asian or Asian American"/>
    <s v="India"/>
  </r>
  <r>
    <s v="62a45a140a77c1a77f67469d"/>
    <s v="anonymous"/>
    <s v="6/11/2022"/>
    <s v="5:02"/>
    <s v="0:02:27"/>
    <s v="Data Analyst"/>
    <s v="No"/>
    <x v="6"/>
    <s v="Real Estate"/>
    <s v="SQL"/>
    <n v="6"/>
    <n v="8"/>
    <n v="7"/>
    <n v="7"/>
    <n v="5"/>
    <n v="6"/>
    <s v="Easy"/>
    <s v="Better Salary"/>
    <s v="Female"/>
    <n v="29"/>
    <s v="20-39"/>
    <x v="1"/>
    <s v="White or Caucasian"/>
    <s v="United Kingdom"/>
  </r>
  <r>
    <s v="62a45c8bf3072dd89263a493"/>
    <s v="anonymous"/>
    <s v="6/11/2022"/>
    <s v="5:12"/>
    <s v="0:02:43"/>
    <s v="Data Analyst"/>
    <s v="No"/>
    <x v="2"/>
    <s v="Other"/>
    <s v="Python"/>
    <n v="0"/>
    <n v="0"/>
    <n v="0"/>
    <n v="0"/>
    <n v="0"/>
    <n v="0"/>
    <s v="Easy"/>
    <s v="Good Work/Life Balance"/>
    <s v="Female"/>
    <n v="26"/>
    <s v="20-39"/>
    <x v="1"/>
    <s v="Asian or Asian American"/>
    <s v="India"/>
  </r>
  <r>
    <s v="62a45f8c0f8c8599d5b09d40"/>
    <s v="anonymous"/>
    <s v="6/11/2022"/>
    <s v="5:25"/>
    <s v="0:02:47"/>
    <s v="Data Engineer"/>
    <s v="Yes"/>
    <x v="2"/>
    <s v="Finance"/>
    <s v="Python"/>
    <n v="3"/>
    <n v="3"/>
    <n v="3"/>
    <n v="3"/>
    <n v="3"/>
    <n v="4"/>
    <s v="Neither easy nor difficult"/>
    <s v="Remote Work"/>
    <s v="Male"/>
    <n v="29"/>
    <s v="20-39"/>
    <x v="1"/>
    <s v="Black or African American"/>
    <s v="Africa"/>
  </r>
  <r>
    <s v="62a4604d0a77c1a77f674e29"/>
    <s v="anonymous"/>
    <s v="6/11/2022"/>
    <s v="5:28"/>
    <s v="0:01:51"/>
    <s v="Other"/>
    <s v="No"/>
    <x v="6"/>
    <s v="Finance"/>
    <s v="Other"/>
    <n v="3"/>
    <n v="5"/>
    <n v="7"/>
    <n v="2"/>
    <n v="5"/>
    <n v="7"/>
    <s v="Easy"/>
    <s v="Remote Work"/>
    <s v="Male"/>
    <n v="60"/>
    <s v="60+"/>
    <x v="3"/>
    <s v="White or Caucasian"/>
    <s v="United Kingdom"/>
  </r>
  <r>
    <s v="62a46a66f8d5efcc22f95a7a"/>
    <s v="anonymous"/>
    <s v="6/11/2022"/>
    <s v="6:11"/>
    <s v="0:01:55"/>
    <s v="Data Analyst"/>
    <s v="Yes"/>
    <x v="2"/>
    <s v="Healthcare"/>
    <s v="Python"/>
    <n v="5"/>
    <n v="8"/>
    <n v="8"/>
    <n v="5"/>
    <n v="5"/>
    <n v="6"/>
    <s v="Neither easy nor difficult"/>
    <s v="Better Salary"/>
    <s v="Male"/>
    <n v="25"/>
    <s v="20-39"/>
    <x v="1"/>
    <s v="Black or African American"/>
    <s v="Africa"/>
  </r>
  <r>
    <s v="62a46ad7d8c00e9f541b664a"/>
    <s v="anonymous"/>
    <s v="6/11/2022"/>
    <s v="6:13"/>
    <s v="0:03:13"/>
    <s v="Other"/>
    <s v="No"/>
    <x v="2"/>
    <s v="Construction"/>
    <s v="R"/>
    <n v="0"/>
    <n v="0"/>
    <n v="1"/>
    <n v="3"/>
    <n v="2"/>
    <n v="1"/>
    <s v="Neither easy nor difficult"/>
    <s v="Good Work/Life Balance"/>
    <s v="Female"/>
    <n v="37"/>
    <s v="20-39"/>
    <x v="3"/>
    <s v="Other"/>
    <s v="Africa"/>
  </r>
  <r>
    <s v="62a46dbecf25554317319e48"/>
    <s v="anonymous"/>
    <s v="6/11/2022"/>
    <s v="6:26"/>
    <s v="0:01:31"/>
    <s v="Data Analyst"/>
    <s v="Yes"/>
    <x v="6"/>
    <s v="Finance"/>
    <s v="Python"/>
    <n v="6"/>
    <n v="8"/>
    <n v="3"/>
    <n v="4"/>
    <n v="5"/>
    <n v="1"/>
    <s v="Neither easy nor difficult"/>
    <s v="Better Salary"/>
    <s v="Female"/>
    <n v="30"/>
    <s v="20-39"/>
    <x v="1"/>
    <s v="Asian or Asian American"/>
    <s v="North America"/>
  </r>
  <r>
    <s v="62a475dcf408bae018eed15c"/>
    <s v="anonymous"/>
    <s v="6/11/2022"/>
    <s v="7:00"/>
    <s v="0:04:48"/>
    <s v="Data Analyst"/>
    <s v="Yes"/>
    <x v="2"/>
    <s v="Healthcare"/>
    <s v="Python"/>
    <n v="0"/>
    <n v="1"/>
    <n v="2"/>
    <n v="1"/>
    <n v="0"/>
    <n v="3"/>
    <s v="Neither easy nor difficult"/>
    <s v="Better Salary"/>
    <s v="Female"/>
    <n v="27"/>
    <s v="20-39"/>
    <x v="3"/>
    <s v="Black or African American"/>
    <s v="Africa"/>
  </r>
  <r>
    <s v="62a477f0b4da29969c64892f"/>
    <s v="anonymous"/>
    <s v="6/11/2022"/>
    <s v="7:09"/>
    <s v="0:01:04"/>
    <s v="Data Scientist"/>
    <s v="Yes"/>
    <x v="7"/>
    <s v="Tech"/>
    <s v="R"/>
    <n v="5"/>
    <n v="6"/>
    <n v="5"/>
    <n v="5"/>
    <n v="6"/>
    <n v="6"/>
    <s v="Difficult"/>
    <s v="Other"/>
    <s v="Male"/>
    <n v="31"/>
    <s v="20-39"/>
    <x v="5"/>
    <s v="White or Caucasian"/>
    <s v="North America"/>
  </r>
  <r>
    <s v="62a47947cec54911e9cbf6b2"/>
    <s v="anonymous"/>
    <s v="6/11/2022"/>
    <s v="7:15"/>
    <s v="0:02:11"/>
    <s v="Student/Looking/None"/>
    <s v="No"/>
    <x v="2"/>
    <s v="Other"/>
    <s v="R"/>
    <n v="10"/>
    <n v="10"/>
    <n v="10"/>
    <n v="10"/>
    <n v="10"/>
    <n v="10"/>
    <s v="Neither easy nor difficult"/>
    <s v="Good Work/Life Balance"/>
    <s v="Male"/>
    <n v="24"/>
    <s v="20-39"/>
    <x v="3"/>
    <s v="Asian or Asian American"/>
    <s v="United Kingdom"/>
  </r>
  <r>
    <s v="62a47c587dc029e2d66d9782"/>
    <s v="anonymous"/>
    <s v="6/11/2022"/>
    <s v="7:28"/>
    <s v="0:03:11"/>
    <s v="Data Analyst"/>
    <s v="No"/>
    <x v="2"/>
    <s v="Finance"/>
    <s v="Other"/>
    <n v="0"/>
    <n v="6"/>
    <n v="6"/>
    <n v="6"/>
    <n v="5"/>
    <n v="6"/>
    <s v="Neither easy nor difficult"/>
    <s v="Better Salary"/>
    <s v="Female"/>
    <n v="20"/>
    <s v="20-39"/>
    <x v="1"/>
    <s v="Black or African American"/>
    <s v="North America"/>
  </r>
  <r>
    <s v="62a47e3ef3072dd89263c8c0"/>
    <s v="anonymous"/>
    <s v="6/11/2022"/>
    <s v="7:36"/>
    <s v="0:02:30"/>
    <s v="Other"/>
    <s v="No"/>
    <x v="2"/>
    <s v="Tech"/>
    <s v="R"/>
    <n v="2"/>
    <n v="1"/>
    <n v="4"/>
    <n v="1"/>
    <n v="1"/>
    <n v="1"/>
    <s v="Easy"/>
    <s v="Good Work/Life Balance"/>
    <s v="Male"/>
    <n v="24"/>
    <s v="20-39"/>
    <x v="1"/>
    <s v="Asian or Asian American"/>
    <s v="India"/>
  </r>
  <r>
    <s v="62a3f6d9bae91e4b8b8408ca"/>
    <s v="anonymous"/>
    <s v="6/10/2022"/>
    <s v="21:58"/>
    <s v="0:00:59"/>
    <s v="Student/Looking/None"/>
    <s v="No"/>
    <x v="2"/>
    <s v="Other"/>
    <s v="SQL"/>
    <n v="0"/>
    <n v="0"/>
    <n v="0"/>
    <n v="0"/>
    <n v="0"/>
    <n v="0"/>
    <s v="Neither easy nor difficult"/>
    <s v="Better Salary"/>
    <s v="Male"/>
    <n v="20"/>
    <s v="20-39"/>
    <x v="2"/>
    <s v="Asian or Asian American"/>
    <s v="Asia"/>
  </r>
  <r>
    <s v="62a47ea87dc029e2d66d9b60"/>
    <s v="anonymous"/>
    <s v="6/11/2022"/>
    <s v="7:38"/>
    <s v="0:01:30"/>
    <s v="Student/Looking/None"/>
    <s v="No"/>
    <x v="2"/>
    <s v="Other"/>
    <s v="R"/>
    <n v="0"/>
    <n v="1"/>
    <n v="3"/>
    <n v="0"/>
    <n v="0"/>
    <n v="0"/>
    <s v="Neither easy nor difficult"/>
    <s v="Good Work/Life Balance"/>
    <s v="Male"/>
    <n v="41"/>
    <s v="40-59"/>
    <x v="1"/>
    <s v="Hispanic or Latino"/>
    <s v="Europe"/>
  </r>
  <r>
    <s v="62a47f1e0a77c1a77f677174"/>
    <s v="anonymous"/>
    <s v="6/11/2022"/>
    <s v="7:40"/>
    <s v="0:02:12"/>
    <s v="Data Analyst"/>
    <s v="Yes"/>
    <x v="5"/>
    <s v="Tech"/>
    <s v="R"/>
    <n v="8"/>
    <n v="8"/>
    <n v="8"/>
    <n v="8"/>
    <n v="8"/>
    <n v="8"/>
    <s v="Difficult"/>
    <s v="Better Salary"/>
    <s v="Male"/>
    <n v="41"/>
    <s v="40-59"/>
    <x v="1"/>
    <s v="White or Caucasian"/>
    <s v="North America"/>
  </r>
  <r>
    <s v="62a48566b4da29969c64995a"/>
    <s v="anonymous"/>
    <s v="6/11/2022"/>
    <s v="8:07"/>
    <s v="0:01:52"/>
    <s v="Other"/>
    <s v="No"/>
    <x v="3"/>
    <s v="Other"/>
    <s v="Python"/>
    <n v="9"/>
    <n v="8"/>
    <n v="9"/>
    <n v="10"/>
    <n v="8"/>
    <n v="10"/>
    <s v="Neither easy nor difficult"/>
    <s v="Good Culture"/>
    <s v="Male"/>
    <n v="43"/>
    <s v="40-59"/>
    <x v="1"/>
    <s v="White or Caucasian"/>
    <s v="North America"/>
  </r>
  <r>
    <s v="62a48612d8c00e9f541b86b8"/>
    <s v="anonymous"/>
    <s v="6/11/2022"/>
    <s v="8:09"/>
    <s v="0:01:53"/>
    <s v="Data Analyst"/>
    <s v="No"/>
    <x v="6"/>
    <s v="Healthcare"/>
    <s v="Python"/>
    <n v="7"/>
    <n v="7"/>
    <n v="8"/>
    <n v="4"/>
    <n v="6"/>
    <n v="9"/>
    <s v="Easy"/>
    <s v="Remote Work"/>
    <s v="Female"/>
    <n v="38"/>
    <s v="20-39"/>
    <x v="1"/>
    <s v="White or Caucasian"/>
    <s v="North America"/>
  </r>
  <r>
    <s v="62ab3e62bae91e4b8b8ebe14"/>
    <s v="anonymous"/>
    <s v="6/16/2022"/>
    <s v="10:29"/>
    <s v="0:02:41"/>
    <s v="Data Analyst"/>
    <s v="No"/>
    <x v="2"/>
    <s v="Other"/>
    <s v="Python"/>
    <n v="6"/>
    <n v="9"/>
    <n v="7"/>
    <n v="7"/>
    <n v="5"/>
    <n v="8"/>
    <s v="Neither easy nor difficult"/>
    <s v="Good Work/Life Balance"/>
    <s v="Male"/>
    <n v="22"/>
    <s v="20-39"/>
    <x v="1"/>
    <s v="Other"/>
    <s v="Asia"/>
  </r>
  <r>
    <s v="62a488197dc029e2d66da8a1"/>
    <s v="anonymous"/>
    <s v="6/11/2022"/>
    <s v="8:18"/>
    <s v="0:01:30"/>
    <s v="Data Analyst"/>
    <s v="Yes"/>
    <x v="5"/>
    <s v="Healthcare"/>
    <s v="Python"/>
    <n v="10"/>
    <n v="8"/>
    <n v="6"/>
    <n v="10"/>
    <n v="7"/>
    <n v="5"/>
    <s v="Neither easy nor difficult"/>
    <s v="Good Culture"/>
    <s v="Female"/>
    <n v="31"/>
    <s v="20-39"/>
    <x v="1"/>
    <s v="Hispanic or Latino"/>
    <s v="Europe"/>
  </r>
  <r>
    <s v="62a48c4c24a262602739e141"/>
    <s v="anonymous"/>
    <s v="6/11/2022"/>
    <s v="8:36"/>
    <s v="0:01:31"/>
    <s v="Data Analyst"/>
    <s v="Yes"/>
    <x v="5"/>
    <s v="Other"/>
    <s v="Other"/>
    <n v="8"/>
    <n v="7"/>
    <n v="8"/>
    <n v="6"/>
    <n v="7"/>
    <n v="8"/>
    <s v="Difficult"/>
    <s v="Good Work/Life Balance"/>
    <s v="Female"/>
    <n v="28"/>
    <s v="20-39"/>
    <x v="3"/>
    <s v="White or Caucasian"/>
    <s v="North America"/>
  </r>
  <r>
    <s v="62a48cbdf408bae018eeeccf"/>
    <s v="anonymous"/>
    <s v="6/11/2022"/>
    <s v="8:38"/>
    <s v="0:00:55"/>
    <s v="Data Analyst"/>
    <s v="No"/>
    <x v="1"/>
    <s v="Healthcare"/>
    <s v="C/C++"/>
    <n v="7"/>
    <n v="8"/>
    <n v="9"/>
    <n v="9"/>
    <n v="4"/>
    <n v="9"/>
    <s v="Easy"/>
    <s v="Remote Work"/>
    <s v="Male"/>
    <n v="23"/>
    <s v="20-39"/>
    <x v="3"/>
    <s v="Asian or Asian American"/>
    <s v="North America"/>
  </r>
  <r>
    <s v="62a48d4df8d5efcc22f98308"/>
    <s v="anonymous"/>
    <s v="6/11/2022"/>
    <s v="8:40"/>
    <s v="0:01:47"/>
    <s v="Data Analyst"/>
    <s v="No"/>
    <x v="1"/>
    <s v="Other"/>
    <s v="Python"/>
    <n v="5"/>
    <n v="5"/>
    <n v="4"/>
    <n v="5"/>
    <n v="6"/>
    <n v="6"/>
    <s v="Neither easy nor difficult"/>
    <s v="Better Salary"/>
    <s v="Male"/>
    <n v="25"/>
    <s v="20-39"/>
    <x v="1"/>
    <s v="Black or African American"/>
    <s v="United Kingdom"/>
  </r>
  <r>
    <s v="62a48d562e54c9003e54ea2b"/>
    <s v="anonymous"/>
    <s v="6/11/2022"/>
    <s v="8:40"/>
    <s v="0:01:22"/>
    <s v="Software Engineer "/>
    <s v="No"/>
    <x v="2"/>
    <s v="Tech"/>
    <s v="R"/>
    <n v="2"/>
    <n v="5"/>
    <n v="2"/>
    <n v="8"/>
    <n v="9"/>
    <n v="10"/>
    <s v="Difficult"/>
    <s v="Remote Work"/>
    <s v="Male"/>
    <n v="26"/>
    <s v="20-39"/>
    <x v="3"/>
    <s v="White or Caucasian"/>
    <s v="Europe"/>
  </r>
  <r>
    <s v="62a48da6b4da29969c64a3a5"/>
    <s v="anonymous"/>
    <s v="6/11/2022"/>
    <s v="8:42"/>
    <s v="0:00:47"/>
    <s v="Data Scientist"/>
    <s v="Yes"/>
    <x v="4"/>
    <s v="Finance"/>
    <s v="Python"/>
    <n v="9"/>
    <n v="4"/>
    <n v="8"/>
    <n v="7"/>
    <n v="5"/>
    <n v="6"/>
    <s v="Difficult"/>
    <s v="Good Work/Life Balance"/>
    <s v="Male"/>
    <n v="35"/>
    <s v="20-39"/>
    <x v="1"/>
    <s v="White or Caucasian"/>
    <s v="North America"/>
  </r>
  <r>
    <s v="62a39a340f8c8599d5afc6ce"/>
    <s v="anonymous"/>
    <s v="6/10/2022"/>
    <s v="15:23"/>
    <s v="0:01:23"/>
    <s v="Data Scientist"/>
    <s v="Yes"/>
    <x v="2"/>
    <s v="Education"/>
    <s v="Python"/>
    <n v="3"/>
    <n v="3"/>
    <n v="1"/>
    <n v="1"/>
    <n v="1"/>
    <n v="6"/>
    <s v="Difficult"/>
    <s v="Better Salary"/>
    <s v="Male"/>
    <n v="36"/>
    <s v="20-39"/>
    <x v="3"/>
    <s v="White or Caucasian"/>
    <s v="Africa"/>
  </r>
  <r>
    <s v="62a4d7f6bae91e4b8b84ffed"/>
    <s v="anonymous"/>
    <s v="6/11/2022"/>
    <s v="13:59"/>
    <s v="0:02:06"/>
    <s v="Data Analyst"/>
    <s v="No"/>
    <x v="2"/>
    <s v="Other"/>
    <s v="R"/>
    <n v="4"/>
    <n v="10"/>
    <n v="2"/>
    <n v="3"/>
    <n v="2"/>
    <n v="3"/>
    <s v="Neither easy nor difficult"/>
    <s v="Better Salary"/>
    <s v="Male"/>
    <n v="30"/>
    <s v="20-39"/>
    <x v="3"/>
    <s v="Other"/>
    <s v="Africa"/>
  </r>
  <r>
    <s v="62a495d724a262602739ee07"/>
    <s v="anonymous"/>
    <s v="6/11/2022"/>
    <s v="9:17"/>
    <s v="0:02:01"/>
    <s v="Student/Looking/None"/>
    <s v="No"/>
    <x v="2"/>
    <s v="Tech"/>
    <s v="Python"/>
    <n v="0"/>
    <n v="2"/>
    <n v="3"/>
    <n v="3"/>
    <n v="2"/>
    <n v="3"/>
    <s v="Easy"/>
    <s v="Good Work/Life Balance"/>
    <s v="Female"/>
    <n v="24"/>
    <s v="20-39"/>
    <x v="1"/>
    <s v="Black or African American"/>
    <s v="Africa"/>
  </r>
  <r>
    <s v="62a49b3cb4da29969c64b5dc"/>
    <s v="anonymous"/>
    <s v="6/11/2022"/>
    <s v="9:40"/>
    <s v="0:04:32"/>
    <s v="Data Analyst"/>
    <s v="Yes"/>
    <x v="1"/>
    <s v="Tech"/>
    <s v="Python"/>
    <n v="8"/>
    <n v="10"/>
    <n v="7"/>
    <n v="5"/>
    <n v="6"/>
    <n v="5"/>
    <s v="Neither easy nor difficult"/>
    <s v="Good Culture"/>
    <s v="Female"/>
    <n v="34"/>
    <s v="20-39"/>
    <x v="1"/>
    <s v="White or Caucasian"/>
    <s v="North America"/>
  </r>
  <r>
    <s v="62a49e087dc029e2d66dc57e"/>
    <s v="anonymous"/>
    <s v="6/11/2022"/>
    <s v="9:52"/>
    <s v="0:01:52"/>
    <s v="Data Analyst"/>
    <s v="Yes"/>
    <x v="1"/>
    <s v="Tech"/>
    <s v="Python"/>
    <n v="3"/>
    <n v="5"/>
    <n v="4"/>
    <n v="5"/>
    <n v="3"/>
    <n v="6"/>
    <s v="Neither easy nor difficult"/>
    <s v="Good Work/Life Balance"/>
    <s v="Female"/>
    <n v="31"/>
    <s v="20-39"/>
    <x v="3"/>
    <s v="White or Caucasian"/>
    <s v="Europe"/>
  </r>
  <r>
    <s v="62a49e47b4da29969c64b9f9"/>
    <s v="anonymous"/>
    <s v="6/11/2022"/>
    <s v="9:53"/>
    <s v="0:01:06"/>
    <s v="Data Analyst"/>
    <s v="Yes"/>
    <x v="2"/>
    <s v="Tech"/>
    <s v="Python"/>
    <n v="0"/>
    <n v="0"/>
    <n v="0"/>
    <n v="0"/>
    <n v="0"/>
    <n v="0"/>
    <s v="Difficult"/>
    <s v="Good Work/Life Balance"/>
    <s v="Male"/>
    <n v="30"/>
    <s v="20-39"/>
    <x v="3"/>
    <s v="Asian or Asian American"/>
    <s v="United Kingdom"/>
  </r>
  <r>
    <s v="62a49e5f24a262602739f9af"/>
    <s v="anonymous"/>
    <s v="6/11/2022"/>
    <s v="9:53"/>
    <s v="0:01:28"/>
    <s v="Data Engineer"/>
    <s v="Yes"/>
    <x v="5"/>
    <s v="Other"/>
    <s v="JavaScript"/>
    <n v="4"/>
    <n v="4"/>
    <n v="1"/>
    <n v="6"/>
    <n v="1"/>
    <n v="5"/>
    <s v="Difficult"/>
    <s v="Better Salary"/>
    <s v="Male"/>
    <n v="40"/>
    <s v="40-59"/>
    <x v="1"/>
    <s v="White or Caucasian"/>
    <s v="United Kingdom"/>
  </r>
  <r>
    <s v="62a49fe7b4da29969c64bbe1"/>
    <s v="anonymous"/>
    <s v="6/11/2022"/>
    <s v="10:00"/>
    <s v="0:02:02"/>
    <s v="Data Analyst"/>
    <s v="No"/>
    <x v="1"/>
    <s v="Other"/>
    <s v="R"/>
    <n v="4"/>
    <n v="10"/>
    <n v="10"/>
    <n v="10"/>
    <n v="8"/>
    <n v="6"/>
    <s v="Very Difficult"/>
    <s v="Better Salary"/>
    <s v="Male"/>
    <n v="26"/>
    <s v="20-39"/>
    <x v="1"/>
    <s v="Hispanic or Latino"/>
    <s v="North America"/>
  </r>
  <r>
    <s v="62a4a3d4f8d5efcc22f9a051"/>
    <s v="anonymous"/>
    <s v="6/11/2022"/>
    <s v="10:16"/>
    <s v="0:01:00"/>
    <s v="Data Analyst"/>
    <s v="No"/>
    <x v="4"/>
    <s v="Healthcare"/>
    <s v="R"/>
    <n v="9"/>
    <n v="9"/>
    <n v="6"/>
    <n v="6"/>
    <n v="6"/>
    <n v="7"/>
    <s v="Neither easy nor difficult"/>
    <s v="Good Culture"/>
    <s v="Male"/>
    <n v="25"/>
    <s v="20-39"/>
    <x v="1"/>
    <s v="White or Caucasian"/>
    <s v="North America"/>
  </r>
  <r>
    <s v="62b4404df31287f32e14d1c1"/>
    <s v="anonymous"/>
    <s v="6/23/2022"/>
    <s v="6:28"/>
    <s v="0:01:20"/>
    <s v="Database Developer"/>
    <s v="Yes"/>
    <x v="2"/>
    <s v="Telecommunication"/>
    <s v="Python"/>
    <n v="5"/>
    <n v="5"/>
    <n v="5"/>
    <n v="5"/>
    <n v="4"/>
    <n v="5"/>
    <s v="Easy"/>
    <s v="Better Salary"/>
    <s v="Male"/>
    <n v="66"/>
    <s v="60+"/>
    <x v="2"/>
    <s v="Black or African American"/>
    <s v="Africa"/>
  </r>
  <r>
    <s v="62a4abb30f8c8599d5b0fc24"/>
    <s v="anonymous"/>
    <s v="6/11/2022"/>
    <s v="10:50"/>
    <s v="0:03:12"/>
    <s v="Data Analyst"/>
    <s v="No"/>
    <x v="1"/>
    <s v="Finance"/>
    <s v="R"/>
    <n v="7"/>
    <n v="9"/>
    <n v="8"/>
    <n v="6"/>
    <n v="6"/>
    <n v="9"/>
    <s v="Neither easy nor difficult"/>
    <s v="Good Culture"/>
    <s v="Male"/>
    <n v="26"/>
    <s v="20-39"/>
    <x v="3"/>
    <s v="Black or African American"/>
    <s v="North America"/>
  </r>
  <r>
    <s v="62a4afd87dc029e2d66ddb24"/>
    <s v="anonymous"/>
    <s v="6/11/2022"/>
    <s v="11:08"/>
    <s v="0:01:43"/>
    <s v="Data Scientist"/>
    <s v="No"/>
    <x v="2"/>
    <s v="Finance"/>
    <s v="Python"/>
    <n v="7"/>
    <n v="7"/>
    <n v="8"/>
    <n v="6"/>
    <n v="6"/>
    <n v="4"/>
    <s v="Neither easy nor difficult"/>
    <s v="Good Work/Life Balance"/>
    <s v="Male"/>
    <n v="26"/>
    <s v="20-39"/>
    <x v="3"/>
    <s v="Other"/>
    <s v="India"/>
  </r>
  <r>
    <s v="62a4b085cec54911e9cc3afe"/>
    <s v="anonymous"/>
    <s v="6/11/2022"/>
    <s v="11:11"/>
    <s v="0:02:44"/>
    <s v="Other"/>
    <s v="Yes"/>
    <x v="2"/>
    <s v="Finance"/>
    <s v="Python"/>
    <n v="3"/>
    <n v="2"/>
    <n v="4"/>
    <n v="2"/>
    <n v="2"/>
    <n v="3"/>
    <s v="Difficult"/>
    <s v="Better Salary"/>
    <s v="Male"/>
    <n v="23"/>
    <s v="20-39"/>
    <x v="3"/>
    <s v="Asian or Asian American"/>
    <s v="India"/>
  </r>
  <r>
    <s v="62a4b23f5d257a28a30f6b8c"/>
    <s v="anonymous"/>
    <s v="6/11/2022"/>
    <s v="11:18"/>
    <s v="0:00:56"/>
    <s v="Data Engineer"/>
    <s v="Yes"/>
    <x v="0"/>
    <s v="Tech"/>
    <s v="Python"/>
    <n v="4"/>
    <n v="4"/>
    <n v="4"/>
    <n v="4"/>
    <n v="5"/>
    <n v="6"/>
    <s v="Neither easy nor difficult"/>
    <s v="Good Work/Life Balance"/>
    <s v="Male"/>
    <n v="25"/>
    <s v="20-39"/>
    <x v="3"/>
    <s v="Asian or Asian American"/>
    <s v="India"/>
  </r>
  <r>
    <s v="62a4b29a5d257a28a30f6c63"/>
    <s v="anonymous"/>
    <s v="6/11/2022"/>
    <s v="11:19"/>
    <s v="0:01:11"/>
    <s v="Data Analyst"/>
    <s v="Yes"/>
    <x v="1"/>
    <s v="Healthcare"/>
    <s v="R"/>
    <n v="4"/>
    <n v="5"/>
    <n v="6"/>
    <n v="6"/>
    <n v="5"/>
    <n v="6"/>
    <s v="Neither easy nor difficult"/>
    <s v="Better Salary"/>
    <s v="Female"/>
    <n v="33"/>
    <s v="20-39"/>
    <x v="2"/>
    <s v="White or Caucasian"/>
    <s v="North America"/>
  </r>
  <r>
    <s v="62a4b2e5f8f75616458712af"/>
    <s v="anonymous"/>
    <s v="6/11/2022"/>
    <s v="11:21"/>
    <s v="0:02:02"/>
    <s v="Other"/>
    <s v="No"/>
    <x v="2"/>
    <s v="Other"/>
    <s v="SQL"/>
    <n v="6"/>
    <n v="3"/>
    <n v="3"/>
    <n v="6"/>
    <n v="6"/>
    <n v="4"/>
    <s v="Very Easy"/>
    <s v="Other"/>
    <s v="Male"/>
    <n v="33"/>
    <s v="20-39"/>
    <x v="1"/>
    <s v="Asian or Asian American"/>
    <s v="India"/>
  </r>
  <r>
    <s v="62a4b6c30a77c1a77f67b54c"/>
    <s v="anonymous"/>
    <s v="6/11/2022"/>
    <s v="11:37"/>
    <s v="0:01:13"/>
    <s v="Data Analyst"/>
    <s v="Yes"/>
    <x v="5"/>
    <s v="Healthcare"/>
    <s v="R"/>
    <n v="7"/>
    <n v="8"/>
    <n v="7"/>
    <n v="8"/>
    <n v="3"/>
    <n v="4"/>
    <s v="Easy"/>
    <s v="Good Culture"/>
    <s v="Male"/>
    <n v="27"/>
    <s v="20-39"/>
    <x v="1"/>
    <s v="White or Caucasian"/>
    <s v="North America"/>
  </r>
  <r>
    <s v="62a4bf07b4da29969c64e4f8"/>
    <s v="anonymous"/>
    <s v="6/11/2022"/>
    <s v="12:12"/>
    <s v="0:01:59"/>
    <s v="Data Analyst"/>
    <s v="Yes"/>
    <x v="0"/>
    <s v="Tech"/>
    <s v="Python"/>
    <n v="9"/>
    <n v="9"/>
    <n v="9"/>
    <n v="8"/>
    <n v="8"/>
    <n v="9"/>
    <s v="Difficult"/>
    <s v="Remote Work"/>
    <s v="Female"/>
    <n v="28"/>
    <s v="20-39"/>
    <x v="3"/>
    <s v="Hispanic or Latino"/>
    <s v="North America"/>
  </r>
  <r>
    <s v="62a4bf3a0a77c1a77f67bef2"/>
    <s v="anonymous"/>
    <s v="6/11/2022"/>
    <s v="12:13"/>
    <s v="0:03:18"/>
    <s v="Data Analyst"/>
    <s v="Yes"/>
    <x v="6"/>
    <s v="Tech"/>
    <s v="Python"/>
    <n v="5"/>
    <n v="6"/>
    <n v="7"/>
    <n v="6"/>
    <n v="6"/>
    <n v="7"/>
    <s v="Very Easy"/>
    <s v="Better Salary"/>
    <s v="Male"/>
    <n v="32"/>
    <s v="20-39"/>
    <x v="1"/>
    <s v="Hispanic or Latino"/>
    <s v="North America"/>
  </r>
  <r>
    <s v="62a4c49a575fa3a5ae8aadf4"/>
    <s v="anonymous"/>
    <s v="6/11/2022"/>
    <s v="12:36"/>
    <s v="0:01:24"/>
    <s v="Data Analyst"/>
    <s v="Yes"/>
    <x v="2"/>
    <s v="Tech"/>
    <s v="Python"/>
    <n v="2"/>
    <n v="6"/>
    <n v="3"/>
    <n v="6"/>
    <n v="6"/>
    <n v="7"/>
    <s v="Neither easy nor difficult"/>
    <s v="Better Salary"/>
    <s v="Male"/>
    <n v="35"/>
    <s v="20-39"/>
    <x v="3"/>
    <s v="Asian or Asian American"/>
    <s v="India"/>
  </r>
  <r>
    <s v="62a4c57af3072dd8926421ac"/>
    <s v="anonymous"/>
    <s v="6/11/2022"/>
    <s v="12:40"/>
    <s v="0:01:49"/>
    <s v="Data Analyst"/>
    <s v="Yes"/>
    <x v="5"/>
    <s v="Real Estate"/>
    <s v="Python"/>
    <n v="8"/>
    <n v="9"/>
    <n v="10"/>
    <n v="10"/>
    <n v="9"/>
    <n v="10"/>
    <s v="Neither easy nor difficult"/>
    <s v="Good Culture"/>
    <s v="Male"/>
    <n v="34"/>
    <s v="20-39"/>
    <x v="3"/>
    <s v="Hispanic or Latino"/>
    <s v="North America"/>
  </r>
  <r>
    <s v="62a4c6060a77c1a77f67c772"/>
    <s v="anonymous"/>
    <s v="6/11/2022"/>
    <s v="12:42"/>
    <s v="0:01:39"/>
    <s v="Data Analyst"/>
    <s v="No"/>
    <x v="1"/>
    <s v="Other"/>
    <s v="Python"/>
    <n v="9"/>
    <n v="8"/>
    <n v="3"/>
    <n v="5"/>
    <n v="2"/>
    <n v="4"/>
    <s v="Easy"/>
    <s v="Better Salary"/>
    <s v="Male"/>
    <n v="27"/>
    <s v="20-39"/>
    <x v="3"/>
    <s v="White or Caucasian"/>
    <s v="Europe"/>
  </r>
  <r>
    <s v="62a4c7d0f8f7561645872912"/>
    <s v="anonymous"/>
    <s v="6/11/2022"/>
    <s v="12:50"/>
    <s v="0:02:30"/>
    <s v="Other"/>
    <s v="Yes"/>
    <x v="6"/>
    <s v="Education"/>
    <s v="R"/>
    <n v="4"/>
    <n v="5"/>
    <n v="5"/>
    <n v="3"/>
    <n v="3"/>
    <n v="4"/>
    <s v="Easy"/>
    <s v="Good Culture"/>
    <s v="Female"/>
    <n v="30"/>
    <s v="20-39"/>
    <x v="3"/>
    <s v="White or Caucasian"/>
    <s v="North America"/>
  </r>
  <r>
    <s v="62a4cdfad8c00e9f541bdc6b"/>
    <s v="anonymous"/>
    <s v="6/11/2022"/>
    <s v="13:16"/>
    <s v="0:02:06"/>
    <s v="Data Analyst"/>
    <s v="No"/>
    <x v="6"/>
    <s v="Other"/>
    <s v="Python"/>
    <n v="8"/>
    <n v="9"/>
    <n v="9"/>
    <n v="9"/>
    <n v="9"/>
    <n v="10"/>
    <s v="Neither easy nor difficult"/>
    <s v="Better Salary"/>
    <s v="Male"/>
    <n v="34"/>
    <s v="20-39"/>
    <x v="3"/>
    <s v="White or Caucasian"/>
    <s v="North America"/>
  </r>
  <r>
    <s v="62a4ce2bbae91e4b8b84f3db"/>
    <s v="anonymous"/>
    <s v="6/11/2022"/>
    <s v="13:17"/>
    <s v="0:02:20"/>
    <s v="Other"/>
    <s v="No"/>
    <x v="1"/>
    <s v="Other"/>
    <s v="Python"/>
    <n v="3"/>
    <n v="10"/>
    <n v="6"/>
    <n v="5"/>
    <n v="7"/>
    <n v="8"/>
    <s v="Neither easy nor difficult"/>
    <s v="Remote Work"/>
    <s v="Female"/>
    <n v="22"/>
    <s v="20-39"/>
    <x v="1"/>
    <s v="White or Caucasian"/>
    <s v="North America"/>
  </r>
  <r>
    <s v="62a4cffeb4da29969c64f6a1"/>
    <s v="anonymous"/>
    <s v="6/11/2022"/>
    <s v="13:25"/>
    <s v="0:01:02"/>
    <s v="Data Analyst"/>
    <s v="Yes"/>
    <x v="2"/>
    <s v="Finance"/>
    <s v="Python"/>
    <n v="2"/>
    <n v="2"/>
    <n v="5"/>
    <n v="5"/>
    <n v="2"/>
    <n v="3"/>
    <s v="Very Difficult"/>
    <s v="Good Work/Life Balance"/>
    <s v="Female"/>
    <n v="33"/>
    <s v="20-39"/>
    <x v="3"/>
    <s v="Asian or Asian American"/>
    <s v="India"/>
  </r>
  <r>
    <s v="62a4d08bf3072dd892642d2c"/>
    <s v="anonymous"/>
    <s v="6/11/2022"/>
    <s v="13:27"/>
    <s v="0:01:53"/>
    <s v="Data Analyst"/>
    <s v="No"/>
    <x v="2"/>
    <s v="Finance"/>
    <s v="Python"/>
    <n v="8"/>
    <n v="9"/>
    <n v="9"/>
    <n v="9"/>
    <n v="9"/>
    <n v="9"/>
    <s v="Neither easy nor difficult"/>
    <s v="Better Salary"/>
    <s v="Female"/>
    <n v="26"/>
    <s v="20-39"/>
    <x v="3"/>
    <s v="Asian or Asian American"/>
    <s v="India"/>
  </r>
  <r>
    <s v="62a352f00a77c1a77f65eae7"/>
    <s v="anonymous"/>
    <s v="6/10/2022"/>
    <s v="10:19"/>
    <s v="0:02:45"/>
    <s v="Data Analyst"/>
    <s v="Yes"/>
    <x v="2"/>
    <s v="Telecommunication"/>
    <s v="Python"/>
    <n v="3"/>
    <n v="2"/>
    <n v="4"/>
    <n v="2"/>
    <n v="2"/>
    <n v="2"/>
    <s v="Neither easy nor difficult"/>
    <s v="Good Culture"/>
    <s v="Male"/>
    <n v="28"/>
    <s v="20-39"/>
    <x v="1"/>
    <s v="Black or African American"/>
    <s v="Africa"/>
  </r>
  <r>
    <s v="62a4d74c5d257a28a30f97fc"/>
    <s v="anonymous"/>
    <s v="6/11/2022"/>
    <s v="13:56"/>
    <s v="0:05:32"/>
    <s v="Other"/>
    <s v="No"/>
    <x v="2"/>
    <s v="Other"/>
    <s v="Python"/>
    <n v="2"/>
    <n v="2"/>
    <n v="7"/>
    <n v="4"/>
    <n v="8"/>
    <n v="1"/>
    <s v="Difficult"/>
    <s v="Remote Work"/>
    <s v="Male"/>
    <n v="42"/>
    <s v="40-59"/>
    <x v="1"/>
    <s v="Other"/>
    <s v="United Kingdom"/>
  </r>
  <r>
    <s v="62a344e1f3072dd892623328"/>
    <s v="anonymous"/>
    <s v="6/10/2022"/>
    <s v="9:19"/>
    <s v="0:01:32"/>
    <s v="Student/Looking/None"/>
    <s v="Yes"/>
    <x v="2"/>
    <s v="Tech"/>
    <s v="SQL"/>
    <n v="2"/>
    <n v="3"/>
    <n v="3"/>
    <n v="3"/>
    <n v="3"/>
    <n v="6"/>
    <s v="Very Difficult"/>
    <s v="Better Salary"/>
    <s v="Male"/>
    <n v="26"/>
    <s v="20-39"/>
    <x v="1"/>
    <s v="Black or African American"/>
    <s v="Europe"/>
  </r>
  <r>
    <s v="62a4d9d4bae91e4b8b8501f1"/>
    <s v="anonymous"/>
    <s v="6/11/2022"/>
    <s v="14:07"/>
    <s v="0:01:22"/>
    <s v="Data Scientist"/>
    <s v="Yes"/>
    <x v="0"/>
    <s v="Tech"/>
    <s v="SQL"/>
    <n v="10"/>
    <n v="9"/>
    <n v="8"/>
    <n v="8"/>
    <n v="9"/>
    <n v="10"/>
    <s v="Difficult"/>
    <s v="Better Salary"/>
    <s v="Male"/>
    <n v="25"/>
    <s v="20-39"/>
    <x v="4"/>
    <s v="White or Caucasian"/>
    <s v="North America"/>
  </r>
  <r>
    <s v="62a4dd63f408bae018ef4e51"/>
    <s v="anonymous"/>
    <s v="6/11/2022"/>
    <s v="14:22"/>
    <s v="0:01:00"/>
    <s v="Data Analyst"/>
    <s v="Yes"/>
    <x v="1"/>
    <s v="Construction"/>
    <s v="Python"/>
    <n v="4"/>
    <n v="6"/>
    <n v="6"/>
    <n v="6"/>
    <n v="5"/>
    <n v="7"/>
    <s v="Easy"/>
    <s v="Better Salary"/>
    <s v="Male"/>
    <n v="32"/>
    <s v="20-39"/>
    <x v="1"/>
    <s v="Black or African American"/>
    <s v="North America"/>
  </r>
  <r>
    <s v="62a4e34d7dc029e2d66e10b9"/>
    <s v="anonymous"/>
    <s v="6/11/2022"/>
    <s v="14:47"/>
    <s v="0:01:56"/>
    <s v="Data Analyst"/>
    <s v="No"/>
    <x v="2"/>
    <s v="Tech"/>
    <s v="Python"/>
    <n v="3"/>
    <n v="4"/>
    <n v="5"/>
    <n v="5"/>
    <n v="6"/>
    <n v="6"/>
    <s v="Neither easy nor difficult"/>
    <s v="Better Salary"/>
    <s v="Male"/>
    <n v="31"/>
    <s v="20-39"/>
    <x v="3"/>
    <s v="Asian or Asian American"/>
    <s v="Europe"/>
  </r>
  <r>
    <s v="62a349d5d8c00e9f5419ead2"/>
    <s v="anonymous"/>
    <s v="6/10/2022"/>
    <s v="9:40"/>
    <s v="0:01:32"/>
    <s v="Data Analyst"/>
    <s v="No"/>
    <x v="1"/>
    <s v="Finance"/>
    <s v="Python"/>
    <n v="5"/>
    <n v="5"/>
    <n v="5"/>
    <n v="5"/>
    <n v="4"/>
    <n v="5"/>
    <s v="Neither easy nor difficult"/>
    <s v="Good Culture"/>
    <s v="Male"/>
    <n v="30"/>
    <s v="20-39"/>
    <x v="1"/>
    <s v="Hispanic or Latino"/>
    <s v="Europe"/>
  </r>
  <r>
    <s v="62a4e5aed8c00e9f541bf48c"/>
    <s v="anonymous"/>
    <s v="6/11/2022"/>
    <s v="14:57"/>
    <s v="0:02:26"/>
    <s v="Student/Looking/None"/>
    <s v="Yes"/>
    <x v="2"/>
    <s v="Other"/>
    <s v="Python"/>
    <n v="0"/>
    <n v="6"/>
    <n v="6"/>
    <n v="2"/>
    <n v="0"/>
    <n v="3"/>
    <s v="Neither easy nor difficult"/>
    <s v="Better Salary"/>
    <s v="Male"/>
    <n v="23"/>
    <s v="20-39"/>
    <x v="1"/>
    <s v="Asian or Asian American"/>
    <s v="North America"/>
  </r>
  <r>
    <s v="62a4f6eef3072dd892645775"/>
    <s v="anonymous"/>
    <s v="6/11/2022"/>
    <s v="16:11"/>
    <s v="0:02:17"/>
    <s v="Other"/>
    <s v="No"/>
    <x v="6"/>
    <s v="Education"/>
    <s v="R"/>
    <n v="7"/>
    <n v="7"/>
    <n v="6"/>
    <n v="7"/>
    <n v="6"/>
    <n v="6"/>
    <s v="Easy"/>
    <s v="Remote Work"/>
    <s v="Female"/>
    <n v="31"/>
    <s v="20-39"/>
    <x v="1"/>
    <s v="White or Caucasian"/>
    <s v="United Kingdom"/>
  </r>
  <r>
    <s v="62a58faf2e54c9003e55ef2e"/>
    <s v="anonymous"/>
    <s v="6/12/2022"/>
    <s v="3:03"/>
    <s v="0:01:20"/>
    <s v="Student/Looking/None"/>
    <s v="No"/>
    <x v="2"/>
    <s v="Education"/>
    <s v="Python"/>
    <n v="2"/>
    <n v="5"/>
    <n v="5"/>
    <n v="5"/>
    <n v="2"/>
    <n v="4"/>
    <s v="Difficult"/>
    <s v="Better Salary"/>
    <s v="Male"/>
    <n v="27"/>
    <s v="20-39"/>
    <x v="1"/>
    <s v="White or Caucasian"/>
    <s v="Europe"/>
  </r>
  <r>
    <s v="62a5008c5d257a28a30fbde5"/>
    <s v="anonymous"/>
    <s v="6/11/2022"/>
    <s v="16:52"/>
    <s v="0:02:38"/>
    <s v="Data Analyst"/>
    <s v="Yes"/>
    <x v="2"/>
    <s v="Tech"/>
    <s v="Python"/>
    <n v="5"/>
    <n v="4"/>
    <n v="4"/>
    <n v="5"/>
    <n v="7"/>
    <n v="10"/>
    <s v="Neither easy nor difficult"/>
    <s v="Remote Work"/>
    <s v="Male"/>
    <n v="24"/>
    <s v="20-39"/>
    <x v="1"/>
    <s v="Other"/>
    <s v="Africa"/>
  </r>
  <r>
    <s v="62a5038acec54911e9cc9526"/>
    <s v="anonymous"/>
    <s v="6/11/2022"/>
    <s v="17:05"/>
    <s v="0:02:38"/>
    <s v="Other"/>
    <s v="No"/>
    <x v="1"/>
    <s v="Other"/>
    <s v="Python"/>
    <n v="2"/>
    <n v="7"/>
    <n v="6"/>
    <n v="5"/>
    <n v="6"/>
    <n v="4"/>
    <s v="Neither easy nor difficult"/>
    <s v="Better Salary"/>
    <s v="Male"/>
    <n v="36"/>
    <s v="20-39"/>
    <x v="3"/>
    <s v="Asian or Asian American"/>
    <s v="North America"/>
  </r>
  <r>
    <s v="62a50775f8f756164587677b"/>
    <s v="anonymous"/>
    <s v="6/11/2022"/>
    <s v="17:21"/>
    <s v="0:02:29"/>
    <s v="Data Analyst"/>
    <s v="Yes"/>
    <x v="1"/>
    <s v="Real Estate"/>
    <s v="R"/>
    <n v="4"/>
    <n v="6"/>
    <n v="6"/>
    <n v="6"/>
    <n v="6"/>
    <n v="6"/>
    <s v="Difficult"/>
    <s v="Remote Work"/>
    <s v="Female"/>
    <n v="32"/>
    <s v="20-39"/>
    <x v="3"/>
    <s v="White or Caucasian"/>
    <s v="North America"/>
  </r>
  <r>
    <s v="62a50eddf8d5efcc22fa1a4e"/>
    <s v="anonymous"/>
    <s v="6/11/2022"/>
    <s v="17:53"/>
    <s v="0:03:55"/>
    <s v="Other"/>
    <s v="Yes"/>
    <x v="5"/>
    <s v="Healthcare"/>
    <s v="Python"/>
    <n v="8"/>
    <n v="9"/>
    <n v="7"/>
    <n v="7"/>
    <n v="7"/>
    <n v="9"/>
    <s v="Difficult"/>
    <s v="Remote Work"/>
    <s v="Female"/>
    <n v="36"/>
    <s v="20-39"/>
    <x v="1"/>
    <s v="White or Caucasian"/>
    <s v="North America"/>
  </r>
  <r>
    <s v="62a511acbc6861bf3179178a"/>
    <s v="anonymous"/>
    <s v="6/11/2022"/>
    <s v="18:05"/>
    <s v="0:01:53"/>
    <s v="Data Engineer"/>
    <s v="No"/>
    <x v="0"/>
    <s v="Healthcare"/>
    <s v="SQL"/>
    <n v="8"/>
    <n v="6"/>
    <n v="5"/>
    <n v="2"/>
    <n v="3"/>
    <n v="2"/>
    <s v="Easy"/>
    <s v="Better Salary"/>
    <s v="Male"/>
    <n v="30"/>
    <s v="20-39"/>
    <x v="1"/>
    <s v="White or Caucasian"/>
    <s v="North America"/>
  </r>
  <r>
    <s v="62a5d350f3072dd892652c70"/>
    <s v="anonymous"/>
    <s v="6/12/2022"/>
    <s v="7:51"/>
    <s v="0:01:57"/>
    <s v="Data Analyst"/>
    <s v="Yes"/>
    <x v="1"/>
    <s v="Tech"/>
    <s v="Python"/>
    <n v="5"/>
    <n v="8"/>
    <n v="3"/>
    <n v="2"/>
    <n v="4"/>
    <n v="8"/>
    <s v="Neither easy nor difficult"/>
    <s v="Good Culture"/>
    <s v="Male"/>
    <n v="32"/>
    <s v="20-39"/>
    <x v="1"/>
    <s v="White or Caucasian"/>
    <s v="Europe"/>
  </r>
  <r>
    <s v="62a960567dc029e2d6749dd8"/>
    <s v="anonymous"/>
    <s v="6/15/2022"/>
    <s v="0:30"/>
    <s v="0:02:43"/>
    <s v="Data Engineer"/>
    <s v="No"/>
    <x v="1"/>
    <s v="Construction"/>
    <s v="Python"/>
    <n v="6"/>
    <n v="8"/>
    <n v="8"/>
    <n v="5"/>
    <n v="5"/>
    <n v="5"/>
    <s v="Neither easy nor difficult"/>
    <s v="Better Salary"/>
    <s v="Male"/>
    <n v="30"/>
    <s v="20-39"/>
    <x v="3"/>
    <s v="White or Caucasian"/>
    <s v="Europe"/>
  </r>
  <r>
    <s v="62aaff342e54c9003e5e79b8"/>
    <s v="anonymous"/>
    <s v="6/16/2022"/>
    <s v="6:00"/>
    <s v="0:12:16"/>
    <s v="Student/Looking/None"/>
    <s v="Yes"/>
    <x v="2"/>
    <s v="Tech"/>
    <s v="Python"/>
    <n v="0"/>
    <n v="4"/>
    <n v="2"/>
    <n v="0"/>
    <n v="1"/>
    <n v="3"/>
    <s v="Neither easy nor difficult"/>
    <s v="Better Salary"/>
    <s v="Male"/>
    <n v="31"/>
    <s v="20-39"/>
    <x v="2"/>
    <s v="Black or African American"/>
    <s v="Africa"/>
  </r>
  <r>
    <s v="62b71083f31287f32e189026"/>
    <s v="anonymous"/>
    <s v="6/25/2022"/>
    <s v="9:41"/>
    <s v="0:04:43"/>
    <s v="Student/Looking/None"/>
    <s v="Yes"/>
    <x v="2"/>
    <s v="Tech"/>
    <s v="Python"/>
    <n v="1"/>
    <n v="2"/>
    <n v="1"/>
    <n v="2"/>
    <n v="1"/>
    <n v="2"/>
    <s v="Difficult"/>
    <s v="Better Salary"/>
    <s v="Male"/>
    <n v="26"/>
    <s v="20-39"/>
    <x v="1"/>
    <s v="Asian or Asian American"/>
    <s v="Middle East"/>
  </r>
  <r>
    <s v="62a34fa418134ddc75ceb509"/>
    <s v="anonymous"/>
    <s v="6/10/2022"/>
    <s v="10:05"/>
    <s v="0:03:29"/>
    <s v="Data Analyst"/>
    <s v="Yes"/>
    <x v="2"/>
    <s v="Tech"/>
    <s v="Python"/>
    <n v="4"/>
    <n v="5"/>
    <n v="5"/>
    <n v="5"/>
    <n v="6"/>
    <n v="8"/>
    <s v="Difficult"/>
    <s v="Good Work/Life Balance"/>
    <s v="Male"/>
    <n v="23"/>
    <s v="20-39"/>
    <x v="1"/>
    <s v="Asian or Asian American"/>
    <s v="Asia"/>
  </r>
  <r>
    <s v="62a52725d8c00e9f541c3b4a"/>
    <s v="anonymous"/>
    <s v="6/11/2022"/>
    <s v="19:37"/>
    <s v="0:01:23"/>
    <s v="Data Analyst"/>
    <s v="No"/>
    <x v="5"/>
    <s v="Finance"/>
    <s v="Python"/>
    <n v="3"/>
    <n v="6"/>
    <n v="4"/>
    <n v="2"/>
    <n v="2"/>
    <n v="3"/>
    <s v="Difficult"/>
    <s v="Other"/>
    <s v="Male"/>
    <n v="25"/>
    <s v="20-39"/>
    <x v="3"/>
    <s v="Hispanic or Latino"/>
    <s v="North America"/>
  </r>
  <r>
    <s v="62a5390cb4da29969c655ccc"/>
    <s v="anonymous"/>
    <s v="6/11/2022"/>
    <s v="20:53"/>
    <s v="0:03:19"/>
    <s v="Data Engineer"/>
    <s v="Yes"/>
    <x v="1"/>
    <s v="Tech"/>
    <s v="Python"/>
    <n v="4"/>
    <n v="4"/>
    <n v="3"/>
    <n v="4"/>
    <n v="4"/>
    <n v="5"/>
    <s v="Neither easy nor difficult"/>
    <s v="Remote Work"/>
    <s v="Female"/>
    <n v="35"/>
    <s v="20-39"/>
    <x v="3"/>
    <s v="Asian or Asian American"/>
    <s v="United Kingdom"/>
  </r>
  <r>
    <s v="62a53bc0bc6861bf31793947"/>
    <s v="anonymous"/>
    <s v="6/11/2022"/>
    <s v="21:05"/>
    <s v="0:01:19"/>
    <s v="Data Analyst"/>
    <s v="Yes"/>
    <x v="6"/>
    <s v="Other"/>
    <s v="R"/>
    <n v="3"/>
    <n v="4"/>
    <n v="4"/>
    <n v="5"/>
    <n v="4"/>
    <n v="4"/>
    <s v="Very Easy"/>
    <s v="Better Salary"/>
    <s v="Male"/>
    <n v="26"/>
    <s v="20-39"/>
    <x v="1"/>
    <s v="White or Caucasian"/>
    <s v="North America"/>
  </r>
  <r>
    <s v="62a53c84f3072dd8926495c9"/>
    <s v="anonymous"/>
    <s v="6/11/2022"/>
    <s v="21:08"/>
    <s v="0:01:07"/>
    <s v="Student/Looking/None"/>
    <s v="No"/>
    <x v="2"/>
    <s v="Tech"/>
    <s v="Python"/>
    <n v="2"/>
    <n v="7"/>
    <n v="9"/>
    <n v="7"/>
    <n v="3"/>
    <n v="3"/>
    <s v="Difficult"/>
    <s v="Remote Work"/>
    <s v="Male"/>
    <n v="22"/>
    <s v="20-39"/>
    <x v="1"/>
    <s v="White or Caucasian"/>
    <s v="North America"/>
  </r>
  <r>
    <s v="62a54bccf3072dd89264a13b"/>
    <s v="anonymous"/>
    <s v="6/11/2022"/>
    <s v="22:13"/>
    <s v="0:01:43"/>
    <s v="Data Scientist"/>
    <s v="Yes"/>
    <x v="5"/>
    <s v="Other"/>
    <s v="Python"/>
    <n v="6"/>
    <n v="8"/>
    <n v="10"/>
    <n v="9"/>
    <n v="6"/>
    <n v="8"/>
    <s v="Neither easy nor difficult"/>
    <s v="Better Salary"/>
    <s v="Male"/>
    <n v="30"/>
    <s v="20-39"/>
    <x v="3"/>
    <s v="Asian or Asian American"/>
    <s v="North America"/>
  </r>
  <r>
    <s v="62a54f20d8c00e9f541c5cfa"/>
    <s v="anonymous"/>
    <s v="6/11/2022"/>
    <s v="22:27"/>
    <s v="0:02:37"/>
    <s v="Data Analyst"/>
    <s v="Yes"/>
    <x v="6"/>
    <s v="Other"/>
    <s v="Python"/>
    <n v="2"/>
    <n v="8"/>
    <n v="6"/>
    <n v="1"/>
    <n v="8"/>
    <n v="10"/>
    <s v="Neither easy nor difficult"/>
    <s v="Better Salary"/>
    <s v="Male"/>
    <n v="36"/>
    <s v="20-39"/>
    <x v="3"/>
    <s v="White or Caucasian"/>
    <s v="North America"/>
  </r>
  <r>
    <s v="62a552e1cf2555431732922d"/>
    <s v="anonymous"/>
    <s v="6/11/2022"/>
    <s v="22:43"/>
    <s v="0:02:25"/>
    <s v="Data Analyst"/>
    <s v="Yes"/>
    <x v="6"/>
    <s v="Healthcare"/>
    <s v="R"/>
    <n v="4"/>
    <n v="4"/>
    <n v="5"/>
    <n v="5"/>
    <n v="4"/>
    <n v="6"/>
    <s v="Neither easy nor difficult"/>
    <s v="ALL"/>
    <s v="Female"/>
    <n v="30"/>
    <s v="20-39"/>
    <x v="3"/>
    <s v="White or Caucasian"/>
    <s v="North America"/>
  </r>
  <r>
    <s v="62a557d10f8c8599d5b1a81c"/>
    <s v="anonymous"/>
    <s v="6/11/2022"/>
    <s v="23:04"/>
    <s v="0:01:35"/>
    <s v="Data Scientist"/>
    <s v="Yes"/>
    <x v="0"/>
    <s v="Finance"/>
    <s v="Python"/>
    <n v="9"/>
    <n v="8"/>
    <n v="10"/>
    <n v="10"/>
    <n v="10"/>
    <n v="10"/>
    <s v="Difficult"/>
    <s v="Remote Work"/>
    <s v="Male"/>
    <n v="29"/>
    <s v="20-39"/>
    <x v="1"/>
    <s v="Asian or Asian American"/>
    <s v="North America"/>
  </r>
  <r>
    <s v="62a55b05f8d5efcc22fa5b65"/>
    <s v="anonymous"/>
    <s v="6/11/2022"/>
    <s v="23:18"/>
    <s v="0:04:47"/>
    <s v="BI Developer/Engineer"/>
    <s v="Yes"/>
    <x v="6"/>
    <s v="Other"/>
    <s v="R"/>
    <n v="8"/>
    <n v="10"/>
    <n v="10"/>
    <n v="7"/>
    <n v="8"/>
    <n v="5"/>
    <s v="Difficult"/>
    <s v="Other"/>
    <s v="Male"/>
    <n v="30"/>
    <s v="20-39"/>
    <x v="3"/>
    <s v="White or Caucasian"/>
    <s v="North America"/>
  </r>
  <r>
    <s v="62a55fe1f8d5efcc22fa5fe4"/>
    <s v="anonymous"/>
    <s v="6/11/2022"/>
    <s v="23:39"/>
    <s v="0:01:03"/>
    <s v="Data Engineer"/>
    <s v="No"/>
    <x v="1"/>
    <s v="Finance"/>
    <s v="Python"/>
    <n v="0"/>
    <n v="6"/>
    <n v="6"/>
    <n v="6"/>
    <n v="6"/>
    <n v="6"/>
    <s v="Very Easy"/>
    <s v="Better Salary"/>
    <s v="Male"/>
    <n v="24"/>
    <s v="20-39"/>
    <x v="1"/>
    <s v="Black or African American"/>
    <s v="North America"/>
  </r>
  <r>
    <s v="62a56bc67dc029e2d66e86c0"/>
    <s v="anonymous"/>
    <s v="6/12/2022"/>
    <s v="0:29"/>
    <s v="0:01:37"/>
    <s v="Data Engineer"/>
    <s v="Yes"/>
    <x v="7"/>
    <s v="Tech"/>
    <s v="SQL"/>
    <n v="3"/>
    <n v="3"/>
    <n v="4"/>
    <n v="4"/>
    <n v="3"/>
    <n v="5"/>
    <s v="Neither easy nor difficult"/>
    <s v="Better Salary"/>
    <s v="Male"/>
    <n v="33"/>
    <s v="20-39"/>
    <x v="1"/>
    <s v="Asian or Asian American"/>
    <s v="North America"/>
  </r>
  <r>
    <s v="62a57116f408bae018efd56a"/>
    <s v="anonymous"/>
    <s v="6/12/2022"/>
    <s v="0:52"/>
    <s v="0:01:37"/>
    <s v="Data Analyst"/>
    <s v="No"/>
    <x v="0"/>
    <s v="Other"/>
    <s v="Python"/>
    <n v="10"/>
    <n v="10"/>
    <n v="10"/>
    <n v="10"/>
    <n v="10"/>
    <n v="6"/>
    <s v="Easy"/>
    <s v="Better Salary"/>
    <s v="Female"/>
    <n v="42"/>
    <s v="40-59"/>
    <x v="1"/>
    <s v="White or Caucasian"/>
    <s v="North America"/>
  </r>
  <r>
    <s v="62a57263cec54911e9ccf648"/>
    <s v="anonymous"/>
    <s v="6/12/2022"/>
    <s v="0:58"/>
    <s v="0:01:54"/>
    <s v="Data Analyst"/>
    <s v="Yes"/>
    <x v="1"/>
    <s v="Healthcare"/>
    <s v="Python"/>
    <n v="1"/>
    <n v="10"/>
    <n v="10"/>
    <n v="8"/>
    <n v="10"/>
    <n v="3"/>
    <s v="Neither easy nor difficult"/>
    <s v="Better Salary"/>
    <s v="Female"/>
    <n v="36"/>
    <s v="20-39"/>
    <x v="1"/>
    <s v="White or Caucasian"/>
    <s v="North America"/>
  </r>
  <r>
    <s v="62a574b3b4da29969c658eb4"/>
    <s v="anonymous"/>
    <s v="6/12/2022"/>
    <s v="1:08"/>
    <s v="0:01:43"/>
    <s v="Data Analyst"/>
    <s v="Yes"/>
    <x v="1"/>
    <s v="Other"/>
    <s v="Python"/>
    <n v="2"/>
    <n v="3"/>
    <n v="7"/>
    <n v="6"/>
    <n v="5"/>
    <n v="6"/>
    <s v="Neither easy nor difficult"/>
    <s v="Better Salary"/>
    <s v="Male"/>
    <n v="27"/>
    <s v="20-39"/>
    <x v="1"/>
    <s v="White or Caucasian"/>
    <s v="North America"/>
  </r>
  <r>
    <s v="62a58b267dc029e2d66ea3f8"/>
    <s v="anonymous"/>
    <s v="6/12/2022"/>
    <s v="2:43"/>
    <s v="0:01:35"/>
    <s v="Data Analyst"/>
    <s v="No"/>
    <x v="2"/>
    <s v="Tech"/>
    <s v="Python"/>
    <n v="8"/>
    <n v="7"/>
    <n v="8"/>
    <n v="7"/>
    <n v="7"/>
    <n v="9"/>
    <s v="Easy"/>
    <s v="Other"/>
    <s v="Female"/>
    <n v="21"/>
    <s v="20-39"/>
    <x v="1"/>
    <s v="Asian or Asian American"/>
    <s v="India"/>
  </r>
  <r>
    <s v="62a421cebc6861bf317803f5"/>
    <s v="anonymous"/>
    <s v="6/11/2022"/>
    <s v="1:02"/>
    <s v="0:01:29"/>
    <s v="Other"/>
    <s v="Yes"/>
    <x v="2"/>
    <s v="Other"/>
    <s v="Python"/>
    <n v="3"/>
    <n v="4"/>
    <n v="5"/>
    <n v="3"/>
    <n v="2"/>
    <n v="3"/>
    <s v="Neither easy nor difficult"/>
    <s v="Better Salary"/>
    <s v="Male"/>
    <n v="27"/>
    <s v="20-39"/>
    <x v="1"/>
    <s v="White or Caucasian"/>
    <s v="Central America"/>
  </r>
  <r>
    <s v="62a4926ef408bae018eef4ee"/>
    <s v="anonymous"/>
    <s v="6/11/2022"/>
    <s v="9:02"/>
    <s v="0:02:06"/>
    <s v="Data Analyst"/>
    <s v="Yes"/>
    <x v="2"/>
    <s v="Telecommunication"/>
    <s v="Python"/>
    <n v="0"/>
    <n v="8"/>
    <n v="5"/>
    <n v="5"/>
    <n v="2"/>
    <n v="2"/>
    <s v="Easy"/>
    <s v="Better Salary"/>
    <s v="Male"/>
    <n v="28"/>
    <s v="20-39"/>
    <x v="1"/>
    <s v="Hispanic or Latino"/>
    <s v="Central America"/>
  </r>
  <r>
    <s v="62a377f424a2626027389af3"/>
    <s v="anonymous"/>
    <s v="6/10/2022"/>
    <s v="12:57"/>
    <s v="0:03:54"/>
    <s v="Data Analyst"/>
    <s v="Yes"/>
    <x v="2"/>
    <s v="Telecommunication"/>
    <s v="R"/>
    <n v="2"/>
    <n v="8"/>
    <n v="7"/>
    <n v="6"/>
    <n v="5"/>
    <n v="6"/>
    <s v="Neither easy nor difficult"/>
    <s v="Good Work/Life Balance"/>
    <s v="Male"/>
    <n v="41"/>
    <s v="40-59"/>
    <x v="1"/>
    <s v="Hispanic or Latino"/>
    <s v="South America"/>
  </r>
  <r>
    <s v="62a39b6cf408bae018ede929"/>
    <s v="anonymous"/>
    <s v="6/10/2022"/>
    <s v="15:28"/>
    <s v="0:01:55"/>
    <s v="Data Analyst"/>
    <s v="No"/>
    <x v="2"/>
    <s v="Other"/>
    <s v="Python"/>
    <n v="8"/>
    <n v="8"/>
    <n v="9"/>
    <n v="9"/>
    <n v="8"/>
    <n v="7"/>
    <s v="Neither easy nor difficult"/>
    <s v="Better Salary"/>
    <s v="Male"/>
    <n v="27"/>
    <s v="20-39"/>
    <x v="1"/>
    <s v="Hispanic or Latino"/>
    <s v="South America"/>
  </r>
  <r>
    <s v="62a59d007dc029e2d66eb8f9"/>
    <s v="anonymous"/>
    <s v="6/12/2022"/>
    <s v="4:00"/>
    <s v="0:01:29"/>
    <s v="Data Analyst"/>
    <s v="Yes"/>
    <x v="6"/>
    <s v="Other"/>
    <s v="SQL"/>
    <n v="2"/>
    <n v="0"/>
    <n v="0"/>
    <n v="0"/>
    <n v="0"/>
    <n v="2"/>
    <s v="Difficult"/>
    <s v="Better Salary"/>
    <s v="Female"/>
    <n v="33"/>
    <s v="20-39"/>
    <x v="1"/>
    <s v="White or Caucasian"/>
    <s v="North America"/>
  </r>
  <r>
    <s v="62a5a124cec54911e9cd29f5"/>
    <s v="anonymous"/>
    <s v="6/12/2022"/>
    <s v="4:17"/>
    <s v="0:01:57"/>
    <s v="Data Analyst"/>
    <s v="Yes"/>
    <x v="5"/>
    <s v="Finance"/>
    <s v="Python"/>
    <n v="3"/>
    <n v="3"/>
    <n v="4"/>
    <n v="4"/>
    <n v="4"/>
    <n v="4"/>
    <s v="Difficult"/>
    <s v="Good Culture"/>
    <s v="Male"/>
    <n v="47"/>
    <s v="40-59"/>
    <x v="3"/>
    <s v="American Indian or Alaska Native"/>
    <s v="India"/>
  </r>
  <r>
    <s v="62a5a44b24a26260273af0fc"/>
    <s v="anonymous"/>
    <s v="6/12/2022"/>
    <s v="4:31"/>
    <s v="0:01:34"/>
    <s v="Data Analyst"/>
    <s v="Yes"/>
    <x v="6"/>
    <s v="Other"/>
    <s v="SQL"/>
    <n v="4"/>
    <n v="5"/>
    <n v="4"/>
    <n v="5"/>
    <n v="4"/>
    <n v="4"/>
    <s v="Difficult"/>
    <s v="ALL"/>
    <s v="Male"/>
    <n v="27"/>
    <s v="20-39"/>
    <x v="3"/>
    <s v="Asian or Asian American"/>
    <s v="North America"/>
  </r>
  <r>
    <s v="62a5a931cec54911e9cd3333"/>
    <s v="anonymous"/>
    <s v="6/12/2022"/>
    <s v="4:52"/>
    <s v="0:03:19"/>
    <s v="Data Analyst"/>
    <s v="No"/>
    <x v="2"/>
    <s v="Healthcare"/>
    <s v="Python"/>
    <n v="6"/>
    <n v="7"/>
    <n v="8"/>
    <n v="7"/>
    <n v="6"/>
    <n v="7"/>
    <s v="Neither easy nor difficult"/>
    <s v="Better Salary"/>
    <s v="Male"/>
    <n v="26"/>
    <s v="20-39"/>
    <x v="1"/>
    <s v="Asian or Asian American"/>
    <s v="India"/>
  </r>
  <r>
    <s v="62a5bea05d257a28a3106f7e"/>
    <s v="anonymous"/>
    <s v="6/12/2022"/>
    <s v="6:23"/>
    <s v="0:01:41"/>
    <s v="Data Analyst"/>
    <s v="No"/>
    <x v="2"/>
    <s v="Finance"/>
    <s v="Python"/>
    <n v="2"/>
    <n v="3"/>
    <n v="2"/>
    <n v="5"/>
    <n v="5"/>
    <n v="6"/>
    <s v="Neither easy nor difficult"/>
    <s v="Remote Work"/>
    <s v="Female"/>
    <n v="35"/>
    <s v="20-39"/>
    <x v="3"/>
    <s v="Asian or Asian American"/>
    <s v="India"/>
  </r>
  <r>
    <s v="62a5c571575fa3a5ae8baaa1"/>
    <s v="anonymous"/>
    <s v="6/12/2022"/>
    <s v="6:52"/>
    <s v="0:01:11"/>
    <s v="Data Analyst"/>
    <s v="Yes"/>
    <x v="5"/>
    <s v="Education"/>
    <s v="Python"/>
    <n v="0"/>
    <n v="1"/>
    <n v="1"/>
    <n v="0"/>
    <n v="0"/>
    <n v="0"/>
    <s v="Neither easy nor difficult"/>
    <s v="Good Culture"/>
    <s v="Male"/>
    <n v="31"/>
    <s v="20-39"/>
    <x v="3"/>
    <s v="Hispanic or Latino"/>
    <s v="North America"/>
  </r>
  <r>
    <s v="62a33f56cf255543173005e9"/>
    <s v="anonymous"/>
    <s v="6/10/2022"/>
    <s v="8:55"/>
    <s v="0:00:56"/>
    <s v="Data Analyst"/>
    <s v="Yes"/>
    <x v="2"/>
    <s v="Other"/>
    <s v="Python"/>
    <n v="3"/>
    <n v="1"/>
    <n v="3"/>
    <n v="2"/>
    <n v="3"/>
    <n v="1"/>
    <s v="Neither easy nor difficult"/>
    <s v="Good Culture"/>
    <s v="Male"/>
    <n v="24"/>
    <s v="20-39"/>
    <x v="0"/>
    <s v="Hispanic or Latino"/>
    <s v="South America"/>
  </r>
  <r>
    <s v="62a5cba2575fa3a5ae8bb122"/>
    <s v="anonymous"/>
    <s v="6/12/2022"/>
    <s v="7:18"/>
    <s v="0:02:11"/>
    <s v="Data Engineer"/>
    <s v="Yes"/>
    <x v="6"/>
    <s v="Real Estate"/>
    <s v="Python"/>
    <n v="3"/>
    <n v="10"/>
    <n v="8"/>
    <n v="8"/>
    <n v="10"/>
    <n v="10"/>
    <s v="Easy"/>
    <s v="Remote Work"/>
    <s v="Male"/>
    <n v="27"/>
    <s v="20-39"/>
    <x v="1"/>
    <s v="White or Caucasian"/>
    <s v="North America"/>
  </r>
  <r>
    <s v="62a37a7818134ddc75cf0d4c"/>
    <s v="anonymous"/>
    <s v="6/10/2022"/>
    <s v="13:08"/>
    <s v="0:01:27"/>
    <s v="Data Analyst"/>
    <s v="No"/>
    <x v="2"/>
    <s v="Healthcare"/>
    <s v="Python"/>
    <n v="0"/>
    <n v="10"/>
    <n v="10"/>
    <n v="10"/>
    <n v="10"/>
    <n v="10"/>
    <s v="Difficult"/>
    <s v="Better Salary"/>
    <s v="Male"/>
    <n v="22"/>
    <s v="20-39"/>
    <x v="1"/>
    <s v="Native Hawaiian or other Pacific Islander"/>
    <s v="Asia"/>
  </r>
  <r>
    <s v="62a487167dc029e2d66da73e"/>
    <s v="anonymous"/>
    <s v="6/11/2022"/>
    <s v="8:14"/>
    <s v="0:01:53"/>
    <s v="Data Analyst"/>
    <s v="Yes"/>
    <x v="2"/>
    <s v="Other"/>
    <s v="Python"/>
    <n v="5"/>
    <n v="5"/>
    <n v="5"/>
    <n v="5"/>
    <n v="5"/>
    <n v="6"/>
    <s v="Neither easy nor difficult"/>
    <s v="Better Salary"/>
    <s v="Female"/>
    <n v="28"/>
    <s v="20-39"/>
    <x v="1"/>
    <s v="Asian or Asian American"/>
    <s v="Asia"/>
  </r>
  <r>
    <s v="62a5e69f24a26260273b42bf"/>
    <s v="anonymous"/>
    <s v="6/12/2022"/>
    <s v="9:14"/>
    <s v="0:01:31"/>
    <s v="Other"/>
    <s v="No"/>
    <x v="6"/>
    <s v="Finance"/>
    <s v="Python"/>
    <n v="0"/>
    <n v="10"/>
    <n v="10"/>
    <n v="5"/>
    <n v="0"/>
    <n v="0"/>
    <s v="Neither easy nor difficult"/>
    <s v="Good Work/Life Balance"/>
    <s v="Female"/>
    <n v="30"/>
    <s v="20-39"/>
    <x v="3"/>
    <s v="Asian or Asian American"/>
    <s v="North America"/>
  </r>
  <r>
    <s v="62a5ea667dc029e2d66f153d"/>
    <s v="anonymous"/>
    <s v="6/12/2022"/>
    <s v="9:30"/>
    <s v="0:01:52"/>
    <s v="Data Analyst"/>
    <s v="Yes"/>
    <x v="0"/>
    <s v="Other"/>
    <s v="Python"/>
    <n v="8"/>
    <n v="6"/>
    <n v="6"/>
    <n v="7"/>
    <n v="9"/>
    <n v="10"/>
    <s v="Easy"/>
    <s v="Better Salary"/>
    <s v="Female"/>
    <n v="35"/>
    <s v="20-39"/>
    <x v="3"/>
    <s v="Black or African American"/>
    <s v="North America"/>
  </r>
  <r>
    <s v="62a5ebe05d257a28a310ac53"/>
    <s v="anonymous"/>
    <s v="6/12/2022"/>
    <s v="9:36"/>
    <s v="0:02:16"/>
    <s v="Data Analyst"/>
    <s v="Yes"/>
    <x v="1"/>
    <s v="Finance"/>
    <s v="Python"/>
    <n v="6"/>
    <n v="9"/>
    <n v="5"/>
    <n v="7"/>
    <n v="8"/>
    <n v="9"/>
    <s v="Difficult"/>
    <s v="Remote Work"/>
    <s v="Male"/>
    <n v="25"/>
    <s v="20-39"/>
    <x v="2"/>
    <s v="Hispanic or Latino"/>
    <s v="North America"/>
  </r>
  <r>
    <s v="62a5edb2575fa3a5ae8bdba5"/>
    <s v="anonymous"/>
    <s v="6/12/2022"/>
    <s v="9:44"/>
    <s v="0:03:02"/>
    <s v="Other"/>
    <s v="No"/>
    <x v="6"/>
    <s v="Other"/>
    <s v="Python"/>
    <n v="3"/>
    <n v="6"/>
    <n v="6"/>
    <n v="6"/>
    <n v="6"/>
    <n v="6"/>
    <s v="Neither easy nor difficult"/>
    <s v="Better Salary"/>
    <s v="Male"/>
    <n v="27"/>
    <s v="20-39"/>
    <x v="1"/>
    <s v="White or Caucasian"/>
    <s v="North America"/>
  </r>
  <r>
    <s v="62a5edba0a77c1a77f68f1b5"/>
    <s v="anonymous"/>
    <s v="6/12/2022"/>
    <s v="9:44"/>
    <s v="0:01:20"/>
    <s v="Data Analyst"/>
    <s v="Yes"/>
    <x v="1"/>
    <s v="Healthcare"/>
    <s v="R"/>
    <n v="1"/>
    <n v="5"/>
    <n v="3"/>
    <n v="3"/>
    <n v="6"/>
    <n v="5"/>
    <s v="Difficult"/>
    <s v="Remote Work"/>
    <s v="Female"/>
    <n v="27"/>
    <s v="20-39"/>
    <x v="3"/>
    <s v="Black or African American"/>
    <s v="North America"/>
  </r>
  <r>
    <s v="62a5f332bc6861bf3179f631"/>
    <s v="anonymous"/>
    <s v="6/12/2022"/>
    <s v="10:07"/>
    <s v="0:01:52"/>
    <s v="Student/Looking/None"/>
    <s v="No"/>
    <x v="2"/>
    <s v="Other"/>
    <s v="Python"/>
    <n v="1"/>
    <n v="8"/>
    <n v="8"/>
    <n v="1"/>
    <n v="3"/>
    <n v="7"/>
    <s v="Very Easy"/>
    <s v="Better Salary"/>
    <s v="Female"/>
    <n v="23"/>
    <s v="20-39"/>
    <x v="3"/>
    <s v="Asian or Asian American"/>
    <s v="India"/>
  </r>
  <r>
    <s v="62a5f872bae91e4b8b861e53"/>
    <s v="anonymous"/>
    <s v="6/12/2022"/>
    <s v="10:30"/>
    <s v="0:02:10"/>
    <s v="Data Scientist"/>
    <s v="No"/>
    <x v="1"/>
    <s v="Other"/>
    <s v="Python"/>
    <n v="9"/>
    <n v="10"/>
    <n v="10"/>
    <n v="10"/>
    <n v="10"/>
    <n v="10"/>
    <s v="Neither easy nor difficult"/>
    <s v="Good Culture"/>
    <s v="Male"/>
    <n v="18"/>
    <s v="0-19"/>
    <x v="1"/>
    <s v="White or Caucasian"/>
    <s v="North America"/>
  </r>
  <r>
    <s v="62a34ab15d257a28a30d9589"/>
    <s v="anonymous"/>
    <s v="6/10/2022"/>
    <s v="9:44"/>
    <s v="0:04:27"/>
    <s v="Data Scientist"/>
    <s v="Yes"/>
    <x v="3"/>
    <s v="Finance"/>
    <s v="Python"/>
    <n v="7"/>
    <n v="5"/>
    <n v="3"/>
    <n v="6"/>
    <n v="4"/>
    <n v="4"/>
    <s v="Difficult"/>
    <s v="Good Work/Life Balance"/>
    <s v="Male"/>
    <n v="21"/>
    <s v="20-39"/>
    <x v="3"/>
    <s v="White or Caucasian"/>
    <s v="Europe"/>
  </r>
  <r>
    <s v="62a609c4bc6861bf317a10a3"/>
    <s v="anonymous"/>
    <s v="6/12/2022"/>
    <s v="11:44"/>
    <s v="0:01:20"/>
    <s v="Other"/>
    <s v="Yes"/>
    <x v="4"/>
    <s v="Healthcare"/>
    <s v="Python"/>
    <n v="7"/>
    <n v="6"/>
    <n v="8"/>
    <n v="8"/>
    <n v="8"/>
    <n v="7"/>
    <s v="Easy"/>
    <s v="Remote Work"/>
    <s v="Male"/>
    <n v="28"/>
    <s v="20-39"/>
    <x v="1"/>
    <s v="White or Caucasian"/>
    <s v="North America"/>
  </r>
  <r>
    <s v="62a61076f8f7561645887ded"/>
    <s v="anonymous"/>
    <s v="6/12/2022"/>
    <s v="12:12"/>
    <s v="0:01:35"/>
    <s v="Student/Looking/None"/>
    <s v="No"/>
    <x v="2"/>
    <s v="Other"/>
    <s v="Python"/>
    <n v="0"/>
    <n v="0"/>
    <n v="0"/>
    <n v="0"/>
    <n v="0"/>
    <n v="0"/>
    <s v="Easy"/>
    <s v="Good Work/Life Balance"/>
    <s v="Female"/>
    <n v="26"/>
    <s v="20-39"/>
    <x v="1"/>
    <s v="American Indian or Alaska Native"/>
    <s v="North America"/>
  </r>
  <r>
    <s v="62a5db29cf2555431733248f"/>
    <s v="anonymous"/>
    <s v="6/12/2022"/>
    <s v="8:25"/>
    <s v="0:02:42"/>
    <s v="Student/Looking/None"/>
    <s v="Yes"/>
    <x v="2"/>
    <s v="Real Estate"/>
    <s v="Python"/>
    <n v="0"/>
    <n v="3"/>
    <n v="3"/>
    <n v="3"/>
    <n v="3"/>
    <n v="6"/>
    <s v="Difficult"/>
    <s v="Good Work/Life Balance"/>
    <s v="Male"/>
    <n v="47"/>
    <s v="40-59"/>
    <x v="1"/>
    <s v="White or Caucasian"/>
    <s v="Europe"/>
  </r>
  <r>
    <s v="62a617c30a77c1a77f6925fc"/>
    <s v="anonymous"/>
    <s v="6/12/2022"/>
    <s v="12:43"/>
    <s v="0:02:48"/>
    <s v="Data Analyst"/>
    <s v="No"/>
    <x v="1"/>
    <s v="Tech"/>
    <s v="Python"/>
    <n v="9"/>
    <n v="7"/>
    <n v="9"/>
    <n v="10"/>
    <n v="10"/>
    <n v="10"/>
    <s v="Neither easy nor difficult"/>
    <s v="Good Work/Life Balance"/>
    <s v="Female"/>
    <n v="22"/>
    <s v="20-39"/>
    <x v="3"/>
    <s v="Asian or Asian American"/>
    <s v="India"/>
  </r>
  <r>
    <s v="62a618a9d8c00e9f541d3537"/>
    <s v="anonymous"/>
    <s v="6/12/2022"/>
    <s v="12:47"/>
    <s v="0:01:56"/>
    <s v="Data Analyst"/>
    <s v="Yes"/>
    <x v="2"/>
    <s v="Tech"/>
    <s v="R"/>
    <n v="0"/>
    <n v="8"/>
    <n v="7"/>
    <n v="6"/>
    <n v="3"/>
    <n v="9"/>
    <s v="Very Difficult"/>
    <s v="Better Salary"/>
    <s v="Male"/>
    <n v="27"/>
    <s v="20-39"/>
    <x v="2"/>
    <s v="White or Caucasian"/>
    <s v="North America"/>
  </r>
  <r>
    <s v="62a61eb02e54c9003e5697f7"/>
    <s v="anonymous"/>
    <s v="6/12/2022"/>
    <s v="13:13"/>
    <s v="0:01:43"/>
    <s v="Data Engineer"/>
    <s v="Yes"/>
    <x v="2"/>
    <s v="Other"/>
    <s v="Python"/>
    <n v="5"/>
    <n v="7"/>
    <n v="6"/>
    <n v="8"/>
    <n v="7"/>
    <n v="7"/>
    <s v="Neither easy nor difficult"/>
    <s v="Good Work/Life Balance"/>
    <s v="Male"/>
    <n v="28"/>
    <s v="20-39"/>
    <x v="1"/>
    <s v="Asian or Asian American"/>
    <s v="India"/>
  </r>
  <r>
    <s v="62a6246df3072dd892659218"/>
    <s v="anonymous"/>
    <s v="6/12/2022"/>
    <s v="13:37"/>
    <s v="0:01:46"/>
    <s v="Data Analyst"/>
    <s v="Yes"/>
    <x v="2"/>
    <s v="Tech"/>
    <s v="Python"/>
    <n v="3"/>
    <n v="2"/>
    <n v="4"/>
    <n v="3"/>
    <n v="3"/>
    <n v="3"/>
    <s v="Neither easy nor difficult"/>
    <s v="Better Salary"/>
    <s v="Male"/>
    <n v="25"/>
    <s v="20-39"/>
    <x v="2"/>
    <s v="Black or African American"/>
    <s v="Africa"/>
  </r>
  <r>
    <s v="62a62a7124a26260273b94fa"/>
    <s v="anonymous"/>
    <s v="6/12/2022"/>
    <s v="14:03"/>
    <s v="0:01:52"/>
    <s v="Data Analyst"/>
    <s v="No"/>
    <x v="2"/>
    <s v="Healthcare"/>
    <s v="Python"/>
    <n v="2"/>
    <n v="6"/>
    <n v="6"/>
    <n v="7"/>
    <n v="7"/>
    <n v="9"/>
    <s v="Difficult"/>
    <s v="Better Salary"/>
    <s v="Male"/>
    <n v="32"/>
    <s v="20-39"/>
    <x v="1"/>
    <s v="Hispanic or Latino"/>
    <s v="United Kingdom"/>
  </r>
  <r>
    <s v="62a7b0ae0f8c8599d5b51cd0"/>
    <s v="anonymous"/>
    <s v="6/13/2022"/>
    <s v="17:48"/>
    <s v="0:00:50"/>
    <s v="Data Analyst"/>
    <s v="Yes"/>
    <x v="2"/>
    <s v="Other"/>
    <s v="Python"/>
    <n v="6"/>
    <n v="6"/>
    <n v="9"/>
    <n v="9"/>
    <n v="10"/>
    <n v="10"/>
    <s v="Neither easy nor difficult"/>
    <s v="Remote Work"/>
    <s v="Male"/>
    <n v="25"/>
    <s v="20-39"/>
    <x v="1"/>
    <s v="White or Caucasian"/>
    <s v="Europe"/>
  </r>
  <r>
    <s v="62a633b4d8c00e9f541d54a4"/>
    <s v="anonymous"/>
    <s v="6/12/2022"/>
    <s v="14:43"/>
    <s v="0:02:53"/>
    <s v="Data Analyst"/>
    <s v="No"/>
    <x v="1"/>
    <s v="Other"/>
    <s v="Python"/>
    <n v="5"/>
    <n v="6"/>
    <n v="5"/>
    <n v="2"/>
    <n v="3"/>
    <n v="3"/>
    <s v="Easy"/>
    <s v="Remote Work"/>
    <s v="Male"/>
    <n v="23"/>
    <s v="20-39"/>
    <x v="3"/>
    <s v="Black or African American"/>
    <s v="North America"/>
  </r>
  <r>
    <s v="62a639e05d257a28a3110ef5"/>
    <s v="anonymous"/>
    <s v="6/12/2022"/>
    <s v="15:09"/>
    <s v="0:01:49"/>
    <s v="Student/Looking/None"/>
    <s v="Yes"/>
    <x v="2"/>
    <s v="Finance"/>
    <s v="R"/>
    <n v="4"/>
    <n v="5"/>
    <n v="4"/>
    <n v="4"/>
    <n v="5"/>
    <n v="6"/>
    <s v="Neither easy nor difficult"/>
    <s v="Remote Work"/>
    <s v="Female"/>
    <n v="40"/>
    <s v="40-59"/>
    <x v="1"/>
    <s v="Black or African American"/>
    <s v="Africa"/>
  </r>
  <r>
    <s v="62a642690f8c8599d5b2ab37"/>
    <s v="anonymous"/>
    <s v="6/12/2022"/>
    <s v="15:45"/>
    <s v="0:02:39"/>
    <s v="Data Analyst"/>
    <s v="Yes"/>
    <x v="1"/>
    <s v="Other"/>
    <s v="Python"/>
    <n v="7"/>
    <n v="9"/>
    <n v="9"/>
    <n v="9"/>
    <n v="7"/>
    <n v="9"/>
    <s v="Easy"/>
    <s v="Better Salary"/>
    <s v="Female"/>
    <n v="28"/>
    <s v="20-39"/>
    <x v="1"/>
    <s v="Asian or Asian American"/>
    <s v="United Kingdom"/>
  </r>
  <r>
    <s v="62a64b4dd8c00e9f541d6d81"/>
    <s v="anonymous"/>
    <s v="6/12/2022"/>
    <s v="16:23"/>
    <s v="0:03:50"/>
    <s v="Data Analyst"/>
    <s v="No"/>
    <x v="2"/>
    <s v="Real Estate"/>
    <s v="R"/>
    <n v="3"/>
    <n v="7"/>
    <n v="8"/>
    <n v="6"/>
    <n v="6"/>
    <n v="9"/>
    <s v="Difficult"/>
    <s v="Remote Work"/>
    <s v="Male"/>
    <n v="26"/>
    <s v="20-39"/>
    <x v="2"/>
    <s v="Black or African American"/>
    <s v="Africa"/>
  </r>
  <r>
    <s v="62a64c6ecf2555431733a7a4"/>
    <s v="anonymous"/>
    <s v="6/12/2022"/>
    <s v="16:28"/>
    <s v="0:03:59"/>
    <s v="Other"/>
    <s v="Yes"/>
    <x v="2"/>
    <s v="Tech"/>
    <s v="Python"/>
    <n v="3"/>
    <n v="5"/>
    <n v="5"/>
    <n v="4"/>
    <n v="3"/>
    <n v="2"/>
    <s v="Difficult"/>
    <s v="Better Salary"/>
    <s v="Female"/>
    <n v="24"/>
    <s v="20-39"/>
    <x v="1"/>
    <s v="Asian or Asian American"/>
    <s v="India"/>
  </r>
  <r>
    <s v="62a654165d257a28a3112ac9"/>
    <s v="anonymous"/>
    <s v="6/12/2022"/>
    <s v="17:01"/>
    <s v="0:02:04"/>
    <s v="Software Engineer "/>
    <s v="Yes"/>
    <x v="5"/>
    <s v="Finance"/>
    <s v="Python"/>
    <n v="7"/>
    <n v="5"/>
    <n v="5"/>
    <n v="8"/>
    <n v="8"/>
    <n v="8"/>
    <s v="Neither easy nor difficult"/>
    <s v="Remote Work"/>
    <s v="Female"/>
    <n v="40"/>
    <s v="40-59"/>
    <x v="4"/>
    <s v="Other"/>
    <s v="North America"/>
  </r>
  <r>
    <s v="62a65618d8c00e9f541d783a"/>
    <s v="anonymous"/>
    <s v="6/12/2022"/>
    <s v="17:09"/>
    <s v="0:01:46"/>
    <s v="Data Analyst"/>
    <s v="Yes"/>
    <x v="6"/>
    <s v="Other"/>
    <s v="Python"/>
    <n v="8"/>
    <n v="10"/>
    <n v="10"/>
    <n v="10"/>
    <n v="7"/>
    <n v="9"/>
    <s v="Neither easy nor difficult"/>
    <s v="Better Salary"/>
    <s v="Male"/>
    <n v="26"/>
    <s v="20-39"/>
    <x v="1"/>
    <s v="Black or African American"/>
    <s v="North America"/>
  </r>
  <r>
    <s v="62a65db824a26260273bc9ff"/>
    <s v="anonymous"/>
    <s v="6/12/2022"/>
    <s v="17:42"/>
    <s v="0:02:29"/>
    <s v="Data Scientist"/>
    <s v="Yes"/>
    <x v="1"/>
    <s v="Other"/>
    <s v="Python"/>
    <n v="8"/>
    <n v="8"/>
    <n v="10"/>
    <n v="10"/>
    <n v="10"/>
    <n v="10"/>
    <s v="Easy"/>
    <s v="Good Culture"/>
    <s v="Female"/>
    <n v="44"/>
    <s v="40-59"/>
    <x v="1"/>
    <s v="White or Caucasian"/>
    <s v="United Kingdom"/>
  </r>
  <r>
    <s v="62a66558cf2555431733c0f9"/>
    <s v="anonymous"/>
    <s v="6/12/2022"/>
    <s v="18:14"/>
    <s v="0:01:58"/>
    <s v="Other"/>
    <s v="Yes"/>
    <x v="6"/>
    <s v="Other"/>
    <s v="Python"/>
    <n v="7"/>
    <n v="9"/>
    <n v="8"/>
    <n v="8"/>
    <n v="6"/>
    <n v="6"/>
    <s v="Neither easy nor difficult"/>
    <s v="Better Salary"/>
    <s v="Male"/>
    <n v="36"/>
    <s v="20-39"/>
    <x v="3"/>
    <s v="White or Caucasian"/>
    <s v="North America"/>
  </r>
  <r>
    <s v="62aa3454bae91e4b8b8d3249"/>
    <s v="anonymous"/>
    <s v="6/15/2022"/>
    <s v="15:34"/>
    <s v="0:02:24"/>
    <s v="Data Scientist"/>
    <s v="No"/>
    <x v="1"/>
    <s v="Tech"/>
    <s v="R"/>
    <n v="5"/>
    <n v="1"/>
    <n v="7"/>
    <n v="1"/>
    <n v="1"/>
    <n v="2"/>
    <s v="Neither easy nor difficult"/>
    <s v="Good Work/Life Balance"/>
    <s v="Male"/>
    <n v="40"/>
    <s v="40-59"/>
    <x v="3"/>
    <s v="White or Caucasian"/>
    <s v="Europe"/>
  </r>
  <r>
    <s v="62b16a5c5d257a28a321a74c"/>
    <s v="anonymous"/>
    <s v="6/21/2022"/>
    <s v="2:51"/>
    <s v="0:02:28"/>
    <s v="Data Analyst"/>
    <s v="No"/>
    <x v="1"/>
    <s v="Finance"/>
    <s v="SQL"/>
    <n v="7"/>
    <n v="5"/>
    <n v="4"/>
    <n v="6"/>
    <n v="4"/>
    <n v="5"/>
    <s v="Easy"/>
    <s v="Good Work/Life Balance"/>
    <s v="Female"/>
    <n v="39"/>
    <s v="20-39"/>
    <x v="3"/>
    <s v="White or Caucasian"/>
    <s v="Europe"/>
  </r>
  <r>
    <s v="62a6a11a0a77c1a77f69b7cb"/>
    <s v="anonymous"/>
    <s v="6/12/2022"/>
    <s v="22:29"/>
    <s v="0:03:16"/>
    <s v="Data Analyst"/>
    <s v="Yes"/>
    <x v="1"/>
    <s v="Construction"/>
    <s v="Other"/>
    <n v="1"/>
    <n v="4"/>
    <n v="1"/>
    <n v="2"/>
    <n v="2"/>
    <n v="3"/>
    <s v="Easy"/>
    <s v="Better Salary"/>
    <s v="Female"/>
    <n v="30"/>
    <s v="20-39"/>
    <x v="3"/>
    <s v="Asian or Asian American"/>
    <s v="North America"/>
  </r>
  <r>
    <s v="62a6ac1524a26260273c1cd0"/>
    <s v="anonymous"/>
    <s v="6/12/2022"/>
    <s v="23:16"/>
    <s v="0:04:53"/>
    <s v="Other"/>
    <s v="No"/>
    <x v="2"/>
    <s v="Telecommunication"/>
    <s v="Python"/>
    <n v="3"/>
    <n v="8"/>
    <n v="8"/>
    <n v="5"/>
    <n v="3"/>
    <n v="5"/>
    <s v="Difficult"/>
    <s v="Better Salary"/>
    <s v="Male"/>
    <n v="28"/>
    <s v="20-39"/>
    <x v="1"/>
    <s v="Other"/>
    <s v="India"/>
  </r>
  <r>
    <s v="62a6b0790a77c1a77f69cb15"/>
    <s v="anonymous"/>
    <s v="6/12/2022"/>
    <s v="23:35"/>
    <s v="0:01:58"/>
    <s v="Other"/>
    <s v="No"/>
    <x v="2"/>
    <s v="Tech"/>
    <s v="Python"/>
    <n v="5"/>
    <n v="8"/>
    <n v="7"/>
    <n v="7"/>
    <n v="3"/>
    <n v="2"/>
    <s v="Difficult"/>
    <s v="Better Salary"/>
    <s v="Male"/>
    <n v="25"/>
    <s v="20-39"/>
    <x v="1"/>
    <s v="Other"/>
    <s v="India"/>
  </r>
  <r>
    <s v="62a6bc6a18134ddc75d2a726"/>
    <s v="anonymous"/>
    <s v="6/13/2022"/>
    <s v="0:26"/>
    <s v="0:01:30"/>
    <s v="Other"/>
    <s v="No"/>
    <x v="0"/>
    <s v="Tech"/>
    <s v="SQL"/>
    <n v="6"/>
    <n v="5"/>
    <n v="4"/>
    <n v="4"/>
    <n v="3"/>
    <n v="4"/>
    <s v="Easy"/>
    <s v="Better Salary"/>
    <s v="Male"/>
    <n v="24"/>
    <s v="20-39"/>
    <x v="3"/>
    <s v="American Indian or Alaska Native"/>
    <s v="North America"/>
  </r>
  <r>
    <s v="62a6c3d9cec54911e9ce7669"/>
    <s v="anonymous"/>
    <s v="6/13/2022"/>
    <s v="0:58"/>
    <s v="0:02:51"/>
    <s v="Data Analyst"/>
    <s v="Yes"/>
    <x v="1"/>
    <s v="Other"/>
    <s v="Python"/>
    <n v="5"/>
    <n v="10"/>
    <n v="7"/>
    <n v="7"/>
    <n v="4"/>
    <n v="8"/>
    <s v="Easy"/>
    <s v="Better Salary"/>
    <s v="Male"/>
    <n v="31"/>
    <s v="20-39"/>
    <x v="1"/>
    <s v="Black or African American"/>
    <s v="North America"/>
  </r>
  <r>
    <s v="62a6d037cec54911e9ce862a"/>
    <s v="anonymous"/>
    <s v="6/13/2022"/>
    <s v="1:50"/>
    <s v="0:01:47"/>
    <s v="Data Engineer"/>
    <s v="No"/>
    <x v="2"/>
    <s v="Real Estate"/>
    <s v="Python"/>
    <n v="3"/>
    <n v="3"/>
    <n v="8"/>
    <n v="9"/>
    <n v="5"/>
    <n v="3"/>
    <s v="Easy"/>
    <s v="Better Salary"/>
    <s v="Male"/>
    <n v="23"/>
    <s v="20-39"/>
    <x v="1"/>
    <s v="Other"/>
    <s v="United Kingdom"/>
  </r>
  <r>
    <s v="62a6d2532e54c9003e575d9c"/>
    <s v="anonymous"/>
    <s v="6/13/2022"/>
    <s v="1:59"/>
    <s v="0:03:06"/>
    <s v="Data Analyst"/>
    <s v="No"/>
    <x v="1"/>
    <s v="Other"/>
    <s v="Other"/>
    <n v="1"/>
    <n v="4"/>
    <n v="4"/>
    <n v="1"/>
    <n v="1"/>
    <n v="4"/>
    <s v="Easy"/>
    <s v="Good Culture"/>
    <s v="Female"/>
    <n v="48"/>
    <s v="40-59"/>
    <x v="3"/>
    <s v="White or Caucasian"/>
    <s v="United Kingdom"/>
  </r>
  <r>
    <s v="62a6dbcad8c00e9f541e1050"/>
    <s v="anonymous"/>
    <s v="6/13/2022"/>
    <s v="2:40"/>
    <s v="0:01:00"/>
    <s v="Data Analyst"/>
    <s v="Yes"/>
    <x v="6"/>
    <s v="Healthcare"/>
    <s v="Python"/>
    <n v="6"/>
    <n v="9"/>
    <n v="8"/>
    <n v="8"/>
    <n v="8"/>
    <n v="7"/>
    <s v="Neither easy nor difficult"/>
    <s v="Better Salary"/>
    <s v="Male"/>
    <n v="28"/>
    <s v="20-39"/>
    <x v="1"/>
    <s v="Black or African American"/>
    <s v="North America"/>
  </r>
  <r>
    <s v="62a6e2815d257a28a311c8f9"/>
    <s v="anonymous"/>
    <s v="6/13/2022"/>
    <s v="3:08"/>
    <s v="0:02:04"/>
    <s v="Data Analyst"/>
    <s v="Yes"/>
    <x v="1"/>
    <s v="Other"/>
    <s v="Python"/>
    <n v="5"/>
    <n v="7"/>
    <n v="7"/>
    <n v="7"/>
    <n v="7"/>
    <n v="7"/>
    <s v="Difficult"/>
    <s v="Better Salary"/>
    <s v="Male"/>
    <n v="32"/>
    <s v="20-39"/>
    <x v="3"/>
    <s v="Hispanic or Latino"/>
    <s v="United Kingdom"/>
  </r>
  <r>
    <s v="62a38985f8f756164585b89c"/>
    <s v="anonymous"/>
    <s v="6/10/2022"/>
    <s v="14:12"/>
    <s v="0:03:13"/>
    <s v="Data Architect"/>
    <s v="Yes"/>
    <x v="2"/>
    <s v="Finance"/>
    <s v="Python"/>
    <n v="5"/>
    <n v="6"/>
    <n v="2"/>
    <n v="3"/>
    <n v="3"/>
    <n v="5"/>
    <s v="Very Difficult"/>
    <s v="Good Work/Life Balance"/>
    <s v="Female"/>
    <n v="34"/>
    <s v="20-39"/>
    <x v="3"/>
    <s v="White or Caucasian"/>
    <s v="Europe"/>
  </r>
  <r>
    <s v="62a33cb6cf25554317300177"/>
    <s v="anonymous"/>
    <s v="6/10/2022"/>
    <s v="8:44"/>
    <s v="0:02:34"/>
    <s v="Data Analyst"/>
    <s v="Yes"/>
    <x v="2"/>
    <s v="Other"/>
    <s v="Python"/>
    <n v="2"/>
    <n v="3"/>
    <n v="3"/>
    <n v="3"/>
    <n v="3"/>
    <n v="2"/>
    <s v="Difficult"/>
    <s v="Good Work/Life Balance"/>
    <s v="Male"/>
    <n v="33"/>
    <s v="20-39"/>
    <x v="0"/>
    <s v="Black or African American"/>
    <s v="Africa"/>
  </r>
  <r>
    <s v="62a37128d8c00e9f541a39dd"/>
    <s v="anonymous"/>
    <s v="6/10/2022"/>
    <s v="12:28"/>
    <s v="0:01:57"/>
    <s v="Data Analyst"/>
    <s v="No"/>
    <x v="2"/>
    <s v="Other"/>
    <s v="Other"/>
    <n v="5"/>
    <n v="2"/>
    <n v="5"/>
    <n v="5"/>
    <n v="3"/>
    <n v="4"/>
    <s v="Difficult"/>
    <s v="Better Salary"/>
    <s v="Male"/>
    <n v="25"/>
    <s v="20-39"/>
    <x v="1"/>
    <s v="White or Caucasian"/>
    <s v="Europe"/>
  </r>
  <r>
    <s v="62a70b55cec54911e9cedd98"/>
    <s v="anonymous"/>
    <s v="6/13/2022"/>
    <s v="6:03"/>
    <s v="0:02:49"/>
    <s v="Data Analyst"/>
    <s v="Yes"/>
    <x v="2"/>
    <s v="Other"/>
    <s v="Python"/>
    <n v="4"/>
    <n v="2"/>
    <n v="5"/>
    <n v="2"/>
    <n v="4"/>
    <n v="4"/>
    <s v="Neither easy nor difficult"/>
    <s v="Good Work/Life Balance"/>
    <s v="Female"/>
    <n v="35"/>
    <s v="20-39"/>
    <x v="3"/>
    <s v="White or Caucasian"/>
    <s v="Europe"/>
  </r>
  <r>
    <s v="62a73a37f8d5efcc22fcb724"/>
    <s v="anonymous"/>
    <s v="6/13/2022"/>
    <s v="9:23"/>
    <s v="0:01:09"/>
    <s v="Other"/>
    <s v="Yes"/>
    <x v="6"/>
    <s v="Other"/>
    <s v="Python"/>
    <n v="6"/>
    <n v="6"/>
    <n v="7"/>
    <n v="7"/>
    <n v="6"/>
    <n v="7"/>
    <s v="Easy"/>
    <s v="Good Culture"/>
    <s v="Female"/>
    <n v="30"/>
    <s v="20-39"/>
    <x v="3"/>
    <s v="Asian or Asian American"/>
    <s v="North America"/>
  </r>
  <r>
    <s v="62a73aa824a26260273d0172"/>
    <s v="anonymous"/>
    <s v="6/13/2022"/>
    <s v="9:24"/>
    <s v="0:01:26"/>
    <s v="Data Analyst"/>
    <s v="Yes"/>
    <x v="1"/>
    <s v="Tech"/>
    <s v="Python"/>
    <n v="3"/>
    <n v="3"/>
    <n v="5"/>
    <n v="4"/>
    <n v="4"/>
    <n v="4"/>
    <s v="Neither easy nor difficult"/>
    <s v="Better Salary"/>
    <s v="Male"/>
    <n v="48"/>
    <s v="40-59"/>
    <x v="1"/>
    <s v="White or Caucasian"/>
    <s v="North America"/>
  </r>
  <r>
    <s v="62a73c5b0a77c1a77f6aba65"/>
    <s v="anonymous"/>
    <s v="6/13/2022"/>
    <s v="9:32"/>
    <s v="0:01:26"/>
    <s v="Data Analyst"/>
    <s v="Yes"/>
    <x v="6"/>
    <s v="Finance"/>
    <s v="SQL"/>
    <n v="5"/>
    <n v="8"/>
    <n v="5"/>
    <n v="5"/>
    <n v="5"/>
    <n v="4"/>
    <s v="Easy"/>
    <s v="Remote Work"/>
    <s v="Male"/>
    <n v="32"/>
    <s v="20-39"/>
    <x v="3"/>
    <s v="Asian or Asian American"/>
    <s v="North America"/>
  </r>
  <r>
    <s v="62a749ebd8c00e9f541efa36"/>
    <s v="anonymous"/>
    <s v="6/13/2022"/>
    <s v="10:30"/>
    <s v="0:01:12"/>
    <s v="Other"/>
    <s v="Yes"/>
    <x v="1"/>
    <s v="Telecommunication"/>
    <s v="Python"/>
    <n v="4"/>
    <n v="5"/>
    <n v="4"/>
    <n v="5"/>
    <n v="5"/>
    <n v="6"/>
    <s v="Difficult"/>
    <s v="Good Work/Life Balance"/>
    <s v="Male"/>
    <n v="27"/>
    <s v="20-39"/>
    <x v="1"/>
    <s v="American Indian or Alaska Native"/>
    <s v="India"/>
  </r>
  <r>
    <s v="62a74e28b4da29969c681108"/>
    <s v="anonymous"/>
    <s v="6/13/2022"/>
    <s v="10:48"/>
    <s v="0:01:34"/>
    <s v="Other"/>
    <s v="No"/>
    <x v="1"/>
    <s v="Tech"/>
    <s v="Python"/>
    <n v="7"/>
    <n v="9"/>
    <n v="5"/>
    <n v="6"/>
    <n v="6"/>
    <n v="7"/>
    <s v="Easy"/>
    <s v="Other"/>
    <s v="Male"/>
    <n v="27"/>
    <s v="20-39"/>
    <x v="3"/>
    <s v="White or Caucasian"/>
    <s v="United Kingdom"/>
  </r>
  <r>
    <s v="62a47e812e54c9003e54d789"/>
    <s v="anonymous"/>
    <s v="6/11/2022"/>
    <s v="7:37"/>
    <s v="0:01:32"/>
    <s v="Student/Looking/None"/>
    <s v="Yes"/>
    <x v="2"/>
    <s v="Other"/>
    <s v="R"/>
    <n v="3"/>
    <n v="6"/>
    <n v="7"/>
    <n v="6"/>
    <n v="4"/>
    <n v="4"/>
    <s v="Neither easy nor difficult"/>
    <s v="Good Work/Life Balance"/>
    <s v="Male"/>
    <n v="24"/>
    <s v="20-39"/>
    <x v="1"/>
    <s v="White or Caucasian"/>
    <s v="Europe"/>
  </r>
  <r>
    <s v="62a75a5418134ddc75d3d2f1"/>
    <s v="anonymous"/>
    <s v="6/13/2022"/>
    <s v="11:40"/>
    <s v="0:00:43"/>
    <s v="Data Scientist"/>
    <s v="Yes"/>
    <x v="3"/>
    <s v="Finance"/>
    <s v="R"/>
    <n v="9"/>
    <n v="9"/>
    <n v="9"/>
    <n v="9"/>
    <n v="8"/>
    <n v="8"/>
    <s v="Difficult"/>
    <s v="Better Salary"/>
    <s v="Male"/>
    <n v="42"/>
    <s v="40-59"/>
    <x v="5"/>
    <s v="Asian or Asian American"/>
    <s v="North America"/>
  </r>
  <r>
    <s v="62a75ed0f8f75616458a5d1a"/>
    <s v="anonymous"/>
    <s v="6/13/2022"/>
    <s v="11:59"/>
    <s v="0:02:58"/>
    <s v="Other"/>
    <s v="No"/>
    <x v="1"/>
    <s v="Tech"/>
    <s v="Python"/>
    <n v="8"/>
    <n v="6"/>
    <n v="6"/>
    <n v="8"/>
    <n v="7"/>
    <n v="8"/>
    <s v="Neither easy nor difficult"/>
    <s v="Better Salary"/>
    <s v="Male"/>
    <n v="24"/>
    <s v="20-39"/>
    <x v="1"/>
    <s v="Hispanic or Latino"/>
    <s v="North America"/>
  </r>
  <r>
    <s v="62a75f1b575fa3a5ae8e0010"/>
    <s v="anonymous"/>
    <s v="6/13/2022"/>
    <s v="12:00"/>
    <s v="0:01:08"/>
    <s v="Database Developer"/>
    <s v="Yes"/>
    <x v="2"/>
    <s v="Tech"/>
    <s v="Python"/>
    <n v="5"/>
    <n v="9"/>
    <n v="7"/>
    <n v="7"/>
    <n v="6"/>
    <n v="9"/>
    <s v="Easy"/>
    <s v="Better Salary"/>
    <s v="Male"/>
    <n v="23"/>
    <s v="20-39"/>
    <x v="1"/>
    <s v="Asian or Asian American"/>
    <s v="India"/>
  </r>
  <r>
    <s v="62a764ffd8c00e9f541f3cc3"/>
    <s v="anonymous"/>
    <s v="6/13/2022"/>
    <s v="12:25"/>
    <s v="0:01:21"/>
    <s v="Data Analyst"/>
    <s v="No"/>
    <x v="2"/>
    <s v="Tech"/>
    <s v="Python"/>
    <n v="7"/>
    <n v="9"/>
    <n v="8"/>
    <n v="8"/>
    <n v="4"/>
    <n v="2"/>
    <s v="Neither easy nor difficult"/>
    <s v="Better Salary"/>
    <s v="Male"/>
    <n v="26"/>
    <s v="20-39"/>
    <x v="1"/>
    <s v="Asian or Asian American"/>
    <s v="India"/>
  </r>
  <r>
    <s v="62a76c962e54c9003e588661"/>
    <s v="anonymous"/>
    <s v="6/13/2022"/>
    <s v="12:57"/>
    <s v="0:02:01"/>
    <s v="Data Analyst"/>
    <s v="No"/>
    <x v="1"/>
    <s v="Other"/>
    <s v="SQL"/>
    <n v="5"/>
    <n v="6"/>
    <n v="6"/>
    <n v="2"/>
    <n v="2"/>
    <n v="3"/>
    <s v="Neither easy nor difficult"/>
    <s v="Better Salary"/>
    <s v="Male"/>
    <n v="32"/>
    <s v="20-39"/>
    <x v="1"/>
    <s v="Black or African American"/>
    <s v="Europe"/>
  </r>
  <r>
    <s v="62a8592f7dc029e2d672c0a8"/>
    <s v="anonymous"/>
    <s v="6/14/2022"/>
    <s v="5:47"/>
    <s v="0:01:37"/>
    <s v="Data Engineer"/>
    <s v="Yes"/>
    <x v="2"/>
    <s v="Tech"/>
    <s v="Python"/>
    <n v="4"/>
    <n v="6"/>
    <n v="6"/>
    <n v="3"/>
    <n v="7"/>
    <n v="9"/>
    <s v="Neither easy nor difficult"/>
    <s v="Better Salary"/>
    <s v="Female"/>
    <n v="33"/>
    <s v="20-39"/>
    <x v="1"/>
    <s v="White or Caucasian"/>
    <s v="Europe"/>
  </r>
  <r>
    <s v="62a7738a2e54c9003e589598"/>
    <s v="anonymous"/>
    <s v="6/13/2022"/>
    <s v="13:27"/>
    <s v="0:01:18"/>
    <s v="Data Analyst"/>
    <s v="Yes"/>
    <x v="0"/>
    <s v="Healthcare"/>
    <s v="Python"/>
    <n v="4"/>
    <n v="3"/>
    <n v="4"/>
    <n v="2"/>
    <n v="2"/>
    <n v="2"/>
    <s v="Easy"/>
    <s v="Good Work/Life Balance"/>
    <s v="Male"/>
    <n v="41"/>
    <s v="40-59"/>
    <x v="2"/>
    <s v="White or Caucasian"/>
    <s v="North America"/>
  </r>
  <r>
    <s v="62a77967f8d5efcc22fd4c81"/>
    <s v="anonymous"/>
    <s v="6/13/2022"/>
    <s v="13:52"/>
    <s v="0:00:59"/>
    <s v="Other"/>
    <s v="No"/>
    <x v="1"/>
    <s v="Education"/>
    <s v="Python"/>
    <n v="4"/>
    <n v="9"/>
    <n v="8"/>
    <n v="8"/>
    <n v="6"/>
    <n v="7"/>
    <s v="Neither easy nor difficult"/>
    <s v="Better Salary"/>
    <s v="Male"/>
    <n v="25"/>
    <s v="20-39"/>
    <x v="3"/>
    <s v="White or Caucasian"/>
    <s v="North America"/>
  </r>
  <r>
    <s v="62a77a37f8d5efcc22fd4e47"/>
    <s v="anonymous"/>
    <s v="6/13/2022"/>
    <s v="13:56"/>
    <s v="0:01:04"/>
    <s v="Data Analyst"/>
    <s v="Yes"/>
    <x v="2"/>
    <s v="Construction"/>
    <s v="Python"/>
    <n v="0"/>
    <n v="0"/>
    <n v="0"/>
    <n v="0"/>
    <n v="0"/>
    <n v="0"/>
    <s v="Very Difficult"/>
    <s v="Better Salary"/>
    <s v="Female"/>
    <n v="28"/>
    <s v="20-39"/>
    <x v="3"/>
    <s v="Asian or Asian American"/>
    <s v="North America"/>
  </r>
  <r>
    <s v="62a77cb7b4da29969c68743a"/>
    <s v="anonymous"/>
    <s v="6/13/2022"/>
    <s v="14:06"/>
    <s v="0:00:50"/>
    <s v="Data Analyst"/>
    <s v="Yes"/>
    <x v="1"/>
    <s v="Agriculture"/>
    <s v="Python"/>
    <n v="3"/>
    <n v="6"/>
    <n v="5"/>
    <n v="5"/>
    <n v="5"/>
    <n v="6"/>
    <s v="Neither easy nor difficult"/>
    <s v="Better Salary"/>
    <s v="Male"/>
    <n v="29"/>
    <s v="20-39"/>
    <x v="1"/>
    <s v="White or Caucasian"/>
    <s v="North America"/>
  </r>
  <r>
    <s v="62a78743f8f75616458ab6bb"/>
    <s v="anonymous"/>
    <s v="6/13/2022"/>
    <s v="14:51"/>
    <s v="0:01:30"/>
    <s v="Student/Looking/None"/>
    <s v="No"/>
    <x v="2"/>
    <s v="Telecommunication"/>
    <s v="Python"/>
    <n v="8"/>
    <n v="10"/>
    <n v="6"/>
    <n v="7"/>
    <n v="8"/>
    <n v="8"/>
    <s v="Neither easy nor difficult"/>
    <s v="Better Salary"/>
    <s v="Male"/>
    <n v="19"/>
    <s v="0-19"/>
    <x v="2"/>
    <s v="White or Caucasian"/>
    <s v="North America"/>
  </r>
  <r>
    <s v="62a789015d257a28a3132977"/>
    <s v="anonymous"/>
    <s v="6/13/2022"/>
    <s v="14:59"/>
    <s v="0:01:25"/>
    <s v="Data Analyst"/>
    <s v="Yes"/>
    <x v="1"/>
    <s v="Other"/>
    <s v="Python"/>
    <n v="5"/>
    <n v="6"/>
    <n v="9"/>
    <n v="6"/>
    <n v="7"/>
    <n v="10"/>
    <s v="Neither easy nor difficult"/>
    <s v="Better Salary"/>
    <s v="Male"/>
    <n v="27"/>
    <s v="20-39"/>
    <x v="1"/>
    <s v="Asian or Asian American"/>
    <s v="India"/>
  </r>
  <r>
    <s v="62a525aff8f75616458784dd"/>
    <s v="anonymous"/>
    <s v="6/11/2022"/>
    <s v="19:30"/>
    <s v="0:03:25"/>
    <s v="Data Analyst"/>
    <s v="Yes"/>
    <x v="2"/>
    <s v="Agriculture"/>
    <s v="Python"/>
    <n v="2"/>
    <n v="1"/>
    <n v="3"/>
    <n v="3"/>
    <n v="3"/>
    <n v="4"/>
    <s v="Difficult"/>
    <s v="Better Salary"/>
    <s v="Male"/>
    <n v="36"/>
    <s v="20-39"/>
    <x v="1"/>
    <s v="Other"/>
    <s v="Middle East"/>
  </r>
  <r>
    <s v="62a7988bbae91e4b8b88b8ee"/>
    <s v="anonymous"/>
    <s v="6/13/2022"/>
    <s v="16:05"/>
    <s v="0:01:46"/>
    <s v="Data Analyst"/>
    <s v="Yes"/>
    <x v="1"/>
    <s v="Other"/>
    <s v="Python"/>
    <n v="6"/>
    <n v="10"/>
    <n v="10"/>
    <n v="10"/>
    <n v="10"/>
    <n v="8"/>
    <s v="Difficult"/>
    <s v="Better Salary"/>
    <s v="Female"/>
    <n v="26"/>
    <s v="20-39"/>
    <x v="3"/>
    <s v="Asian or Asian American"/>
    <s v="North America"/>
  </r>
  <r>
    <s v="62a79c9c2e54c9003e58f0d5"/>
    <s v="anonymous"/>
    <s v="6/13/2022"/>
    <s v="16:22"/>
    <s v="0:02:42"/>
    <s v="Data Analyst"/>
    <s v="Yes"/>
    <x v="2"/>
    <s v="Healthcare"/>
    <s v="Python"/>
    <n v="3"/>
    <n v="4"/>
    <n v="5"/>
    <n v="5"/>
    <n v="4"/>
    <n v="5"/>
    <s v="Difficult"/>
    <s v="Good Work/Life Balance"/>
    <s v="Male"/>
    <n v="25"/>
    <s v="20-39"/>
    <x v="1"/>
    <s v="White or Caucasian"/>
    <s v="Europe"/>
  </r>
  <r>
    <s v="62aa5c11f408bae018f7dec0"/>
    <s v="anonymous"/>
    <s v="6/15/2022"/>
    <s v="18:24"/>
    <s v="0:02:20"/>
    <s v="Data Analyst"/>
    <s v="Yes"/>
    <x v="1"/>
    <s v="Tech"/>
    <s v="Python"/>
    <n v="9"/>
    <n v="7"/>
    <n v="10"/>
    <n v="10"/>
    <n v="5"/>
    <n v="8"/>
    <s v="Neither easy nor difficult"/>
    <s v="Better Salary"/>
    <s v="Male"/>
    <n v="24"/>
    <s v="20-39"/>
    <x v="1"/>
    <s v="Other"/>
    <s v="Middle East"/>
  </r>
  <r>
    <s v="62a33cf30a77c1a77f65baa2"/>
    <s v="anonymous"/>
    <s v="6/10/2022"/>
    <s v="8:45"/>
    <s v="0:02:31"/>
    <s v="Data Analyst"/>
    <s v="Yes"/>
    <x v="2"/>
    <s v="Other"/>
    <s v="Python"/>
    <n v="3"/>
    <n v="8"/>
    <n v="10"/>
    <n v="10"/>
    <n v="7"/>
    <n v="8"/>
    <s v="Neither easy nor difficult"/>
    <s v="Better Salary"/>
    <s v="Male"/>
    <n v="32"/>
    <s v="20-39"/>
    <x v="0"/>
    <s v="White or Caucasian"/>
    <s v="Europe"/>
  </r>
  <r>
    <s v="62a7b296f8d5efcc22fdc1ef"/>
    <s v="anonymous"/>
    <s v="6/13/2022"/>
    <s v="17:56"/>
    <s v="0:01:07"/>
    <s v="Data Analyst"/>
    <s v="Yes"/>
    <x v="4"/>
    <s v="Education"/>
    <s v="Python"/>
    <n v="8"/>
    <n v="8"/>
    <n v="7"/>
    <n v="6"/>
    <n v="7"/>
    <n v="9"/>
    <s v="Neither easy nor difficult"/>
    <s v="Good Culture"/>
    <s v="Male"/>
    <n v="35"/>
    <s v="20-39"/>
    <x v="1"/>
    <s v="White or Caucasian"/>
    <s v="North America"/>
  </r>
  <r>
    <s v="62a7bd0e5d257a28a313855c"/>
    <s v="anonymous"/>
    <s v="6/13/2022"/>
    <s v="18:41"/>
    <s v="0:01:23"/>
    <s v="Data Analyst"/>
    <s v="Yes"/>
    <x v="5"/>
    <s v="Other"/>
    <s v="Python"/>
    <n v="6"/>
    <n v="7"/>
    <n v="7"/>
    <n v="6"/>
    <n v="7"/>
    <n v="6"/>
    <s v="Difficult"/>
    <s v="Remote Work"/>
    <s v="Male"/>
    <n v="29"/>
    <s v="20-39"/>
    <x v="3"/>
    <s v="Black or African American"/>
    <s v="North America"/>
  </r>
  <r>
    <s v="62a7be5e5d257a28a313876a"/>
    <s v="anonymous"/>
    <s v="6/13/2022"/>
    <s v="18:46"/>
    <s v="0:01:45"/>
    <s v="Data Analyst"/>
    <s v="Yes"/>
    <x v="5"/>
    <s v="Tech"/>
    <s v="Python"/>
    <n v="7"/>
    <n v="6"/>
    <n v="5"/>
    <n v="4"/>
    <n v="3"/>
    <n v="6"/>
    <s v="Neither easy nor difficult"/>
    <s v="Better Salary"/>
    <s v="Female"/>
    <n v="41"/>
    <s v="40-59"/>
    <x v="4"/>
    <s v="Hispanic or Latino"/>
    <s v="North America"/>
  </r>
  <r>
    <s v="62a7ce44575fa3a5ae8ece5f"/>
    <s v="anonymous"/>
    <s v="6/13/2022"/>
    <s v="19:54"/>
    <s v="0:01:15"/>
    <s v="Student/Looking/None"/>
    <s v="No"/>
    <x v="2"/>
    <s v="Education"/>
    <s v="Python"/>
    <n v="0"/>
    <n v="6"/>
    <n v="4"/>
    <n v="5"/>
    <n v="2"/>
    <n v="4"/>
    <s v="Very Difficult"/>
    <s v="Remote Work"/>
    <s v="Female"/>
    <n v="22"/>
    <s v="20-39"/>
    <x v="1"/>
    <s v="Hispanic or Latino"/>
    <s v="North America"/>
  </r>
  <r>
    <s v="62a7e1380f8c8599d5b55fcf"/>
    <s v="anonymous"/>
    <s v="6/13/2022"/>
    <s v="21:15"/>
    <s v="0:02:30"/>
    <s v="Data Analyst"/>
    <s v="Yes"/>
    <x v="6"/>
    <s v="Healthcare"/>
    <s v="Other"/>
    <n v="2"/>
    <n v="6"/>
    <n v="6"/>
    <n v="4"/>
    <n v="3"/>
    <n v="3"/>
    <s v="Difficult"/>
    <s v="Better Salary"/>
    <s v="Male"/>
    <n v="35"/>
    <s v="20-39"/>
    <x v="1"/>
    <s v="Hispanic or Latino"/>
    <s v="North America"/>
  </r>
  <r>
    <s v="62a7e2d024a26260273e4448"/>
    <s v="anonymous"/>
    <s v="6/13/2022"/>
    <s v="21:22"/>
    <s v="0:02:04"/>
    <s v="Data Analyst"/>
    <s v="Yes"/>
    <x v="6"/>
    <s v="Finance"/>
    <s v="Python"/>
    <n v="4"/>
    <n v="3"/>
    <n v="4"/>
    <n v="4"/>
    <n v="4"/>
    <n v="6"/>
    <s v="Very Difficult"/>
    <s v="Better Salary"/>
    <s v="Male"/>
    <n v="30"/>
    <s v="20-39"/>
    <x v="1"/>
    <s v="Asian or Asian American"/>
    <s v="Asia"/>
  </r>
  <r>
    <s v="62a7ed9c0f8c8599d5b57132"/>
    <s v="anonymous"/>
    <s v="6/13/2022"/>
    <s v="22:08"/>
    <s v="0:01:13"/>
    <s v="Data Engineer"/>
    <s v="No"/>
    <x v="3"/>
    <s v="Real Estate"/>
    <s v="Python"/>
    <n v="4"/>
    <n v="6"/>
    <n v="3"/>
    <n v="2"/>
    <n v="3"/>
    <n v="3"/>
    <s v="Neither easy nor difficult"/>
    <s v="Good Culture"/>
    <s v="Male"/>
    <n v="37"/>
    <s v="20-39"/>
    <x v="1"/>
    <s v="Asian or Asian American"/>
    <s v="North America"/>
  </r>
  <r>
    <s v="62a7f09a0f8c8599d5b57526"/>
    <s v="anonymous"/>
    <s v="6/13/2022"/>
    <s v="22:21"/>
    <s v="0:03:15"/>
    <s v="Data Analyst"/>
    <s v="Yes"/>
    <x v="6"/>
    <s v="Other"/>
    <s v="Python"/>
    <n v="6"/>
    <n v="7"/>
    <n v="7"/>
    <n v="5"/>
    <n v="5"/>
    <n v="9"/>
    <s v="Difficult"/>
    <s v="Better Salary"/>
    <s v="Female"/>
    <n v="28"/>
    <s v="20-39"/>
    <x v="3"/>
    <s v="Black or African American"/>
    <s v="North America"/>
  </r>
  <r>
    <s v="62a7fb02f8d5efcc22fe2486"/>
    <s v="anonymous"/>
    <s v="6/13/2022"/>
    <s v="23:05"/>
    <s v="0:00:58"/>
    <s v="Data Analyst"/>
    <s v="No"/>
    <x v="5"/>
    <s v="Real Estate"/>
    <s v="Python"/>
    <n v="7"/>
    <n v="5"/>
    <n v="6"/>
    <n v="6"/>
    <n v="4"/>
    <n v="6"/>
    <s v="Neither easy nor difficult"/>
    <s v="Good Culture"/>
    <s v="Male"/>
    <n v="23"/>
    <s v="20-39"/>
    <x v="2"/>
    <s v="White or Caucasian"/>
    <s v="North America"/>
  </r>
  <r>
    <s v="62a816907dc029e2d6725a33"/>
    <s v="anonymous"/>
    <s v="6/14/2022"/>
    <s v="1:03"/>
    <s v="0:01:54"/>
    <s v="Student/Looking/None"/>
    <s v="No"/>
    <x v="2"/>
    <s v="Finance"/>
    <s v="Python"/>
    <n v="3"/>
    <n v="4"/>
    <n v="8"/>
    <n v="5"/>
    <n v="5"/>
    <n v="3"/>
    <s v="Neither easy nor difficult"/>
    <s v="Better Salary"/>
    <s v="Male"/>
    <n v="26"/>
    <s v="20-39"/>
    <x v="2"/>
    <s v="Asian or Asian American"/>
    <s v="North America"/>
  </r>
  <r>
    <s v="62a84764bc6861bf317d7b86"/>
    <s v="anonymous"/>
    <s v="6/14/2022"/>
    <s v="4:31"/>
    <s v="0:01:22"/>
    <s v="Data Analyst"/>
    <s v="No"/>
    <x v="6"/>
    <s v="Other"/>
    <s v="Python"/>
    <n v="2"/>
    <n v="4"/>
    <n v="4"/>
    <n v="3"/>
    <n v="4"/>
    <n v="4"/>
    <s v="Neither easy nor difficult"/>
    <s v="Good Work/Life Balance"/>
    <s v="Male"/>
    <n v="25"/>
    <s v="20-39"/>
    <x v="1"/>
    <s v="Native Hawaiian or other Pacific Islander"/>
    <s v="Australia"/>
  </r>
  <r>
    <s v="62a84f9af408bae018f41e34"/>
    <s v="anonymous"/>
    <s v="6/14/2022"/>
    <s v="5:06"/>
    <s v="0:01:27"/>
    <s v="Data Analyst"/>
    <s v="No"/>
    <x v="2"/>
    <s v="Tech"/>
    <s v="Python"/>
    <n v="0"/>
    <n v="1"/>
    <n v="2"/>
    <n v="1"/>
    <n v="1"/>
    <n v="1"/>
    <s v="Neither easy nor difficult"/>
    <s v="Remote Work"/>
    <s v="Male"/>
    <n v="23"/>
    <s v="20-39"/>
    <x v="1"/>
    <s v="Asian or Asian American"/>
    <s v="India"/>
  </r>
  <r>
    <s v="62a85803f8d5efcc22fea92f"/>
    <s v="anonymous"/>
    <s v="6/14/2022"/>
    <s v="5:42"/>
    <s v="0:02:53"/>
    <s v="Student/Looking/None"/>
    <s v="Yes"/>
    <x v="2"/>
    <s v="Other"/>
    <s v="Other"/>
    <n v="0"/>
    <n v="1"/>
    <n v="0"/>
    <n v="0"/>
    <n v="0"/>
    <n v="0"/>
    <s v="Neither easy nor difficult"/>
    <s v="Good Culture"/>
    <s v="Male"/>
    <n v="53"/>
    <s v="40-59"/>
    <x v="1"/>
    <s v="Black or African American"/>
    <s v="Africa"/>
  </r>
  <r>
    <s v="62a35878575fa3a5ae88e5d5"/>
    <s v="anonymous"/>
    <s v="6/10/2022"/>
    <s v="10:43"/>
    <s v="0:04:22"/>
    <s v="Data Analyst"/>
    <s v="Yes"/>
    <x v="1"/>
    <s v="Finance"/>
    <s v="Python"/>
    <n v="6"/>
    <n v="10"/>
    <n v="3"/>
    <n v="5"/>
    <n v="0"/>
    <n v="10"/>
    <s v="Difficult"/>
    <s v="Good Culture"/>
    <s v="Male"/>
    <n v="27"/>
    <s v="20-39"/>
    <x v="1"/>
    <s v="Asian or Asian American"/>
    <s v="Asia"/>
  </r>
  <r>
    <s v="62a385480f8c8599d5afa5c6"/>
    <s v="anonymous"/>
    <s v="6/10/2022"/>
    <s v="13:54"/>
    <s v="0:02:38"/>
    <s v="Data Engineer"/>
    <s v="Yes"/>
    <x v="2"/>
    <s v="Other"/>
    <s v="Python"/>
    <n v="4"/>
    <n v="7"/>
    <n v="7"/>
    <n v="6"/>
    <n v="8"/>
    <n v="7"/>
    <s v="Neither easy nor difficult"/>
    <s v="Better Salary"/>
    <s v="Male"/>
    <n v="36"/>
    <s v="20-39"/>
    <x v="4"/>
    <s v="Asian or Asian American"/>
    <s v="Asia"/>
  </r>
  <r>
    <s v="62a8665c5d257a28a31474f7"/>
    <s v="anonymous"/>
    <s v="6/14/2022"/>
    <s v="6:43"/>
    <s v="0:01:05"/>
    <s v="Data Analyst"/>
    <s v="Yes"/>
    <x v="2"/>
    <s v="Healthcare"/>
    <s v="Other"/>
    <n v="6"/>
    <n v="7"/>
    <n v="5"/>
    <n v="7"/>
    <n v="7"/>
    <n v="9"/>
    <s v="Difficult"/>
    <s v="Better Salary"/>
    <s v="Female"/>
    <n v="22"/>
    <s v="20-39"/>
    <x v="1"/>
    <s v="White or Caucasian"/>
    <s v="United Kingdom"/>
  </r>
  <r>
    <s v="62a868c5cf2555431737094b"/>
    <s v="anonymous"/>
    <s v="6/14/2022"/>
    <s v="6:53"/>
    <s v="0:01:34"/>
    <s v="Data Analyst"/>
    <s v="No"/>
    <x v="1"/>
    <s v="Finance"/>
    <s v="Python"/>
    <n v="4"/>
    <n v="7"/>
    <n v="7"/>
    <n v="7"/>
    <n v="5"/>
    <n v="5"/>
    <s v="Easy"/>
    <s v="Better Salary"/>
    <s v="Male"/>
    <n v="24"/>
    <s v="20-39"/>
    <x v="1"/>
    <s v="White or Caucasian"/>
    <s v="Europe"/>
  </r>
  <r>
    <s v="62a88e9ff8d5efcc22ff1eb6"/>
    <s v="anonymous"/>
    <s v="6/14/2022"/>
    <s v="9:35"/>
    <s v="0:01:36"/>
    <s v="Data Architect"/>
    <s v="No"/>
    <x v="5"/>
    <s v="Other"/>
    <s v="Python"/>
    <n v="5"/>
    <n v="1"/>
    <n v="3"/>
    <n v="1"/>
    <n v="4"/>
    <n v="5"/>
    <s v="Difficult"/>
    <s v="Good Work/Life Balance"/>
    <s v="Male"/>
    <n v="31"/>
    <s v="20-39"/>
    <x v="2"/>
    <s v="White or Caucasian"/>
    <s v="North America"/>
  </r>
  <r>
    <s v="62a3c7f1bc6861bf3177b06e"/>
    <s v="anonymous"/>
    <s v="6/10/2022"/>
    <s v="18:38"/>
    <s v="0:01:57"/>
    <s v="Other"/>
    <s v="No"/>
    <x v="1"/>
    <s v="Tech"/>
    <s v="C/C++"/>
    <n v="7"/>
    <n v="7"/>
    <n v="7"/>
    <n v="7"/>
    <n v="7"/>
    <n v="7"/>
    <s v="Neither easy nor difficult"/>
    <s v="Better Salary"/>
    <s v="Female"/>
    <n v="43"/>
    <s v="40-59"/>
    <x v="2"/>
    <s v="Asian or Asian American"/>
    <s v="Asia"/>
  </r>
  <r>
    <s v="62a8b6ffbae91e4b8b8aa5c2"/>
    <s v="anonymous"/>
    <s v="6/14/2022"/>
    <s v="12:27"/>
    <s v="0:02:07"/>
    <s v="Student/Looking/None"/>
    <s v="No"/>
    <x v="2"/>
    <s v="Tech"/>
    <s v="R"/>
    <n v="4"/>
    <n v="7"/>
    <n v="7"/>
    <n v="6"/>
    <n v="6"/>
    <n v="6"/>
    <s v="Neither easy nor difficult"/>
    <s v="Better Salary"/>
    <s v="Male"/>
    <n v="25"/>
    <s v="20-39"/>
    <x v="1"/>
    <s v="Asian or Asian American"/>
    <s v="India"/>
  </r>
  <r>
    <s v="62a8bf9e575fa3a5ae907617"/>
    <s v="anonymous"/>
    <s v="6/14/2022"/>
    <s v="13:04"/>
    <s v="0:02:07"/>
    <s v="Data Analyst"/>
    <s v="No"/>
    <x v="2"/>
    <s v="Tech"/>
    <s v="Python"/>
    <n v="3"/>
    <n v="4"/>
    <n v="4"/>
    <n v="4"/>
    <n v="2"/>
    <n v="0"/>
    <s v="Neither easy nor difficult"/>
    <s v="Good Work/Life Balance"/>
    <s v="Male"/>
    <n v="23"/>
    <s v="20-39"/>
    <x v="1"/>
    <s v="Asian or Asian American"/>
    <s v="India"/>
  </r>
  <r>
    <s v="62a8cd29bc6861bf317ea9a2"/>
    <s v="anonymous"/>
    <s v="6/14/2022"/>
    <s v="14:02"/>
    <s v="0:01:56"/>
    <s v="Other"/>
    <s v="Yes"/>
    <x v="1"/>
    <s v="Other"/>
    <s v="SQL"/>
    <n v="6"/>
    <n v="7"/>
    <n v="7"/>
    <n v="7"/>
    <n v="7"/>
    <n v="6"/>
    <s v="Neither easy nor difficult"/>
    <s v="Remote Work"/>
    <s v="Male"/>
    <n v="23"/>
    <s v="20-39"/>
    <x v="1"/>
    <s v="Asian or Asian American"/>
    <s v="India"/>
  </r>
  <r>
    <s v="62a8f477f408bae018f5869d"/>
    <s v="anonymous"/>
    <s v="6/14/2022"/>
    <s v="16:49"/>
    <s v="0:01:35"/>
    <s v="Data Analyst"/>
    <s v="No"/>
    <x v="5"/>
    <s v="Healthcare"/>
    <s v="Python"/>
    <n v="8"/>
    <n v="9"/>
    <n v="8"/>
    <n v="8"/>
    <n v="8"/>
    <n v="9"/>
    <s v="Difficult"/>
    <s v="Better Salary"/>
    <s v="Male"/>
    <n v="40"/>
    <s v="40-59"/>
    <x v="2"/>
    <s v="White or Caucasian"/>
    <s v="North America"/>
  </r>
  <r>
    <s v="62a8fcf5cf25554317384604"/>
    <s v="anonymous"/>
    <s v="6/14/2022"/>
    <s v="17:26"/>
    <s v="0:02:02"/>
    <s v="Data Analyst"/>
    <s v="No"/>
    <x v="1"/>
    <s v="Other"/>
    <s v="C/C++"/>
    <n v="5"/>
    <n v="6"/>
    <n v="6"/>
    <n v="2"/>
    <n v="0"/>
    <n v="4"/>
    <s v="Neither easy nor difficult"/>
    <s v="Better Salary"/>
    <s v="Male"/>
    <n v="29"/>
    <s v="20-39"/>
    <x v="1"/>
    <s v="Hispanic or Latino"/>
    <s v="North America"/>
  </r>
  <r>
    <s v="62a8fe9abc6861bf317f0c01"/>
    <s v="anonymous"/>
    <s v="6/14/2022"/>
    <s v="17:33"/>
    <s v="0:03:16"/>
    <s v="Data Analyst"/>
    <s v="Yes"/>
    <x v="2"/>
    <s v="Tech"/>
    <s v="Python"/>
    <n v="1"/>
    <n v="7"/>
    <n v="5"/>
    <n v="5"/>
    <n v="4"/>
    <n v="4"/>
    <s v="Difficult"/>
    <s v="Better Salary"/>
    <s v="Male"/>
    <n v="28"/>
    <s v="20-39"/>
    <x v="1"/>
    <s v="Other"/>
    <s v="India"/>
  </r>
  <r>
    <s v="62a9024d18134ddc75d6e76d"/>
    <s v="anonymous"/>
    <s v="6/14/2022"/>
    <s v="17:49"/>
    <s v="0:01:44"/>
    <s v="Data Analyst"/>
    <s v="Yes"/>
    <x v="2"/>
    <s v="Healthcare"/>
    <s v="R"/>
    <n v="3"/>
    <n v="6"/>
    <n v="6"/>
    <n v="4"/>
    <n v="6"/>
    <n v="3"/>
    <s v="Very Easy"/>
    <s v="Better Salary"/>
    <s v="Female"/>
    <n v="28"/>
    <s v="20-39"/>
    <x v="3"/>
    <s v="Black or African American"/>
    <s v="United Kingdom"/>
  </r>
  <r>
    <s v="62a95253bae91e4b8b8b91d9"/>
    <s v="anonymous"/>
    <s v="6/14/2022"/>
    <s v="23:30"/>
    <s v="0:01:02"/>
    <s v="Student/Looking/None"/>
    <s v="Yes"/>
    <x v="2"/>
    <s v="Telecommunication"/>
    <s v="Python"/>
    <n v="0"/>
    <n v="3"/>
    <n v="3"/>
    <n v="4"/>
    <n v="5"/>
    <n v="5"/>
    <s v="Difficult"/>
    <s v="Good Work/Life Balance"/>
    <s v="Female"/>
    <n v="26"/>
    <s v="20-39"/>
    <x v="3"/>
    <s v="Asian or Asian American"/>
    <s v="India"/>
  </r>
  <r>
    <s v="62a350f7f3072dd892624d05"/>
    <s v="anonymous"/>
    <s v="6/10/2022"/>
    <s v="10:11"/>
    <s v="0:02:03"/>
    <s v="Data Analyst"/>
    <s v="Yes"/>
    <x v="2"/>
    <s v="Finance"/>
    <s v="C/C++"/>
    <n v="5"/>
    <n v="2"/>
    <n v="4"/>
    <n v="3"/>
    <n v="3"/>
    <n v="3"/>
    <s v="Difficult"/>
    <s v="Good Work/Life Balance"/>
    <s v="Female"/>
    <n v="25"/>
    <s v="20-39"/>
    <x v="1"/>
    <s v="Black or African American"/>
    <s v="Africa"/>
  </r>
  <r>
    <s v="62a9612bf8d5efcc22007c09"/>
    <s v="anonymous"/>
    <s v="6/15/2022"/>
    <s v="0:33"/>
    <s v="0:01:26"/>
    <s v="Data Analyst"/>
    <s v="Yes"/>
    <x v="6"/>
    <s v="Education"/>
    <s v="SQL"/>
    <n v="5"/>
    <n v="9"/>
    <n v="7"/>
    <n v="9"/>
    <n v="8"/>
    <n v="9"/>
    <s v="Neither easy nor difficult"/>
    <s v="Better Salary"/>
    <s v="Male"/>
    <n v="27"/>
    <s v="20-39"/>
    <x v="1"/>
    <s v="Asian or Asian American"/>
    <s v="Australia"/>
  </r>
  <r>
    <s v="62a962380f8c8599d5b7e3fb"/>
    <s v="anonymous"/>
    <s v="6/15/2022"/>
    <s v="0:38"/>
    <s v="0:01:24"/>
    <s v="Data Analyst"/>
    <s v="Yes"/>
    <x v="2"/>
    <s v="Other"/>
    <s v="Other"/>
    <n v="2"/>
    <n v="0"/>
    <n v="5"/>
    <n v="3"/>
    <n v="0"/>
    <n v="3"/>
    <s v="Very Difficult"/>
    <s v="Remote Work"/>
    <s v="Male"/>
    <n v="28"/>
    <s v="20-39"/>
    <x v="1"/>
    <s v="Black or African American"/>
    <s v="Africa"/>
  </r>
  <r>
    <s v="62a993537dc029e2d674e9b5"/>
    <s v="anonymous"/>
    <s v="6/15/2022"/>
    <s v="4:07"/>
    <s v="0:02:08"/>
    <s v="Data Analyst"/>
    <s v="No"/>
    <x v="6"/>
    <s v="Education"/>
    <s v="Python"/>
    <n v="3"/>
    <n v="3"/>
    <n v="5"/>
    <n v="3"/>
    <n v="3"/>
    <n v="4"/>
    <s v="Neither easy nor difficult"/>
    <s v="Good Work/Life Balance"/>
    <s v="Female"/>
    <n v="38"/>
    <s v="20-39"/>
    <x v="3"/>
    <s v="Black or African American"/>
    <s v="Africa"/>
  </r>
  <r>
    <s v="62a9bb81bc6861bf3180079c"/>
    <s v="anonymous"/>
    <s v="6/15/2022"/>
    <s v="6:59"/>
    <s v="0:01:56"/>
    <s v="Data Analyst"/>
    <s v="No"/>
    <x v="2"/>
    <s v="Finance"/>
    <s v="Python"/>
    <n v="2"/>
    <n v="6"/>
    <n v="5"/>
    <n v="5"/>
    <n v="6"/>
    <n v="6"/>
    <s v="Easy"/>
    <s v="Good Culture"/>
    <s v="Male"/>
    <n v="22"/>
    <s v="20-39"/>
    <x v="1"/>
    <s v="White or Caucasian"/>
    <s v="North America"/>
  </r>
  <r>
    <s v="62a9c880f408bae018f6aa1b"/>
    <s v="anonymous"/>
    <s v="6/15/2022"/>
    <s v="7:54"/>
    <s v="0:01:32"/>
    <s v="Data Analyst"/>
    <s v="Yes"/>
    <x v="5"/>
    <s v="Other"/>
    <s v="Python"/>
    <n v="7"/>
    <n v="8"/>
    <n v="9"/>
    <n v="9"/>
    <n v="9"/>
    <n v="9"/>
    <s v="Difficult"/>
    <s v="Better Salary"/>
    <s v="Male"/>
    <n v="34"/>
    <s v="20-39"/>
    <x v="1"/>
    <s v="Hispanic or Latino"/>
    <s v="North America"/>
  </r>
  <r>
    <s v="62a3abacd8c00e9f541a96eb"/>
    <s v="anonymous"/>
    <s v="6/10/2022"/>
    <s v="16:38"/>
    <s v="0:01:33"/>
    <s v="Student/Looking/None"/>
    <s v="No"/>
    <x v="2"/>
    <s v="Real Estate"/>
    <s v="R"/>
    <n v="0"/>
    <n v="5"/>
    <n v="0"/>
    <n v="0"/>
    <n v="0"/>
    <n v="0"/>
    <s v="Very Difficult"/>
    <s v="Remote Work"/>
    <s v="Male"/>
    <n v="34"/>
    <s v="20-39"/>
    <x v="2"/>
    <s v="Black or African American"/>
    <s v="Africa"/>
  </r>
  <r>
    <s v="62a9f0172e54c9003e5cdc25"/>
    <s v="anonymous"/>
    <s v="6/15/2022"/>
    <s v="10:43"/>
    <s v="0:01:06"/>
    <s v="Data Analyst"/>
    <s v="Yes"/>
    <x v="6"/>
    <s v="Tech"/>
    <s v="Python"/>
    <n v="5"/>
    <n v="9"/>
    <n v="7"/>
    <n v="7"/>
    <n v="8"/>
    <n v="9"/>
    <s v="Neither easy nor difficult"/>
    <s v="Better Salary"/>
    <s v="Female"/>
    <n v="26"/>
    <s v="20-39"/>
    <x v="1"/>
    <s v="Asian or Asian American"/>
    <s v="North America"/>
  </r>
  <r>
    <s v="62a40d86d8c00e9f541afb5e"/>
    <s v="anonymous"/>
    <s v="6/10/2022"/>
    <s v="23:35"/>
    <s v="0:05:15"/>
    <s v="Data Analyst"/>
    <s v="Yes"/>
    <x v="2"/>
    <s v="Other"/>
    <s v="R"/>
    <n v="3"/>
    <n v="2"/>
    <n v="6"/>
    <n v="5"/>
    <n v="5"/>
    <n v="6"/>
    <s v="Neither easy nor difficult"/>
    <s v="Good Culture"/>
    <s v="Female"/>
    <n v="25"/>
    <s v="20-39"/>
    <x v="1"/>
    <s v="Asian or Asian American"/>
    <s v="Asia"/>
  </r>
  <r>
    <s v="62aa121dcec54911e9d446cc"/>
    <s v="anonymous"/>
    <s v="6/15/2022"/>
    <s v="13:08"/>
    <s v="0:03:23"/>
    <s v="Data Scientist"/>
    <s v="Yes"/>
    <x v="4"/>
    <s v="Tech"/>
    <s v="Python"/>
    <n v="5"/>
    <n v="3"/>
    <n v="7"/>
    <n v="4"/>
    <n v="5"/>
    <n v="3"/>
    <s v="Easy"/>
    <s v="Other"/>
    <s v="Male"/>
    <n v="34"/>
    <s v="20-39"/>
    <x v="1"/>
    <s v="Black or African American"/>
    <s v="North America"/>
  </r>
  <r>
    <s v="62aa1734f3072dd8926c4168"/>
    <s v="anonymous"/>
    <s v="6/15/2022"/>
    <s v="13:30"/>
    <s v="0:03:51"/>
    <s v="BI Developer/Engineer"/>
    <s v="Yes"/>
    <x v="1"/>
    <s v="Finance"/>
    <s v="Other"/>
    <n v="7"/>
    <n v="10"/>
    <n v="10"/>
    <n v="10"/>
    <n v="4"/>
    <n v="5"/>
    <s v="Neither easy nor difficult"/>
    <s v="Good Work/Life Balance"/>
    <s v="Female"/>
    <n v="32"/>
    <s v="20-39"/>
    <x v="1"/>
    <s v="Hispanic or Latino"/>
    <s v="Europe"/>
  </r>
  <r>
    <s v="62aa21e218134ddc75d8be11"/>
    <s v="anonymous"/>
    <s v="6/15/2022"/>
    <s v="14:16"/>
    <s v="0:01:15"/>
    <s v="Student/Looking/None"/>
    <s v="No"/>
    <x v="2"/>
    <s v="Construction"/>
    <s v="R"/>
    <n v="2"/>
    <n v="2"/>
    <n v="2"/>
    <n v="2"/>
    <n v="2"/>
    <n v="2"/>
    <s v="Difficult"/>
    <s v="Better Salary"/>
    <s v="Male"/>
    <n v="24"/>
    <s v="20-39"/>
    <x v="4"/>
    <s v="Black or African American"/>
    <s v="North America"/>
  </r>
  <r>
    <s v="62a7047c24a26260273c9646"/>
    <s v="anonymous"/>
    <s v="6/13/2022"/>
    <s v="5:33"/>
    <s v="0:01:50"/>
    <s v="Data Analyst"/>
    <s v="Yes"/>
    <x v="2"/>
    <s v="Tech"/>
    <s v="Python"/>
    <n v="0"/>
    <n v="3"/>
    <n v="0"/>
    <n v="1"/>
    <n v="0"/>
    <n v="0"/>
    <s v="Easy"/>
    <s v="Good Culture"/>
    <s v="Female"/>
    <n v="30"/>
    <s v="20-39"/>
    <x v="3"/>
    <s v="Other"/>
    <s v="Asia"/>
  </r>
  <r>
    <s v="62a33e62575fa3a5ae88aabf"/>
    <s v="anonymous"/>
    <s v="6/10/2022"/>
    <s v="8:51"/>
    <s v="0:02:14"/>
    <s v="Data Analyst"/>
    <s v="No"/>
    <x v="2"/>
    <s v="Tech"/>
    <s v="Python"/>
    <n v="7"/>
    <n v="8"/>
    <n v="8"/>
    <n v="8"/>
    <n v="3"/>
    <n v="8"/>
    <s v="Easy"/>
    <s v="Better Salary"/>
    <s v="Male"/>
    <n v="24"/>
    <s v="20-39"/>
    <x v="0"/>
    <s v="Black or African American"/>
    <s v="Africa"/>
  </r>
  <r>
    <s v="62a5177d18134ddc75d0e9d8"/>
    <s v="anonymous"/>
    <s v="6/11/2022"/>
    <s v="18:30"/>
    <s v="0:05:09"/>
    <s v="Student/Looking/None"/>
    <s v="Yes"/>
    <x v="2"/>
    <s v="Other"/>
    <s v="R"/>
    <n v="0"/>
    <n v="2"/>
    <n v="2"/>
    <n v="3"/>
    <n v="3"/>
    <n v="4"/>
    <s v="Neither easy nor difficult"/>
    <s v="Good Work/Life Balance"/>
    <s v="Male"/>
    <n v="42"/>
    <s v="40-59"/>
    <x v="3"/>
    <s v="Black or African American"/>
    <s v="Africa"/>
  </r>
  <r>
    <s v="62aa34e8f3072dd8926c7d56"/>
    <s v="anonymous"/>
    <s v="6/15/2022"/>
    <s v="15:37"/>
    <s v="0:01:49"/>
    <s v="Data Analyst"/>
    <s v="No"/>
    <x v="2"/>
    <s v="Other"/>
    <s v="Python"/>
    <n v="0"/>
    <n v="7"/>
    <n v="1"/>
    <n v="6"/>
    <n v="0"/>
    <n v="0"/>
    <s v="Easy"/>
    <s v="Better Salary"/>
    <s v="Male"/>
    <n v="27"/>
    <s v="20-39"/>
    <x v="1"/>
    <s v="Black or African American"/>
    <s v="North America"/>
  </r>
  <r>
    <s v="62aa356ff8d5efcc22020832"/>
    <s v="anonymous"/>
    <s v="6/15/2022"/>
    <s v="15:39"/>
    <s v="0:01:03"/>
    <s v="Data Analyst"/>
    <s v="Yes"/>
    <x v="6"/>
    <s v="Tech"/>
    <s v="R"/>
    <n v="4"/>
    <n v="3"/>
    <n v="6"/>
    <n v="7"/>
    <n v="4"/>
    <n v="7"/>
    <s v="Easy"/>
    <s v="Better Salary"/>
    <s v="Male"/>
    <n v="28"/>
    <s v="20-39"/>
    <x v="3"/>
    <s v="Black or African American"/>
    <s v="North America"/>
  </r>
  <r>
    <s v="62aa3e6824a26260274264da"/>
    <s v="anonymous"/>
    <s v="6/15/2022"/>
    <s v="16:17"/>
    <s v="0:02:13"/>
    <s v="Data Analyst"/>
    <s v="Yes"/>
    <x v="2"/>
    <s v="Other"/>
    <s v="Python"/>
    <n v="1"/>
    <n v="9"/>
    <n v="5"/>
    <n v="5"/>
    <n v="1"/>
    <n v="1"/>
    <s v="Difficult"/>
    <s v="Better Salary"/>
    <s v="Male"/>
    <n v="30"/>
    <s v="20-39"/>
    <x v="1"/>
    <s v="Other"/>
    <s v="Africa"/>
  </r>
  <r>
    <s v="62aa4790f8d5efcc2202266e"/>
    <s v="anonymous"/>
    <s v="6/15/2022"/>
    <s v="16:56"/>
    <s v="0:01:10"/>
    <s v="Data Analyst"/>
    <s v="Yes"/>
    <x v="2"/>
    <s v="Other"/>
    <s v="Python"/>
    <n v="0"/>
    <n v="6"/>
    <n v="5"/>
    <n v="5"/>
    <n v="5"/>
    <n v="6"/>
    <s v="Difficult"/>
    <s v="Remote Work"/>
    <s v="Male"/>
    <n v="37"/>
    <s v="20-39"/>
    <x v="1"/>
    <s v="White or Caucasian"/>
    <s v="North America"/>
  </r>
  <r>
    <s v="62aa5761bc6861bf318141fc"/>
    <s v="anonymous"/>
    <s v="6/15/2022"/>
    <s v="18:04"/>
    <s v="0:02:35"/>
    <s v="Other"/>
    <s v="No"/>
    <x v="1"/>
    <s v="Tech"/>
    <s v="JavaScript"/>
    <n v="7"/>
    <n v="7"/>
    <n v="5"/>
    <n v="5"/>
    <n v="0"/>
    <n v="0"/>
    <s v="Difficult"/>
    <s v="Good Culture"/>
    <s v="Male"/>
    <n v="32"/>
    <s v="20-39"/>
    <x v="1"/>
    <s v="Asian or Asian American"/>
    <s v="Australia"/>
  </r>
  <r>
    <s v="62aa2f44bc6861bf3180fd06"/>
    <s v="anonymous"/>
    <s v="6/15/2022"/>
    <s v="15:13"/>
    <s v="0:02:00"/>
    <s v="Data Analyst"/>
    <s v="Yes"/>
    <x v="1"/>
    <s v="Telecommunication"/>
    <s v="SQL"/>
    <n v="4"/>
    <n v="7"/>
    <n v="5"/>
    <n v="6"/>
    <n v="4"/>
    <n v="6"/>
    <s v="Difficult"/>
    <s v="Better Salary"/>
    <s v="Female"/>
    <n v="32"/>
    <s v="20-39"/>
    <x v="3"/>
    <s v="Black or African American"/>
    <s v="Europe"/>
  </r>
  <r>
    <s v="62a3447a575fa3a5ae88b6c0"/>
    <s v="anonymous"/>
    <s v="6/10/2022"/>
    <s v="9:17"/>
    <s v="0:04:14"/>
    <s v="Data Analyst"/>
    <s v="No"/>
    <x v="2"/>
    <s v="Tech"/>
    <s v="Python"/>
    <n v="2"/>
    <n v="9"/>
    <n v="9"/>
    <n v="8"/>
    <n v="6"/>
    <n v="2"/>
    <s v="Easy"/>
    <s v="Better Salary"/>
    <s v="Male"/>
    <n v="25"/>
    <s v="20-39"/>
    <x v="1"/>
    <s v="Asian or Asian American"/>
    <s v="Asia"/>
  </r>
  <r>
    <s v="62aa95970a77c1a77f709268"/>
    <s v="anonymous"/>
    <s v="6/15/2022"/>
    <s v="22:29"/>
    <s v="0:06:15"/>
    <s v="Data Analyst"/>
    <s v="Yes"/>
    <x v="4"/>
    <s v="Finance"/>
    <s v="Python"/>
    <n v="6"/>
    <n v="8"/>
    <n v="7"/>
    <n v="4"/>
    <n v="4"/>
    <n v="2"/>
    <s v="Easy"/>
    <s v="Other"/>
    <s v="Male"/>
    <n v="34"/>
    <s v="20-39"/>
    <x v="1"/>
    <s v="Asian or Asian American"/>
    <s v="Australia"/>
  </r>
  <r>
    <s v="62aa98bfcf255543173adbdc"/>
    <s v="anonymous"/>
    <s v="6/15/2022"/>
    <s v="22:43"/>
    <s v="0:01:38"/>
    <s v="Data Analyst"/>
    <s v="No"/>
    <x v="1"/>
    <s v="Other"/>
    <s v="Python"/>
    <n v="5"/>
    <n v="6"/>
    <n v="10"/>
    <n v="7"/>
    <n v="3"/>
    <n v="3"/>
    <s v="Neither easy nor difficult"/>
    <s v="Remote Work"/>
    <s v="Male"/>
    <n v="27"/>
    <s v="20-39"/>
    <x v="1"/>
    <s v="Black or African American"/>
    <s v="North America"/>
  </r>
  <r>
    <s v="62aaa387f8d5efcc22029fcb"/>
    <s v="anonymous"/>
    <s v="6/15/2022"/>
    <s v="23:29"/>
    <s v="0:01:17"/>
    <s v="Data Analyst"/>
    <s v="Yes"/>
    <x v="6"/>
    <s v="Healthcare"/>
    <s v="SQL"/>
    <n v="7"/>
    <n v="7"/>
    <n v="4"/>
    <n v="7"/>
    <n v="7"/>
    <n v="7"/>
    <s v="Difficult"/>
    <s v="Better Salary"/>
    <s v="Male"/>
    <n v="54"/>
    <s v="40-59"/>
    <x v="2"/>
    <s v="White or Caucasian"/>
    <s v="North America"/>
  </r>
  <r>
    <s v="62aacd922e54c9003e5e33c2"/>
    <s v="anonymous"/>
    <s v="6/16/2022"/>
    <s v="2:28"/>
    <s v="0:01:22"/>
    <s v="Student/Looking/None"/>
    <s v="Yes"/>
    <x v="2"/>
    <s v="Finance"/>
    <s v="SQL"/>
    <n v="3"/>
    <n v="3"/>
    <n v="3"/>
    <n v="3"/>
    <n v="3"/>
    <n v="3"/>
    <s v="Neither easy nor difficult"/>
    <s v="Good Work/Life Balance"/>
    <s v="Male"/>
    <n v="25"/>
    <s v="20-39"/>
    <x v="3"/>
    <s v="Asian or Asian American"/>
    <s v="India"/>
  </r>
  <r>
    <s v="62aaeecd0f8c8599d5ba6923"/>
    <s v="anonymous"/>
    <s v="6/16/2022"/>
    <s v="4:50"/>
    <s v="0:01:42"/>
    <s v="Student/Looking/None"/>
    <s v="No"/>
    <x v="2"/>
    <s v="Tech"/>
    <s v="Python"/>
    <n v="7"/>
    <n v="7"/>
    <n v="2"/>
    <n v="2"/>
    <n v="7"/>
    <n v="9"/>
    <s v="Easy"/>
    <s v="Good Work/Life Balance"/>
    <s v="Male"/>
    <n v="33"/>
    <s v="20-39"/>
    <x v="1"/>
    <s v="Asian or Asian American"/>
    <s v="India"/>
  </r>
  <r>
    <s v="62aaf8397dc029e2d6773cde"/>
    <s v="anonymous"/>
    <s v="6/16/2022"/>
    <s v="5:30"/>
    <s v="0:01:17"/>
    <s v="Data Analyst"/>
    <s v="Yes"/>
    <x v="1"/>
    <s v="Tech"/>
    <s v="Python"/>
    <n v="4"/>
    <n v="8"/>
    <n v="8"/>
    <n v="8"/>
    <n v="10"/>
    <n v="10"/>
    <s v="Very Easy"/>
    <s v="Remote Work"/>
    <s v="Male"/>
    <n v="30"/>
    <s v="20-39"/>
    <x v="3"/>
    <s v="White or Caucasian"/>
    <s v="United Kingdom"/>
  </r>
  <r>
    <s v="62a7029ff8f7561645899bae"/>
    <s v="anonymous"/>
    <s v="6/13/2022"/>
    <s v="5:25"/>
    <s v="0:03:29"/>
    <s v="Data Analyst"/>
    <s v="Yes"/>
    <x v="2"/>
    <s v="Other"/>
    <s v="Python"/>
    <n v="5"/>
    <n v="5"/>
    <n v="7"/>
    <n v="7"/>
    <n v="7"/>
    <n v="8"/>
    <s v="Neither easy nor difficult"/>
    <s v="Good Work/Life Balance"/>
    <s v="Male"/>
    <n v="32"/>
    <s v="20-39"/>
    <x v="3"/>
    <s v="White or Caucasian"/>
    <s v="Africa"/>
  </r>
  <r>
    <s v="62a34340bc6861bf3176d05b"/>
    <s v="anonymous"/>
    <s v="6/10/2022"/>
    <s v="9:12"/>
    <s v="0:04:03"/>
    <s v="BI Developer/Engineer"/>
    <s v="Yes"/>
    <x v="1"/>
    <s v="Tech"/>
    <s v="Python"/>
    <n v="6"/>
    <n v="7"/>
    <n v="4"/>
    <n v="3"/>
    <n v="9"/>
    <n v="8"/>
    <s v="Difficult"/>
    <s v="Better Salary"/>
    <s v="Male"/>
    <n v="28"/>
    <s v="20-39"/>
    <x v="1"/>
    <s v="White or Caucasian"/>
    <s v="Europe"/>
  </r>
  <r>
    <s v="62ab1cb0cec54911e9d5d187"/>
    <s v="anonymous"/>
    <s v="6/16/2022"/>
    <s v="8:06"/>
    <s v="0:01:29"/>
    <s v="Data Analyst"/>
    <s v="Yes"/>
    <x v="6"/>
    <s v="Tech"/>
    <s v="R"/>
    <n v="8"/>
    <n v="10"/>
    <n v="10"/>
    <n v="10"/>
    <n v="8"/>
    <n v="9"/>
    <s v="Neither easy nor difficult"/>
    <s v="Remote Work"/>
    <s v="Female"/>
    <n v="38"/>
    <s v="20-39"/>
    <x v="1"/>
    <s v="Black or African American"/>
    <s v="North America"/>
  </r>
  <r>
    <s v="62a3452818134ddc75ce9e1b"/>
    <s v="anonymous"/>
    <s v="6/10/2022"/>
    <s v="9:20"/>
    <s v="0:01:33"/>
    <s v="Data Analyst"/>
    <s v="Yes"/>
    <x v="0"/>
    <s v="Other"/>
    <s v="Python"/>
    <n v="3"/>
    <n v="5"/>
    <n v="3"/>
    <n v="3"/>
    <n v="5"/>
    <n v="5"/>
    <s v="Easy"/>
    <s v="Better Salary"/>
    <s v="Male"/>
    <n v="27"/>
    <s v="20-39"/>
    <x v="3"/>
    <s v="White or Caucasian"/>
    <s v="Europe"/>
  </r>
  <r>
    <s v="62ab6ab318134ddc75dabb09"/>
    <s v="anonymous"/>
    <s v="6/16/2022"/>
    <s v="13:38"/>
    <s v="0:01:20"/>
    <s v="Data Scientist"/>
    <s v="Yes"/>
    <x v="2"/>
    <s v="Real Estate"/>
    <s v="Python"/>
    <n v="2"/>
    <n v="3"/>
    <n v="4"/>
    <n v="5"/>
    <n v="3"/>
    <n v="6"/>
    <s v="Very Easy"/>
    <s v="Better Salary"/>
    <s v="Male"/>
    <n v="33"/>
    <s v="20-39"/>
    <x v="1"/>
    <s v="Asian or Asian American"/>
    <s v="India"/>
  </r>
  <r>
    <s v="62ab83a7d8c00e9f54263d2e"/>
    <s v="anonymous"/>
    <s v="6/16/2022"/>
    <s v="15:25"/>
    <s v="0:01:11"/>
    <s v="Data Analyst"/>
    <s v="Yes"/>
    <x v="1"/>
    <s v="Tech"/>
    <s v="Python"/>
    <n v="3"/>
    <n v="6"/>
    <n v="6"/>
    <n v="6"/>
    <n v="5"/>
    <n v="5"/>
    <s v="Neither easy nor difficult"/>
    <s v="Better Salary"/>
    <s v="Male"/>
    <n v="27"/>
    <s v="20-39"/>
    <x v="1"/>
    <s v="White or Caucasian"/>
    <s v="North America"/>
  </r>
  <r>
    <s v="62a34b07cec54911e9ca6b6e"/>
    <s v="anonymous"/>
    <s v="6/10/2022"/>
    <s v="9:45"/>
    <s v="0:01:19"/>
    <s v="Student/Looking/None"/>
    <s v="No"/>
    <x v="2"/>
    <s v="Other"/>
    <s v="Python"/>
    <n v="0"/>
    <n v="0"/>
    <n v="0"/>
    <n v="0"/>
    <n v="0"/>
    <n v="5"/>
    <s v="Neither easy nor difficult"/>
    <s v="Better Salary"/>
    <s v="Male"/>
    <n v="25"/>
    <s v="20-39"/>
    <x v="1"/>
    <s v="White or Caucasian"/>
    <s v="Europe"/>
  </r>
  <r>
    <s v="62abec6cf3072dd8926f2ad0"/>
    <s v="anonymous"/>
    <s v="6/16/2022"/>
    <s v="22:52"/>
    <s v="0:01:24"/>
    <s v="Other"/>
    <s v="No"/>
    <x v="2"/>
    <s v="Other"/>
    <s v="Python"/>
    <n v="1"/>
    <n v="6"/>
    <n v="2"/>
    <n v="5"/>
    <n v="1"/>
    <n v="0"/>
    <s v="Neither easy nor difficult"/>
    <s v="Better Salary"/>
    <s v="Male"/>
    <n v="24"/>
    <s v="20-39"/>
    <x v="1"/>
    <s v="Other"/>
    <s v="India"/>
  </r>
  <r>
    <s v="62abee280f8c8599d5bc246d"/>
    <s v="anonymous"/>
    <s v="6/16/2022"/>
    <s v="22:59"/>
    <s v="0:03:50"/>
    <s v="Other"/>
    <s v="No"/>
    <x v="3"/>
    <s v="Finance"/>
    <s v="Other"/>
    <n v="8"/>
    <n v="10"/>
    <n v="9"/>
    <n v="10"/>
    <n v="8"/>
    <n v="10"/>
    <s v="Very Easy"/>
    <s v="Good Culture"/>
    <s v="Female"/>
    <n v="58"/>
    <s v="40-59"/>
    <x v="3"/>
    <s v="White or Caucasian"/>
    <s v="North America"/>
  </r>
  <r>
    <s v="62acc1f0cf255543173e59f7"/>
    <s v="anonymous"/>
    <s v="6/17/2022"/>
    <s v="14:03"/>
    <s v="0:01:38"/>
    <s v="Data Analyst"/>
    <s v="No"/>
    <x v="2"/>
    <s v="Tech"/>
    <s v="Python"/>
    <n v="2"/>
    <n v="2"/>
    <n v="5"/>
    <n v="6"/>
    <n v="6"/>
    <n v="3"/>
    <s v="Neither easy nor difficult"/>
    <s v="Good Work/Life Balance"/>
    <s v="Male"/>
    <n v="22"/>
    <s v="20-39"/>
    <x v="1"/>
    <s v="Black or African American"/>
    <s v="Africa"/>
  </r>
  <r>
    <s v="62a365c2f8d5efcc22f81e2e"/>
    <s v="anonymous"/>
    <s v="6/10/2022"/>
    <s v="11:39"/>
    <s v="0:03:54"/>
    <s v="Data Analyst"/>
    <s v="No"/>
    <x v="2"/>
    <s v="Other"/>
    <s v="Python"/>
    <n v="3"/>
    <n v="5"/>
    <n v="9"/>
    <n v="9"/>
    <n v="5"/>
    <n v="8"/>
    <s v="Very Difficult"/>
    <s v="Other"/>
    <s v="Male"/>
    <n v="31"/>
    <s v="20-39"/>
    <x v="3"/>
    <s v="Black or African American"/>
    <s v="Middle East"/>
  </r>
  <r>
    <s v="62acf0890f8c8599d5bdce87"/>
    <s v="anonymous"/>
    <s v="6/17/2022"/>
    <s v="17:22"/>
    <s v="0:02:06"/>
    <s v="Other"/>
    <s v="No"/>
    <x v="1"/>
    <s v="Tech"/>
    <s v="Other"/>
    <n v="4"/>
    <n v="5"/>
    <n v="4"/>
    <n v="5"/>
    <n v="5"/>
    <n v="3"/>
    <s v="Easy"/>
    <s v="Good Culture"/>
    <s v="Female"/>
    <n v="31"/>
    <s v="20-39"/>
    <x v="1"/>
    <s v="White or Caucasian"/>
    <s v="United Kingdom"/>
  </r>
  <r>
    <s v="62ad591424a2626027471080"/>
    <s v="anonymous"/>
    <s v="6/18/2022"/>
    <s v="0:48"/>
    <s v="0:01:32"/>
    <s v="Data Analyst"/>
    <s v="No"/>
    <x v="1"/>
    <s v="Agriculture"/>
    <s v="Python"/>
    <n v="2"/>
    <n v="2"/>
    <n v="4"/>
    <n v="5"/>
    <n v="1"/>
    <n v="1"/>
    <s v="Neither easy nor difficult"/>
    <s v="Better Salary"/>
    <s v="Male"/>
    <n v="23"/>
    <s v="20-39"/>
    <x v="2"/>
    <s v="Hispanic or Latino"/>
    <s v="North America"/>
  </r>
  <r>
    <s v="62ade22318134ddc75de385f"/>
    <s v="anonymous"/>
    <s v="6/18/2022"/>
    <s v="10:33"/>
    <s v="0:01:20"/>
    <s v="Data Analyst"/>
    <s v="No"/>
    <x v="5"/>
    <s v="Healthcare"/>
    <s v="Python"/>
    <n v="7"/>
    <n v="10"/>
    <n v="10"/>
    <n v="10"/>
    <n v="7"/>
    <n v="8"/>
    <s v="Neither easy nor difficult"/>
    <s v="Remote Work"/>
    <s v="Female"/>
    <n v="31"/>
    <s v="20-39"/>
    <x v="3"/>
    <s v="Asian or Asian American"/>
    <s v="North America"/>
  </r>
  <r>
    <s v="62adf26f18134ddc75de4bb4"/>
    <s v="anonymous"/>
    <s v="6/18/2022"/>
    <s v="11:42"/>
    <s v="0:01:47"/>
    <s v="Student/Looking/None"/>
    <s v="No"/>
    <x v="6"/>
    <s v="Construction"/>
    <s v="Other"/>
    <n v="5"/>
    <n v="5"/>
    <n v="7"/>
    <n v="7"/>
    <n v="9"/>
    <n v="10"/>
    <s v="Difficult"/>
    <s v="Better Salary"/>
    <s v="Female"/>
    <n v="24"/>
    <s v="20-39"/>
    <x v="1"/>
    <s v="Asian or Asian American"/>
    <s v="North America"/>
  </r>
  <r>
    <s v="62ae680024a2626027483ebc"/>
    <s v="anonymous"/>
    <s v="6/18/2022"/>
    <s v="20:04"/>
    <s v="0:02:05"/>
    <s v="Other"/>
    <s v="Yes"/>
    <x v="1"/>
    <s v="Finance"/>
    <s v="Python"/>
    <n v="8"/>
    <n v="10"/>
    <n v="10"/>
    <n v="10"/>
    <n v="10"/>
    <n v="10"/>
    <s v="Neither easy nor difficult"/>
    <s v="Better Salary"/>
    <s v="Male"/>
    <n v="29"/>
    <s v="20-39"/>
    <x v="1"/>
    <s v="Hispanic or Latino"/>
    <s v="North America"/>
  </r>
  <r>
    <s v="62a4e4c90f8c8599d5b13d8f"/>
    <s v="anonymous"/>
    <s v="6/11/2022"/>
    <s v="14:54"/>
    <s v="10:34:43"/>
    <s v="Data Analyst"/>
    <s v="Yes"/>
    <x v="3"/>
    <s v="Education"/>
    <s v="Python"/>
    <n v="8"/>
    <n v="7"/>
    <n v="5"/>
    <n v="4"/>
    <n v="7"/>
    <n v="7"/>
    <s v="Easy"/>
    <s v="Remote Work"/>
    <s v="Male"/>
    <n v="30"/>
    <s v="20-39"/>
    <x v="2"/>
    <s v="White or Caucasian"/>
    <s v="Middle East"/>
  </r>
  <r>
    <s v="62af07be7dc029e2d67cc3c8"/>
    <s v="anonymous"/>
    <s v="6/19/2022"/>
    <s v="7:25"/>
    <s v="0:01:52"/>
    <s v="Student/Looking/None"/>
    <s v="Yes"/>
    <x v="2"/>
    <s v="Other"/>
    <s v="Python"/>
    <n v="3"/>
    <n v="9"/>
    <n v="9"/>
    <n v="9"/>
    <n v="9"/>
    <n v="9"/>
    <s v="Neither easy nor difficult"/>
    <s v="Better Salary"/>
    <s v="Male"/>
    <n v="20"/>
    <s v="20-39"/>
    <x v="2"/>
    <s v="Asian or Asian American"/>
    <s v="India"/>
  </r>
  <r>
    <s v="62af10295d257a28a31e6ff8"/>
    <s v="anonymous"/>
    <s v="6/19/2022"/>
    <s v="8:01"/>
    <s v="0:01:24"/>
    <s v="Data Analyst"/>
    <s v="Yes"/>
    <x v="2"/>
    <s v="Education"/>
    <s v="Python"/>
    <n v="0"/>
    <n v="2"/>
    <n v="3"/>
    <n v="2"/>
    <n v="4"/>
    <n v="2"/>
    <s v="Neither easy nor difficult"/>
    <s v="Better Salary"/>
    <s v="Male"/>
    <n v="23"/>
    <s v="20-39"/>
    <x v="1"/>
    <s v="Asian or Asian American"/>
    <s v="India"/>
  </r>
  <r>
    <s v="62af387018134ddc75df894e"/>
    <s v="anonymous"/>
    <s v="6/19/2022"/>
    <s v="10:53"/>
    <s v="0:01:47"/>
    <s v="Data Analyst"/>
    <s v="No"/>
    <x v="0"/>
    <s v="Tech"/>
    <s v="Python"/>
    <n v="8"/>
    <n v="8"/>
    <n v="9"/>
    <n v="8"/>
    <n v="7"/>
    <n v="7"/>
    <s v="Neither easy nor difficult"/>
    <s v="Good Work/Life Balance"/>
    <s v="Male"/>
    <n v="33"/>
    <s v="20-39"/>
    <x v="3"/>
    <s v="White or Caucasian"/>
    <s v="North America"/>
  </r>
  <r>
    <s v="62af49025d257a28a31eb2f1"/>
    <s v="anonymous"/>
    <s v="6/19/2022"/>
    <s v="12:04"/>
    <s v="0:01:40"/>
    <s v="Student/Looking/None"/>
    <s v="Yes"/>
    <x v="2"/>
    <s v="Tech"/>
    <s v="Python"/>
    <n v="2"/>
    <n v="3"/>
    <n v="3"/>
    <n v="5"/>
    <n v="5"/>
    <n v="9"/>
    <s v="Easy"/>
    <s v="Remote Work"/>
    <s v="Male"/>
    <n v="26"/>
    <s v="20-39"/>
    <x v="1"/>
    <s v="Black or African American"/>
    <s v="Africa"/>
  </r>
  <r>
    <s v="62af53ce0f8c8599d5c04934"/>
    <s v="anonymous"/>
    <s v="6/19/2022"/>
    <s v="12:50"/>
    <s v="0:03:57"/>
    <s v="Data Analyst"/>
    <s v="Yes"/>
    <x v="2"/>
    <s v="Other"/>
    <s v="R"/>
    <n v="3"/>
    <n v="9"/>
    <n v="8"/>
    <n v="8"/>
    <n v="6"/>
    <n v="6"/>
    <s v="Difficult"/>
    <s v="Better Salary"/>
    <s v="Male"/>
    <n v="27"/>
    <s v="20-39"/>
    <x v="1"/>
    <s v="Asian or Asian American"/>
    <s v="India"/>
  </r>
  <r>
    <s v="62a631782e54c9003e56ac36"/>
    <s v="anonymous"/>
    <s v="6/12/2022"/>
    <s v="14:33"/>
    <s v="0:10:34"/>
    <s v="Student/Looking/None"/>
    <s v="Yes"/>
    <x v="2"/>
    <s v="Finance"/>
    <s v="SQL"/>
    <n v="7"/>
    <n v="9"/>
    <n v="10"/>
    <n v="10"/>
    <n v="3"/>
    <n v="4"/>
    <s v="Easy"/>
    <s v="Remote Work"/>
    <s v="Male"/>
    <n v="33"/>
    <s v="20-39"/>
    <x v="1"/>
    <s v="White or Caucasian"/>
    <s v="South America"/>
  </r>
  <r>
    <s v="62af9ed7f3072dd892739279"/>
    <s v="anonymous"/>
    <s v="6/19/2022"/>
    <s v="18:10"/>
    <s v="0:02:06"/>
    <s v="Data Analyst"/>
    <s v="Yes"/>
    <x v="2"/>
    <s v="Tech"/>
    <s v="Python"/>
    <n v="3"/>
    <n v="9"/>
    <n v="9"/>
    <n v="6"/>
    <n v="9"/>
    <n v="4"/>
    <s v="Easy"/>
    <s v="Better Salary"/>
    <s v="Male"/>
    <n v="23"/>
    <s v="20-39"/>
    <x v="3"/>
    <s v="White or Caucasian"/>
    <s v="Europe"/>
  </r>
  <r>
    <s v="62b152960f8c8599d5c31550"/>
    <s v="anonymous"/>
    <s v="6/21/2022"/>
    <s v="1:09"/>
    <s v="0:01:54"/>
    <s v="Other"/>
    <s v="Yes"/>
    <x v="2"/>
    <s v="Other"/>
    <s v="Python"/>
    <n v="3"/>
    <n v="6"/>
    <n v="7"/>
    <n v="5"/>
    <n v="4"/>
    <n v="4"/>
    <s v="Neither easy nor difficult"/>
    <s v="Better Salary"/>
    <s v="Male"/>
    <n v="28"/>
    <s v="20-39"/>
    <x v="1"/>
    <s v="Hispanic or Latino"/>
    <s v="North America"/>
  </r>
  <r>
    <s v="62af6371f8d5efcc2208e923"/>
    <s v="anonymous"/>
    <s v="6/19/2022"/>
    <s v="13:57"/>
    <s v="0:02:21"/>
    <s v="Student/Looking/None"/>
    <s v="No"/>
    <x v="2"/>
    <s v="Agriculture"/>
    <s v="SQL"/>
    <n v="0"/>
    <n v="8"/>
    <n v="8"/>
    <n v="8"/>
    <n v="8"/>
    <n v="8"/>
    <s v="Neither easy nor difficult"/>
    <s v="Better Salary"/>
    <s v="Male"/>
    <n v="22"/>
    <s v="20-39"/>
    <x v="1"/>
    <s v="Asian or Asian American"/>
    <s v="Asia"/>
  </r>
  <r>
    <s v="62b21d40bae91e4b8b985154"/>
    <s v="anonymous"/>
    <s v="6/21/2022"/>
    <s v="15:34"/>
    <s v="0:03:25"/>
    <s v="BI Developer/Engineer"/>
    <s v="No"/>
    <x v="0"/>
    <s v="Other"/>
    <s v="Python"/>
    <n v="3"/>
    <n v="2"/>
    <n v="5"/>
    <n v="3"/>
    <n v="3"/>
    <n v="4"/>
    <s v="Neither easy nor difficult"/>
    <s v="Better Salary"/>
    <s v="Male"/>
    <n v="37"/>
    <s v="20-39"/>
    <x v="3"/>
    <s v="White or Caucasian"/>
    <s v="North America"/>
  </r>
  <r>
    <s v="62b27004bc6861bf318c9038"/>
    <s v="anonymous"/>
    <s v="6/21/2022"/>
    <s v="21:27"/>
    <s v="0:01:33"/>
    <s v="Database Developer"/>
    <s v="Yes"/>
    <x v="1"/>
    <s v="Education"/>
    <s v="SQL"/>
    <n v="4"/>
    <n v="7"/>
    <n v="7"/>
    <n v="7"/>
    <n v="7"/>
    <n v="7"/>
    <s v="Difficult"/>
    <s v="Better Salary"/>
    <s v="Female"/>
    <n v="29"/>
    <s v="20-39"/>
    <x v="3"/>
    <s v="White or Caucasian"/>
    <s v="North America"/>
  </r>
  <r>
    <s v="62b2ea87f8d5efcc220e3e21"/>
    <s v="anonymous"/>
    <s v="6/22/2022"/>
    <s v="6:10"/>
    <s v="0:01:24"/>
    <s v="Data Analyst"/>
    <s v="Yes"/>
    <x v="0"/>
    <s v="Finance"/>
    <s v="Python"/>
    <n v="5"/>
    <n v="6"/>
    <n v="6"/>
    <n v="5"/>
    <n v="4"/>
    <n v="3"/>
    <s v="Easy"/>
    <s v="Good Work/Life Balance"/>
    <s v="Male"/>
    <n v="42"/>
    <s v="40-59"/>
    <x v="3"/>
    <s v="White or Caucasian"/>
    <s v="North America"/>
  </r>
  <r>
    <s v="62b35284cec54911e9e1818c"/>
    <s v="anonymous"/>
    <s v="6/22/2022"/>
    <s v="13:33"/>
    <s v="0:01:11"/>
    <s v="Student/Looking/None"/>
    <s v="No"/>
    <x v="2"/>
    <s v="Tech"/>
    <s v="R"/>
    <n v="0"/>
    <n v="0"/>
    <n v="0"/>
    <n v="0"/>
    <n v="0"/>
    <n v="0"/>
    <s v="Neither easy nor difficult"/>
    <s v="Good Culture"/>
    <s v="Female"/>
    <n v="25"/>
    <s v="20-39"/>
    <x v="1"/>
    <s v="Asian or Asian American"/>
    <s v="North America"/>
  </r>
  <r>
    <s v="62a3d21ef3072dd8926314d1"/>
    <s v="anonymous"/>
    <s v="6/10/2022"/>
    <s v="19:22"/>
    <s v="0:02:40"/>
    <s v="Data Analyst"/>
    <s v="No"/>
    <x v="2"/>
    <s v="Finance"/>
    <s v="Python"/>
    <n v="1"/>
    <n v="2"/>
    <n v="10"/>
    <n v="1"/>
    <n v="2"/>
    <n v="8"/>
    <s v="Difficult"/>
    <s v="Remote Work"/>
    <s v="Female"/>
    <n v="29"/>
    <s v="20-39"/>
    <x v="1"/>
    <s v="Hispanic or Latino"/>
    <s v="South America"/>
  </r>
  <r>
    <s v="62b525563f28f20328aeee5c"/>
    <s v="anonymous"/>
    <s v="6/23/2022"/>
    <s v="22:45"/>
    <s v="0:00:50"/>
    <s v="Data Analyst"/>
    <s v="Yes"/>
    <x v="4"/>
    <s v="Other"/>
    <s v="R"/>
    <n v="8"/>
    <n v="5"/>
    <n v="6"/>
    <n v="6"/>
    <n v="5"/>
    <n v="7"/>
    <s v="Easy"/>
    <s v="Better Salary"/>
    <s v="Male"/>
    <n v="26"/>
    <s v="20-39"/>
    <x v="1"/>
    <s v="White or Caucasian"/>
    <s v="North America"/>
  </r>
  <r>
    <s v="62b5a3e29bc428d5345f6e89"/>
    <s v="anonymous"/>
    <s v="6/24/2022"/>
    <s v="7:45"/>
    <s v="0:03:12"/>
    <s v="Other"/>
    <s v="No"/>
    <x v="2"/>
    <s v="Other"/>
    <s v="R"/>
    <n v="4"/>
    <n v="6"/>
    <n v="7"/>
    <n v="7"/>
    <n v="4"/>
    <n v="6"/>
    <s v="Difficult"/>
    <s v="Better Salary"/>
    <s v="Male"/>
    <n v="21"/>
    <s v="20-39"/>
    <x v="1"/>
    <s v="White or Caucasian"/>
    <s v="North America"/>
  </r>
  <r>
    <s v="62a3498e575fa3a5ae88c554"/>
    <s v="anonymous"/>
    <s v="6/10/2022"/>
    <s v="9:39"/>
    <s v="0:01:55"/>
    <s v="Student/Looking/None"/>
    <s v="No"/>
    <x v="2"/>
    <s v="Other"/>
    <s v="Other"/>
    <n v="7"/>
    <n v="9"/>
    <n v="7"/>
    <n v="8"/>
    <n v="8"/>
    <n v="10"/>
    <s v="Neither easy nor difficult"/>
    <s v="Better Salary"/>
    <s v="Male"/>
    <n v="24"/>
    <s v="20-39"/>
    <x v="1"/>
    <s v="Asian or Asian American"/>
    <s v="Asia"/>
  </r>
  <r>
    <s v="62a5cb12cf25554317330d69"/>
    <s v="anonymous"/>
    <s v="6/12/2022"/>
    <s v="7:16"/>
    <s v="0:03:44"/>
    <s v="Data Analyst"/>
    <s v="Yes"/>
    <x v="2"/>
    <s v="Education"/>
    <s v="Python"/>
    <n v="2"/>
    <n v="1"/>
    <n v="2"/>
    <n v="3"/>
    <n v="4"/>
    <n v="3"/>
    <s v="Difficult"/>
    <s v="Remote Work"/>
    <s v="Male"/>
    <n v="25"/>
    <s v="20-39"/>
    <x v="1"/>
    <s v="Black or African American"/>
    <s v="Africa"/>
  </r>
  <r>
    <s v="62b89039377223ff07b80fb5"/>
    <s v="anonymous"/>
    <s v="6/26/2022"/>
    <s v="12:58"/>
    <s v="0:01:19"/>
    <s v="Data Analyst"/>
    <s v="No"/>
    <x v="1"/>
    <s v="Other"/>
    <s v="Python"/>
    <n v="8"/>
    <n v="7"/>
    <n v="6"/>
    <n v="7"/>
    <n v="6"/>
    <n v="8"/>
    <s v="Easy"/>
    <s v="Remote Work"/>
    <s v="Male"/>
    <n v="22"/>
    <s v="20-39"/>
    <x v="1"/>
    <s v="Asian or Asian American"/>
    <s v="North America"/>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9">
  <r>
    <s v="62a33b3db4da29969c62df3d"/>
    <s v="anonymous"/>
    <s v="6/10/2022"/>
    <s v="8:38"/>
    <s v="0:00:44"/>
    <x v="0"/>
    <n v="1"/>
    <n v="0"/>
    <n v="0"/>
    <n v="0"/>
    <n v="0"/>
    <s v="Yes"/>
    <s v="106k-125k"/>
    <n v="5"/>
    <s v="Healthcare"/>
    <s v="Python"/>
    <n v="9"/>
    <n v="9"/>
    <n v="7"/>
    <n v="5"/>
    <n v="5"/>
    <n v="7"/>
    <n v="7"/>
    <s v="Very Difficult"/>
    <s v="Remote Work"/>
    <s v="Male"/>
    <n v="0"/>
    <n v="26"/>
    <s v="Unknown"/>
    <s v=" "/>
    <s v="White or Caucasian"/>
    <s v="North America"/>
    <n v="1"/>
    <n v="0"/>
    <n v="0"/>
    <n v="0"/>
    <n v="0"/>
    <n v="0"/>
    <n v="0"/>
    <n v="0"/>
  </r>
  <r>
    <s v="62a33ba1bae91e4b8b82e35c"/>
    <s v="anonymous"/>
    <s v="6/10/2022"/>
    <s v="8:40"/>
    <s v="0:01:30"/>
    <x v="0"/>
    <n v="1"/>
    <n v="0"/>
    <n v="0"/>
    <n v="0"/>
    <n v="0"/>
    <s v="No"/>
    <s v="41k-65k"/>
    <n v="2"/>
    <s v="Finance"/>
    <s v="R"/>
    <n v="1"/>
    <n v="2"/>
    <n v="5"/>
    <n v="2"/>
    <n v="1"/>
    <n v="3"/>
    <n v="2.3333333333333335"/>
    <s v="Very Difficult"/>
    <s v="Remote Work"/>
    <s v="Male"/>
    <n v="0"/>
    <n v="36"/>
    <s v="Unknown"/>
    <s v=" "/>
    <s v="Asian or Asian American"/>
    <s v="North America"/>
    <n v="1"/>
    <n v="0"/>
    <n v="0"/>
    <n v="0"/>
    <n v="0"/>
    <n v="0"/>
    <n v="0"/>
    <n v="0"/>
  </r>
  <r>
    <s v="62a33c2cbc6861bf3176bec1"/>
    <s v="anonymous"/>
    <s v="6/10/2022"/>
    <s v="8:42"/>
    <s v="0:02:18"/>
    <x v="1"/>
    <n v="0"/>
    <n v="1"/>
    <n v="0"/>
    <n v="0"/>
    <n v="0"/>
    <s v="No"/>
    <s v="0-40k"/>
    <n v="1"/>
    <s v="Other"/>
    <s v="Python"/>
    <n v="0"/>
    <n v="8"/>
    <n v="7"/>
    <n v="5"/>
    <n v="7"/>
    <n v="7"/>
    <n v="5.666666666666667"/>
    <s v="Easy"/>
    <s v="Good Work/Life Balance"/>
    <s v="Male"/>
    <n v="0"/>
    <n v="23"/>
    <s v="Unknown"/>
    <s v=" "/>
    <s v="Black or African American"/>
    <s v="Africa"/>
    <n v="0"/>
    <n v="1"/>
    <n v="0"/>
    <n v="0"/>
    <n v="0"/>
    <n v="0"/>
    <n v="0"/>
    <n v="0"/>
  </r>
  <r>
    <s v="62a33c8624a26260273822f9"/>
    <s v="anonymous"/>
    <s v="6/10/2022"/>
    <s v="8:43"/>
    <s v="0:02:10"/>
    <x v="2"/>
    <n v="0"/>
    <n v="0"/>
    <n v="0"/>
    <n v="0"/>
    <n v="0"/>
    <s v="Yes"/>
    <s v="150k-225k"/>
    <n v="7"/>
    <s v="Finance"/>
    <s v="R"/>
    <n v="10"/>
    <n v="6"/>
    <n v="7"/>
    <n v="10"/>
    <n v="7"/>
    <n v="10"/>
    <n v="8.3333333333333339"/>
    <s v="Very Easy"/>
    <s v="Remote Work"/>
    <s v="Female"/>
    <n v="1"/>
    <n v="35"/>
    <s v="Unknown"/>
    <s v=" "/>
    <s v="White or Caucasian"/>
    <s v="North America"/>
    <n v="1"/>
    <n v="0"/>
    <n v="0"/>
    <n v="0"/>
    <n v="0"/>
    <n v="0"/>
    <n v="0"/>
    <n v="0"/>
  </r>
  <r>
    <s v="62a33c91f3072dd892621e03"/>
    <s v="anonymous"/>
    <s v="6/10/2022"/>
    <s v="8:44"/>
    <s v="0:01:51"/>
    <x v="0"/>
    <n v="1"/>
    <n v="0"/>
    <n v="0"/>
    <n v="0"/>
    <n v="0"/>
    <s v="Yes"/>
    <s v="41k-65k"/>
    <n v="2"/>
    <s v="Healthcare"/>
    <s v="R"/>
    <n v="1"/>
    <n v="4"/>
    <n v="4"/>
    <n v="4"/>
    <n v="0"/>
    <n v="1"/>
    <n v="2.3333333333333335"/>
    <s v="Difficult"/>
    <s v="Better Salary"/>
    <s v="Male"/>
    <n v="0"/>
    <n v="44"/>
    <s v="Unknown"/>
    <s v=" "/>
    <s v="Black or African American"/>
    <s v="North America"/>
    <n v="1"/>
    <n v="0"/>
    <n v="0"/>
    <n v="0"/>
    <n v="0"/>
    <n v="0"/>
    <n v="0"/>
    <n v="0"/>
  </r>
  <r>
    <s v="62a33cb72e54c9003e531c65"/>
    <s v="anonymous"/>
    <s v="6/10/2022"/>
    <s v="8:44"/>
    <s v="0:01:15"/>
    <x v="3"/>
    <n v="0"/>
    <n v="0"/>
    <n v="1"/>
    <n v="0"/>
    <n v="0"/>
    <s v="Yes"/>
    <s v="0-40k"/>
    <n v="1"/>
    <s v="Finance"/>
    <s v="Python"/>
    <n v="0"/>
    <n v="6"/>
    <n v="6"/>
    <n v="6"/>
    <n v="6"/>
    <n v="5"/>
    <n v="4.833333333333333"/>
    <s v="Difficult"/>
    <s v="Better Salary"/>
    <s v="Male"/>
    <n v="0"/>
    <n v="24"/>
    <s v="Unknown"/>
    <s v=" "/>
    <s v="Black or African American"/>
    <s v="Other"/>
    <n v="0"/>
    <n v="0"/>
    <n v="0"/>
    <n v="0"/>
    <n v="0"/>
    <n v="0"/>
    <n v="0"/>
    <n v="0"/>
  </r>
  <r>
    <s v="62a78f3bf408bae018f2ef51"/>
    <s v="anonymous"/>
    <s v="6/13/2022"/>
    <s v="15:25"/>
    <s v="0:01:33"/>
    <x v="4"/>
    <n v="0"/>
    <n v="0"/>
    <n v="0"/>
    <n v="0"/>
    <n v="0"/>
    <s v="Yes"/>
    <s v="0-40k"/>
    <n v="1"/>
    <s v="Finance"/>
    <s v="Python"/>
    <n v="8"/>
    <n v="9"/>
    <n v="9"/>
    <n v="7"/>
    <n v="8"/>
    <n v="8"/>
    <n v="8.1666666666666661"/>
    <s v="Neither easy nor difficult"/>
    <s v="Better Salary"/>
    <s v="Male"/>
    <n v="0"/>
    <n v="25"/>
    <s v="Bachelors"/>
    <n v="3"/>
    <s v="White or Caucasian"/>
    <s v="Other"/>
    <n v="0"/>
    <n v="0"/>
    <n v="0"/>
    <n v="0"/>
    <n v="0"/>
    <n v="0"/>
    <n v="0"/>
    <n v="0"/>
  </r>
  <r>
    <s v="62a33cd30f8c8599d5af0f8f"/>
    <s v="anonymous"/>
    <s v="6/10/2022"/>
    <s v="8:45"/>
    <s v="0:01:25"/>
    <x v="1"/>
    <n v="0"/>
    <n v="1"/>
    <n v="0"/>
    <n v="0"/>
    <n v="0"/>
    <s v="Yes"/>
    <s v="125k-150k"/>
    <n v="6"/>
    <s v="Other"/>
    <s v="SQL"/>
    <n v="10"/>
    <n v="5"/>
    <n v="5"/>
    <n v="5"/>
    <n v="5"/>
    <n v="9"/>
    <n v="6.5"/>
    <s v="Neither easy nor difficult"/>
    <s v="Remote Work"/>
    <s v="Male"/>
    <n v="0"/>
    <n v="35"/>
    <s v="Unknown"/>
    <s v=" "/>
    <s v="Asian or Asian American"/>
    <s v="North America"/>
    <n v="1"/>
    <n v="0"/>
    <n v="0"/>
    <n v="0"/>
    <n v="0"/>
    <n v="0"/>
    <n v="0"/>
    <n v="0"/>
  </r>
  <r>
    <s v="62a33cd3cf255543173001d9"/>
    <s v="anonymous"/>
    <s v="6/10/2022"/>
    <s v="8:45"/>
    <s v="0:02:10"/>
    <x v="0"/>
    <n v="1"/>
    <n v="0"/>
    <n v="0"/>
    <n v="0"/>
    <n v="0"/>
    <s v="Yes"/>
    <s v="86k-105k"/>
    <n v="4"/>
    <s v="Healthcare"/>
    <s v="R"/>
    <n v="4"/>
    <n v="4"/>
    <n v="4"/>
    <n v="4"/>
    <n v="5"/>
    <n v="5"/>
    <n v="4.333333333333333"/>
    <s v="Neither easy nor difficult"/>
    <s v="Better Salary"/>
    <s v="Male"/>
    <n v="0"/>
    <n v="35"/>
    <s v="Unknown"/>
    <s v=" "/>
    <s v="Asian or Asian American"/>
    <s v="North America"/>
    <n v="1"/>
    <n v="0"/>
    <n v="0"/>
    <n v="0"/>
    <n v="0"/>
    <n v="0"/>
    <n v="0"/>
    <n v="0"/>
  </r>
  <r>
    <s v="62a33cd8bc6861bf3176c05f"/>
    <s v="anonymous"/>
    <s v="6/10/2022"/>
    <s v="8:45"/>
    <s v="0:01:27"/>
    <x v="0"/>
    <n v="1"/>
    <n v="0"/>
    <n v="0"/>
    <n v="0"/>
    <n v="0"/>
    <s v="Yes"/>
    <s v="41k-65k"/>
    <n v="2"/>
    <s v="Telecommunication"/>
    <s v="Python"/>
    <n v="2"/>
    <n v="0"/>
    <n v="3"/>
    <n v="3"/>
    <n v="0"/>
    <n v="4"/>
    <n v="2"/>
    <s v="Very Difficult"/>
    <s v="Better Salary"/>
    <s v="Male"/>
    <n v="0"/>
    <n v="28"/>
    <s v="Unknown"/>
    <s v=" "/>
    <s v="Hispanic or Latino"/>
    <s v="North America"/>
    <n v="1"/>
    <n v="0"/>
    <n v="0"/>
    <n v="0"/>
    <n v="0"/>
    <n v="0"/>
    <n v="0"/>
    <n v="0"/>
  </r>
  <r>
    <s v="62a33ce918134ddc75ce8c30"/>
    <s v="anonymous"/>
    <s v="6/10/2022"/>
    <s v="8:45"/>
    <s v="0:01:29"/>
    <x v="0"/>
    <n v="1"/>
    <n v="0"/>
    <n v="0"/>
    <n v="0"/>
    <n v="0"/>
    <s v="Yes"/>
    <s v="66k-85k"/>
    <n v="3"/>
    <s v="Other"/>
    <s v="Python"/>
    <n v="10"/>
    <n v="10"/>
    <n v="8"/>
    <n v="8"/>
    <n v="8"/>
    <n v="10"/>
    <n v="9"/>
    <s v="Neither easy nor difficult"/>
    <s v="Remote Work"/>
    <s v="Male"/>
    <n v="0"/>
    <n v="37"/>
    <s v="Unknown"/>
    <s v=" "/>
    <s v="White or Caucasian"/>
    <s v="North America"/>
    <n v="1"/>
    <n v="0"/>
    <n v="0"/>
    <n v="0"/>
    <n v="0"/>
    <n v="0"/>
    <n v="0"/>
    <n v="0"/>
  </r>
  <r>
    <s v="62a8643bcec54911e9d14297"/>
    <s v="anonymous"/>
    <s v="6/14/2022"/>
    <s v="6:34"/>
    <s v="0:04:29"/>
    <x v="4"/>
    <n v="0"/>
    <n v="0"/>
    <n v="0"/>
    <n v="0"/>
    <n v="0"/>
    <s v="Yes"/>
    <s v="0-40k"/>
    <n v="1"/>
    <s v="Finance"/>
    <s v="R"/>
    <n v="3"/>
    <n v="5"/>
    <n v="5"/>
    <n v="4"/>
    <n v="5"/>
    <n v="6"/>
    <n v="4.666666666666667"/>
    <s v="Difficult"/>
    <s v="Better Salary"/>
    <s v="Male"/>
    <n v="0"/>
    <n v="39"/>
    <s v="High School"/>
    <n v="1"/>
    <s v="Black or African American"/>
    <s v="Other"/>
    <n v="0"/>
    <n v="0"/>
    <n v="0"/>
    <n v="0"/>
    <n v="0"/>
    <n v="0"/>
    <n v="0"/>
    <n v="0"/>
  </r>
  <r>
    <s v="62a36794b4da29969c633b48"/>
    <s v="anonymous"/>
    <s v="6/10/2022"/>
    <s v="11:47"/>
    <s v="0:02:01"/>
    <x v="0"/>
    <n v="1"/>
    <n v="0"/>
    <n v="0"/>
    <n v="0"/>
    <n v="0"/>
    <s v="No"/>
    <s v="0-40k"/>
    <n v="1"/>
    <s v="Finance"/>
    <s v="Python"/>
    <n v="6"/>
    <n v="5"/>
    <n v="6"/>
    <n v="5"/>
    <n v="6"/>
    <n v="6"/>
    <n v="5.666666666666667"/>
    <s v="Neither easy nor difficult"/>
    <s v="Better Salary"/>
    <s v="Male"/>
    <n v="0"/>
    <n v="30"/>
    <s v="Masters"/>
    <n v="4"/>
    <s v="Other"/>
    <s v="Africa"/>
    <n v="0"/>
    <n v="1"/>
    <n v="0"/>
    <n v="0"/>
    <n v="0"/>
    <n v="0"/>
    <n v="0"/>
    <n v="0"/>
  </r>
  <r>
    <s v="62a33d1ebae91e4b8b82e707"/>
    <s v="anonymous"/>
    <s v="6/10/2022"/>
    <s v="8:46"/>
    <s v="0:00:55"/>
    <x v="3"/>
    <n v="0"/>
    <n v="0"/>
    <n v="1"/>
    <n v="0"/>
    <n v="0"/>
    <s v="Yes"/>
    <s v="0-40k"/>
    <n v="1"/>
    <s v="Education"/>
    <s v="Python"/>
    <n v="3"/>
    <n v="10"/>
    <n v="10"/>
    <n v="6"/>
    <n v="7"/>
    <n v="8"/>
    <n v="7.333333333333333"/>
    <s v="Easy"/>
    <s v="Good Work/Life Balance"/>
    <s v="Male"/>
    <n v="0"/>
    <n v="30"/>
    <s v="Unknown"/>
    <s v=" "/>
    <s v="White or Caucasian"/>
    <s v="United Kingdom"/>
    <n v="0"/>
    <n v="0"/>
    <n v="0"/>
    <n v="0"/>
    <n v="1"/>
    <n v="0"/>
    <n v="0"/>
    <n v="0"/>
  </r>
  <r>
    <s v="62a33d4624a26260273824c4"/>
    <s v="anonymous"/>
    <s v="6/10/2022"/>
    <s v="8:47"/>
    <s v="0:01:24"/>
    <x v="0"/>
    <n v="1"/>
    <n v="0"/>
    <n v="0"/>
    <n v="0"/>
    <n v="0"/>
    <s v="No"/>
    <s v="41k-65k"/>
    <n v="2"/>
    <s v="Construction"/>
    <s v="R"/>
    <n v="4"/>
    <n v="5"/>
    <n v="5"/>
    <n v="5"/>
    <n v="4"/>
    <n v="5"/>
    <n v="4.666666666666667"/>
    <s v="Neither easy nor difficult"/>
    <s v="Good Culture"/>
    <s v="Male"/>
    <n v="0"/>
    <n v="31"/>
    <s v="Unknown"/>
    <s v=" "/>
    <s v="White or Caucasian"/>
    <s v="North America"/>
    <n v="1"/>
    <n v="0"/>
    <n v="0"/>
    <n v="0"/>
    <n v="0"/>
    <n v="0"/>
    <n v="0"/>
    <n v="0"/>
  </r>
  <r>
    <s v="62a33d5c0f8c8599d5af107c"/>
    <s v="anonymous"/>
    <s v="6/10/2022"/>
    <s v="8:47"/>
    <s v="0:00:47"/>
    <x v="0"/>
    <n v="1"/>
    <n v="0"/>
    <n v="0"/>
    <n v="0"/>
    <n v="0"/>
    <s v="Yes"/>
    <s v="41k-65k"/>
    <n v="2"/>
    <s v="Finance"/>
    <s v="Python"/>
    <n v="4"/>
    <n v="10"/>
    <n v="7"/>
    <n v="7"/>
    <n v="7"/>
    <n v="5"/>
    <n v="6.666666666666667"/>
    <s v="Difficult"/>
    <s v="Good Culture"/>
    <s v="Male"/>
    <n v="0"/>
    <n v="29"/>
    <s v="Unknown"/>
    <s v=" "/>
    <s v="White or Caucasian"/>
    <s v="North America"/>
    <n v="1"/>
    <n v="0"/>
    <n v="0"/>
    <n v="0"/>
    <n v="0"/>
    <n v="0"/>
    <n v="0"/>
    <n v="0"/>
  </r>
  <r>
    <s v="62a33d850f8c8599d5af10cb"/>
    <s v="anonymous"/>
    <s v="6/10/2022"/>
    <s v="8:48"/>
    <s v="0:01:06"/>
    <x v="0"/>
    <n v="1"/>
    <n v="0"/>
    <n v="0"/>
    <n v="0"/>
    <n v="0"/>
    <s v="Yes"/>
    <s v="0-40k"/>
    <n v="1"/>
    <s v="Tech"/>
    <s v="Python"/>
    <n v="1"/>
    <n v="2"/>
    <n v="4"/>
    <n v="2"/>
    <n v="2"/>
    <n v="2"/>
    <n v="2.1666666666666665"/>
    <s v="Neither easy nor difficult"/>
    <s v="Better Salary"/>
    <s v="Male"/>
    <n v="0"/>
    <n v="22"/>
    <s v="Unknown"/>
    <s v=" "/>
    <s v="Black or African American"/>
    <s v="Africa"/>
    <n v="0"/>
    <n v="1"/>
    <n v="0"/>
    <n v="0"/>
    <n v="0"/>
    <n v="0"/>
    <n v="0"/>
    <n v="0"/>
  </r>
  <r>
    <s v="62a33d9bf8f7561645852496"/>
    <s v="anonymous"/>
    <s v="6/10/2022"/>
    <s v="8:48"/>
    <s v="0:01:04"/>
    <x v="4"/>
    <n v="0"/>
    <n v="0"/>
    <n v="0"/>
    <n v="0"/>
    <n v="0"/>
    <s v="Yes"/>
    <s v="0-40k"/>
    <n v="1"/>
    <s v="Other"/>
    <s v="Python"/>
    <n v="1"/>
    <n v="3"/>
    <n v="2"/>
    <n v="2"/>
    <n v="4"/>
    <n v="1"/>
    <n v="2.1666666666666665"/>
    <s v="Difficult"/>
    <s v="Better Salary"/>
    <s v="Male"/>
    <n v="0"/>
    <n v="23"/>
    <s v="Unknown"/>
    <s v=" "/>
    <s v="Black or African American"/>
    <s v="North America"/>
    <n v="1"/>
    <n v="0"/>
    <n v="0"/>
    <n v="0"/>
    <n v="0"/>
    <n v="0"/>
    <n v="0"/>
    <n v="0"/>
  </r>
  <r>
    <s v="62a33dbdd8c00e9f5419cd65"/>
    <s v="anonymous"/>
    <s v="6/10/2022"/>
    <s v="8:49"/>
    <s v="0:01:05"/>
    <x v="4"/>
    <n v="0"/>
    <n v="0"/>
    <n v="0"/>
    <n v="0"/>
    <n v="0"/>
    <s v="No"/>
    <s v="41k-65k"/>
    <n v="2"/>
    <s v="Tech"/>
    <s v="R"/>
    <n v="7"/>
    <n v="8"/>
    <n v="8"/>
    <n v="6"/>
    <n v="8"/>
    <n v="3"/>
    <n v="6.666666666666667"/>
    <s v="Very Difficult"/>
    <s v="Better Salary"/>
    <s v="Female"/>
    <n v="1"/>
    <n v="26"/>
    <s v="Unknown"/>
    <s v=" "/>
    <s v="Asian or Asian American"/>
    <s v="North America"/>
    <n v="1"/>
    <n v="0"/>
    <n v="0"/>
    <n v="0"/>
    <n v="0"/>
    <n v="0"/>
    <n v="0"/>
    <n v="0"/>
  </r>
  <r>
    <s v="62a33de124a26260273826b2"/>
    <s v="anonymous"/>
    <s v="6/10/2022"/>
    <s v="8:49"/>
    <s v="0:01:21"/>
    <x v="0"/>
    <n v="1"/>
    <n v="0"/>
    <n v="0"/>
    <n v="0"/>
    <n v="0"/>
    <s v="No"/>
    <s v="0-40k"/>
    <n v="1"/>
    <s v="Other"/>
    <s v="Python"/>
    <n v="1"/>
    <n v="1"/>
    <n v="1"/>
    <n v="1"/>
    <n v="2"/>
    <n v="0"/>
    <n v="1"/>
    <s v="Very Difficult"/>
    <s v="Better Salary"/>
    <s v="Male"/>
    <n v="0"/>
    <n v="28"/>
    <s v="Unknown"/>
    <s v=" "/>
    <s v="Black or African American"/>
    <s v="Africa"/>
    <n v="0"/>
    <n v="1"/>
    <n v="0"/>
    <n v="0"/>
    <n v="0"/>
    <n v="0"/>
    <n v="0"/>
    <n v="0"/>
  </r>
  <r>
    <s v="62a89e365d257a28a314fd36"/>
    <s v="anonymous"/>
    <s v="6/14/2022"/>
    <s v="10:41"/>
    <s v="0:00:53"/>
    <x v="0"/>
    <n v="1"/>
    <n v="0"/>
    <n v="0"/>
    <n v="0"/>
    <n v="0"/>
    <s v="Yes"/>
    <s v="0-40k"/>
    <n v="1"/>
    <s v="Other"/>
    <s v="Python"/>
    <n v="0"/>
    <n v="0"/>
    <n v="0"/>
    <n v="0"/>
    <n v="0"/>
    <n v="0"/>
    <n v="0"/>
    <s v="Very Difficult"/>
    <s v="Better Salary"/>
    <s v="Male"/>
    <n v="0"/>
    <n v="25"/>
    <s v="Bachelors"/>
    <n v="3"/>
    <s v="Asian or Asian American"/>
    <s v="Other"/>
    <n v="0"/>
    <n v="0"/>
    <n v="0"/>
    <n v="0"/>
    <n v="0"/>
    <n v="0"/>
    <n v="0"/>
    <n v="0"/>
  </r>
  <r>
    <s v="62a33dfbd8c00e9f5419ceda"/>
    <s v="anonymous"/>
    <s v="6/10/2022"/>
    <s v="8:50"/>
    <s v="0:01:35"/>
    <x v="0"/>
    <n v="1"/>
    <n v="0"/>
    <n v="0"/>
    <n v="0"/>
    <n v="0"/>
    <s v="Yes"/>
    <s v="106k-125k"/>
    <n v="5"/>
    <s v="Tech"/>
    <s v="SQL"/>
    <n v="10"/>
    <n v="5"/>
    <n v="10"/>
    <n v="6"/>
    <n v="10"/>
    <n v="10"/>
    <n v="8.5"/>
    <s v="Neither easy nor difficult"/>
    <s v="Remote Work"/>
    <s v="Female"/>
    <n v="1"/>
    <n v="31"/>
    <s v="Unknown"/>
    <s v=" "/>
    <s v="White or Caucasian"/>
    <s v="North America"/>
    <n v="1"/>
    <n v="0"/>
    <n v="0"/>
    <n v="0"/>
    <n v="0"/>
    <n v="0"/>
    <n v="0"/>
    <n v="0"/>
  </r>
  <r>
    <s v="62ab8bf65d257a28a319e9cb"/>
    <s v="anonymous"/>
    <s v="6/16/2022"/>
    <s v="16:00"/>
    <s v="0:02:14"/>
    <x v="0"/>
    <n v="1"/>
    <n v="0"/>
    <n v="0"/>
    <n v="0"/>
    <n v="0"/>
    <s v="No"/>
    <s v="0-40k"/>
    <n v="1"/>
    <s v="Tech"/>
    <s v="R"/>
    <n v="0"/>
    <n v="6"/>
    <n v="3"/>
    <n v="0"/>
    <n v="0"/>
    <n v="10"/>
    <n v="3.1666666666666665"/>
    <s v="Neither easy nor difficult"/>
    <s v="Remote Work"/>
    <s v="Male"/>
    <n v="0"/>
    <n v="19"/>
    <s v="Bachelors"/>
    <n v="3"/>
    <s v="White or Caucasian"/>
    <s v="Africa"/>
    <n v="0"/>
    <n v="1"/>
    <n v="0"/>
    <n v="0"/>
    <n v="0"/>
    <n v="0"/>
    <n v="0"/>
    <n v="0"/>
  </r>
  <r>
    <s v="62a429f0f3072dd892636396"/>
    <s v="anonymous"/>
    <s v="6/11/2022"/>
    <s v="1:36"/>
    <s v="0:02:39"/>
    <x v="0"/>
    <n v="1"/>
    <n v="0"/>
    <n v="0"/>
    <n v="0"/>
    <n v="0"/>
    <s v="No"/>
    <s v="0-40k"/>
    <n v="1"/>
    <s v="Education"/>
    <s v="Python"/>
    <n v="0"/>
    <n v="10"/>
    <n v="0"/>
    <n v="9"/>
    <n v="5"/>
    <n v="10"/>
    <n v="5.666666666666667"/>
    <s v="Easy"/>
    <s v="Remote Work"/>
    <s v="Male"/>
    <n v="0"/>
    <n v="24"/>
    <s v="Associates"/>
    <n v="2"/>
    <s v="Black or African American"/>
    <s v="Africa"/>
    <n v="0"/>
    <n v="1"/>
    <n v="0"/>
    <n v="0"/>
    <n v="0"/>
    <n v="0"/>
    <n v="0"/>
    <n v="0"/>
  </r>
  <r>
    <s v="62a3c8652e54c9003e54103e"/>
    <s v="anonymous"/>
    <s v="6/10/2022"/>
    <s v="18:40"/>
    <s v="0:02:27"/>
    <x v="0"/>
    <n v="1"/>
    <n v="0"/>
    <n v="0"/>
    <n v="0"/>
    <n v="0"/>
    <s v="Yes"/>
    <s v="0-40k"/>
    <n v="1"/>
    <s v="Finance"/>
    <s v="Python"/>
    <n v="0"/>
    <n v="5"/>
    <n v="9"/>
    <n v="9"/>
    <n v="0"/>
    <n v="10"/>
    <n v="5.5"/>
    <s v="Neither easy nor difficult"/>
    <s v="Remote Work"/>
    <s v="Male"/>
    <n v="0"/>
    <n v="26"/>
    <s v="Bachelors"/>
    <n v="3"/>
    <s v="Black or African American"/>
    <s v="Caribbean"/>
    <n v="0"/>
    <n v="0"/>
    <n v="0"/>
    <n v="0"/>
    <n v="0"/>
    <n v="0"/>
    <n v="0"/>
    <n v="0"/>
  </r>
  <r>
    <s v="62a33e63cec54911e9ca4f99"/>
    <s v="anonymous"/>
    <s v="6/10/2022"/>
    <s v="8:51"/>
    <s v="0:02:21"/>
    <x v="0"/>
    <n v="1"/>
    <n v="0"/>
    <n v="0"/>
    <n v="0"/>
    <n v="0"/>
    <s v="No"/>
    <s v="0-40k"/>
    <n v="1"/>
    <s v="Tech"/>
    <s v="Python"/>
    <n v="4"/>
    <n v="6"/>
    <n v="6"/>
    <n v="6"/>
    <n v="7"/>
    <n v="7"/>
    <n v="6"/>
    <s v="Easy"/>
    <s v="Good Work/Life Balance"/>
    <s v="Male"/>
    <n v="0"/>
    <n v="31"/>
    <s v="Unknown"/>
    <s v=" "/>
    <s v="Asian or Asian American"/>
    <s v="India"/>
    <n v="0"/>
    <n v="0"/>
    <n v="0"/>
    <n v="1"/>
    <n v="0"/>
    <n v="0"/>
    <n v="0"/>
    <n v="0"/>
  </r>
  <r>
    <s v="62a33e72bae91e4b8b82ea1a"/>
    <s v="anonymous"/>
    <s v="6/10/2022"/>
    <s v="8:52"/>
    <s v="0:02:07"/>
    <x v="0"/>
    <n v="1"/>
    <n v="0"/>
    <n v="0"/>
    <n v="0"/>
    <n v="0"/>
    <s v="No"/>
    <s v="66k-85k"/>
    <n v="3"/>
    <s v="Other"/>
    <s v="SQL"/>
    <n v="7"/>
    <n v="10"/>
    <n v="5"/>
    <n v="5"/>
    <n v="5"/>
    <n v="2"/>
    <n v="5.666666666666667"/>
    <s v="Difficult"/>
    <s v="Other"/>
    <s v="Male"/>
    <n v="0"/>
    <n v="23"/>
    <s v="Unknown"/>
    <s v=" "/>
    <s v="White or Caucasian"/>
    <s v="North America"/>
    <n v="1"/>
    <n v="0"/>
    <n v="0"/>
    <n v="0"/>
    <n v="0"/>
    <n v="0"/>
    <n v="0"/>
    <n v="0"/>
  </r>
  <r>
    <s v="62a33e890f8c8599d5af13b9"/>
    <s v="anonymous"/>
    <s v="6/10/2022"/>
    <s v="8:52"/>
    <s v="0:01:20"/>
    <x v="0"/>
    <n v="1"/>
    <n v="0"/>
    <n v="0"/>
    <n v="0"/>
    <n v="0"/>
    <s v="Yes"/>
    <s v="106k-125k"/>
    <n v="5"/>
    <s v="Other"/>
    <s v="Python"/>
    <n v="1"/>
    <n v="6"/>
    <n v="9"/>
    <n v="1"/>
    <n v="0"/>
    <n v="2"/>
    <n v="3.1666666666666665"/>
    <s v="Difficult"/>
    <s v="Remote Work"/>
    <s v="Female"/>
    <n v="1"/>
    <n v="33"/>
    <s v="Unknown"/>
    <s v=" "/>
    <s v="Asian or Asian American"/>
    <s v="North America"/>
    <n v="1"/>
    <n v="0"/>
    <n v="0"/>
    <n v="0"/>
    <n v="0"/>
    <n v="0"/>
    <n v="0"/>
    <n v="0"/>
  </r>
  <r>
    <s v="62a33e8bf8d5efcc22f7c79a"/>
    <s v="anonymous"/>
    <s v="6/10/2022"/>
    <s v="8:52"/>
    <s v="0:01:34"/>
    <x v="0"/>
    <n v="1"/>
    <n v="0"/>
    <n v="0"/>
    <n v="0"/>
    <n v="0"/>
    <s v="No"/>
    <s v="86k-105k"/>
    <n v="4"/>
    <s v="Healthcare"/>
    <s v="Other"/>
    <n v="6"/>
    <n v="7"/>
    <n v="7"/>
    <n v="7"/>
    <n v="7"/>
    <n v="4"/>
    <n v="6.333333333333333"/>
    <s v="Very Easy"/>
    <s v="Better Salary"/>
    <s v="Male"/>
    <n v="0"/>
    <n v="43"/>
    <s v="Unknown"/>
    <s v=" "/>
    <s v="White or Caucasian"/>
    <s v="North America"/>
    <n v="1"/>
    <n v="0"/>
    <n v="0"/>
    <n v="0"/>
    <n v="0"/>
    <n v="0"/>
    <n v="0"/>
    <n v="0"/>
  </r>
  <r>
    <s v="62a33e90cec54911e9ca5031"/>
    <s v="anonymous"/>
    <s v="6/10/2022"/>
    <s v="8:52"/>
    <s v="0:01:34"/>
    <x v="4"/>
    <n v="0"/>
    <n v="0"/>
    <n v="0"/>
    <n v="0"/>
    <n v="0"/>
    <s v="Yes"/>
    <s v="0-40k"/>
    <n v="1"/>
    <s v="Other"/>
    <s v="R"/>
    <n v="0"/>
    <n v="0"/>
    <n v="5"/>
    <n v="0"/>
    <n v="0"/>
    <n v="0"/>
    <n v="0.83333333333333337"/>
    <s v="Very Difficult"/>
    <s v="Remote Work"/>
    <s v="Female"/>
    <n v="1"/>
    <n v="23"/>
    <s v="Unknown"/>
    <s v=" "/>
    <s v="Other"/>
    <s v="Africa"/>
    <n v="0"/>
    <n v="1"/>
    <n v="0"/>
    <n v="0"/>
    <n v="0"/>
    <n v="0"/>
    <n v="0"/>
    <n v="0"/>
  </r>
  <r>
    <s v="62a33e9df8f756164585277b"/>
    <s v="anonymous"/>
    <s v="6/10/2022"/>
    <s v="8:52"/>
    <s v="0:01:47"/>
    <x v="4"/>
    <n v="0"/>
    <n v="0"/>
    <n v="0"/>
    <n v="0"/>
    <n v="0"/>
    <s v="Yes"/>
    <s v="41k-65k"/>
    <n v="2"/>
    <s v="Finance"/>
    <s v="Python"/>
    <n v="10"/>
    <n v="7"/>
    <n v="10"/>
    <n v="10"/>
    <n v="5"/>
    <n v="3"/>
    <n v="7.5"/>
    <s v="Very Difficult"/>
    <s v="Good Work/Life Balance"/>
    <s v="Male"/>
    <n v="0"/>
    <n v="31"/>
    <s v="Unknown"/>
    <s v=" "/>
    <s v="Black or African American"/>
    <s v="North America"/>
    <n v="1"/>
    <n v="0"/>
    <n v="0"/>
    <n v="0"/>
    <n v="0"/>
    <n v="0"/>
    <n v="0"/>
    <n v="0"/>
  </r>
  <r>
    <s v="62a33eb6bc6861bf3176c5a3"/>
    <s v="anonymous"/>
    <s v="6/10/2022"/>
    <s v="8:53"/>
    <s v="0:01:38"/>
    <x v="0"/>
    <n v="1"/>
    <n v="0"/>
    <n v="0"/>
    <n v="0"/>
    <n v="0"/>
    <s v="Yes"/>
    <s v="66k-85k"/>
    <n v="3"/>
    <s v="Finance"/>
    <s v="Python"/>
    <n v="5"/>
    <n v="6"/>
    <n v="7"/>
    <n v="5"/>
    <n v="4"/>
    <n v="4"/>
    <n v="5.166666666666667"/>
    <s v="Neither easy nor difficult"/>
    <s v="Other"/>
    <s v="Male"/>
    <n v="0"/>
    <n v="31"/>
    <s v="Unknown"/>
    <s v=" "/>
    <s v="White or Caucasian"/>
    <s v="United Kingdom"/>
    <n v="0"/>
    <n v="0"/>
    <n v="0"/>
    <n v="0"/>
    <n v="1"/>
    <n v="0"/>
    <n v="0"/>
    <n v="0"/>
  </r>
  <r>
    <s v="62a33ee0bae91e4b8b82eaec"/>
    <s v="anonymous"/>
    <s v="6/10/2022"/>
    <s v="8:53"/>
    <s v="0:03:30"/>
    <x v="0"/>
    <n v="1"/>
    <n v="0"/>
    <n v="0"/>
    <n v="0"/>
    <n v="0"/>
    <s v="Yes"/>
    <s v="0-40k"/>
    <n v="1"/>
    <s v="Other"/>
    <s v="Python"/>
    <n v="8"/>
    <n v="7"/>
    <n v="8"/>
    <n v="7"/>
    <n v="7"/>
    <n v="7"/>
    <n v="7.333333333333333"/>
    <s v="Difficult"/>
    <s v="Good Work/Life Balance"/>
    <s v="Male"/>
    <n v="0"/>
    <n v="25"/>
    <s v="Unknown"/>
    <s v=" "/>
    <s v="Asian or Asian American"/>
    <s v="India"/>
    <n v="0"/>
    <n v="0"/>
    <n v="0"/>
    <n v="1"/>
    <n v="0"/>
    <n v="0"/>
    <n v="0"/>
    <n v="0"/>
  </r>
  <r>
    <s v="62a33ee80f8c8599d5af14b7"/>
    <s v="anonymous"/>
    <s v="6/10/2022"/>
    <s v="8:54"/>
    <s v="0:01:37"/>
    <x v="1"/>
    <n v="0"/>
    <n v="1"/>
    <n v="0"/>
    <n v="0"/>
    <n v="0"/>
    <s v="No"/>
    <s v="125k-150k"/>
    <n v="6"/>
    <s v="Tech"/>
    <s v="SQL"/>
    <n v="8"/>
    <n v="10"/>
    <n v="10"/>
    <n v="9"/>
    <n v="9"/>
    <n v="9"/>
    <n v="9.1666666666666661"/>
    <s v="Easy"/>
    <s v="Better Salary"/>
    <s v="Male"/>
    <n v="0"/>
    <n v="43"/>
    <s v="Unknown"/>
    <s v=" "/>
    <s v="White or Caucasian"/>
    <s v="North America"/>
    <n v="1"/>
    <n v="0"/>
    <n v="0"/>
    <n v="0"/>
    <n v="0"/>
    <n v="0"/>
    <n v="0"/>
    <n v="0"/>
  </r>
  <r>
    <s v="62a33efe0a77c1a77f65bf1e"/>
    <s v="anonymous"/>
    <s v="6/10/2022"/>
    <s v="8:54"/>
    <s v="0:02:08"/>
    <x v="0"/>
    <n v="1"/>
    <n v="0"/>
    <n v="0"/>
    <n v="0"/>
    <n v="0"/>
    <s v="No"/>
    <s v="41k-65k"/>
    <n v="2"/>
    <s v="Finance"/>
    <s v="Python"/>
    <n v="2"/>
    <n v="3"/>
    <n v="5"/>
    <n v="5"/>
    <n v="5"/>
    <n v="5"/>
    <n v="4.166666666666667"/>
    <s v="Difficult"/>
    <s v="Better Salary"/>
    <s v="Female"/>
    <n v="1"/>
    <n v="26"/>
    <s v="Unknown"/>
    <s v=" "/>
    <s v="Other"/>
    <s v="North America"/>
    <n v="1"/>
    <n v="0"/>
    <n v="0"/>
    <n v="0"/>
    <n v="0"/>
    <n v="0"/>
    <n v="0"/>
    <n v="0"/>
  </r>
  <r>
    <s v="62a33f0ef408bae018ed3aeb"/>
    <s v="anonymous"/>
    <s v="6/10/2022"/>
    <s v="8:54"/>
    <s v="0:03:54"/>
    <x v="2"/>
    <n v="0"/>
    <n v="0"/>
    <n v="0"/>
    <n v="0"/>
    <n v="0"/>
    <s v="No"/>
    <s v="41k-65k"/>
    <n v="2"/>
    <s v="Other"/>
    <s v="Python"/>
    <n v="5"/>
    <n v="10"/>
    <n v="8"/>
    <n v="8"/>
    <n v="8"/>
    <n v="7"/>
    <n v="7.666666666666667"/>
    <s v="Neither easy nor difficult"/>
    <s v="Remote Work"/>
    <s v="Male"/>
    <n v="0"/>
    <n v="32"/>
    <s v="Unknown"/>
    <s v=" "/>
    <s v="White or Caucasian"/>
    <s v="Asia"/>
    <n v="0"/>
    <n v="0"/>
    <n v="0"/>
    <n v="0"/>
    <n v="0"/>
    <n v="1"/>
    <n v="0"/>
    <n v="0"/>
  </r>
  <r>
    <s v="62a33d15f408bae018ed370d"/>
    <s v="anonymous"/>
    <s v="6/10/2022"/>
    <s v="8:46"/>
    <s v="0:03:20"/>
    <x v="0"/>
    <n v="1"/>
    <n v="0"/>
    <n v="0"/>
    <n v="0"/>
    <n v="0"/>
    <s v="Yes"/>
    <s v="0-40k"/>
    <n v="1"/>
    <s v="Tech"/>
    <s v="R"/>
    <n v="1"/>
    <n v="10"/>
    <n v="9"/>
    <n v="9"/>
    <n v="5"/>
    <n v="10"/>
    <n v="7.333333333333333"/>
    <s v="Neither easy nor difficult"/>
    <s v="Better Salary"/>
    <s v="Male"/>
    <n v="0"/>
    <n v="34"/>
    <s v="Unknown"/>
    <s v=" "/>
    <s v="Other"/>
    <s v="South America"/>
    <n v="0"/>
    <n v="0"/>
    <n v="0"/>
    <n v="0"/>
    <n v="0"/>
    <n v="0"/>
    <n v="0"/>
    <n v="1"/>
  </r>
  <r>
    <s v="62a33f52bc6861bf3176c72c"/>
    <s v="anonymous"/>
    <s v="6/10/2022"/>
    <s v="8:55"/>
    <s v="0:01:33"/>
    <x v="0"/>
    <n v="1"/>
    <n v="0"/>
    <n v="0"/>
    <n v="0"/>
    <n v="0"/>
    <s v="Yes"/>
    <s v="86k-105k"/>
    <n v="4"/>
    <s v="Healthcare"/>
    <s v="SQL"/>
    <n v="3"/>
    <n v="5"/>
    <n v="6"/>
    <n v="4"/>
    <n v="4"/>
    <n v="5"/>
    <n v="4.5"/>
    <s v="Neither easy nor difficult"/>
    <s v="Better Salary"/>
    <s v="Male"/>
    <n v="0"/>
    <n v="29"/>
    <s v="Unknown"/>
    <s v=" "/>
    <s v="White or Caucasian"/>
    <s v="North America"/>
    <n v="1"/>
    <n v="0"/>
    <n v="0"/>
    <n v="0"/>
    <n v="0"/>
    <n v="0"/>
    <n v="0"/>
    <n v="0"/>
  </r>
  <r>
    <s v="62a33e54d8c00e9f5419cfe9"/>
    <s v="anonymous"/>
    <s v="6/10/2022"/>
    <s v="8:51"/>
    <s v="0:01:47"/>
    <x v="0"/>
    <n v="1"/>
    <n v="0"/>
    <n v="0"/>
    <n v="0"/>
    <n v="0"/>
    <s v="No"/>
    <s v="0-40k"/>
    <n v="1"/>
    <s v="Finance"/>
    <s v="Python"/>
    <n v="4"/>
    <n v="4"/>
    <n v="4"/>
    <n v="4"/>
    <n v="4"/>
    <n v="4"/>
    <n v="4"/>
    <s v="Neither easy nor difficult"/>
    <s v="Better Salary"/>
    <s v="Male"/>
    <n v="0"/>
    <n v="32"/>
    <s v="Unknown"/>
    <s v=" "/>
    <s v="Hispanic or Latino"/>
    <s v="South America"/>
    <n v="0"/>
    <n v="0"/>
    <n v="0"/>
    <n v="0"/>
    <n v="0"/>
    <n v="0"/>
    <n v="0"/>
    <n v="1"/>
  </r>
  <r>
    <s v="62a33f5a5d257a28a30d7bb5"/>
    <s v="anonymous"/>
    <s v="6/10/2022"/>
    <s v="8:55"/>
    <s v="0:02:38"/>
    <x v="4"/>
    <n v="0"/>
    <n v="0"/>
    <n v="0"/>
    <n v="0"/>
    <n v="0"/>
    <s v="Yes"/>
    <s v="41k-65k"/>
    <n v="2"/>
    <s v="Construction"/>
    <s v="Python"/>
    <n v="2"/>
    <n v="0"/>
    <n v="2"/>
    <n v="2"/>
    <n v="0"/>
    <n v="0"/>
    <n v="1"/>
    <s v="Very Difficult"/>
    <s v="Remote Work"/>
    <s v="Male"/>
    <n v="0"/>
    <n v="34"/>
    <s v="Unknown"/>
    <s v=" "/>
    <s v="White or Caucasian"/>
    <s v="North America"/>
    <n v="1"/>
    <n v="0"/>
    <n v="0"/>
    <n v="0"/>
    <n v="0"/>
    <n v="0"/>
    <n v="0"/>
    <n v="0"/>
  </r>
  <r>
    <s v="62a33fa5cec54911e9ca51f1"/>
    <s v="anonymous"/>
    <s v="6/10/2022"/>
    <s v="8:57"/>
    <s v="0:01:52"/>
    <x v="0"/>
    <n v="1"/>
    <n v="0"/>
    <n v="0"/>
    <n v="0"/>
    <n v="0"/>
    <s v="Yes"/>
    <s v="41k-65k"/>
    <n v="2"/>
    <s v="Other"/>
    <s v="Other"/>
    <n v="5"/>
    <n v="6"/>
    <n v="6"/>
    <n v="5"/>
    <n v="4"/>
    <n v="6"/>
    <n v="5.333333333333333"/>
    <s v="Very Difficult"/>
    <s v="Better Salary"/>
    <s v="Male"/>
    <n v="0"/>
    <n v="42"/>
    <s v="Unknown"/>
    <s v=" "/>
    <s v="Other"/>
    <s v="Australia"/>
    <n v="0"/>
    <n v="0"/>
    <n v="0"/>
    <n v="0"/>
    <n v="0"/>
    <n v="0"/>
    <n v="1"/>
    <n v="0"/>
  </r>
  <r>
    <s v="62a33fcb575fa3a5ae88ad59"/>
    <s v="anonymous"/>
    <s v="6/10/2022"/>
    <s v="8:57"/>
    <s v="0:02:03"/>
    <x v="4"/>
    <n v="0"/>
    <n v="0"/>
    <n v="0"/>
    <n v="0"/>
    <n v="0"/>
    <s v="Yes"/>
    <s v="0-40k"/>
    <n v="1"/>
    <s v="Other"/>
    <s v="JavaScript"/>
    <n v="0"/>
    <n v="0"/>
    <n v="0"/>
    <n v="0"/>
    <n v="0"/>
    <n v="0"/>
    <n v="0"/>
    <s v="Difficult"/>
    <s v="Remote Work"/>
    <s v="Female"/>
    <n v="1"/>
    <n v="40"/>
    <s v="Unknown"/>
    <s v=" "/>
    <s v="Asian or Asian American"/>
    <s v="North America"/>
    <n v="1"/>
    <n v="0"/>
    <n v="0"/>
    <n v="0"/>
    <n v="0"/>
    <n v="0"/>
    <n v="0"/>
    <n v="0"/>
  </r>
  <r>
    <s v="62a33fcf18134ddc75ce91c3"/>
    <s v="anonymous"/>
    <s v="6/10/2022"/>
    <s v="8:57"/>
    <s v="0:02:32"/>
    <x v="4"/>
    <n v="0"/>
    <n v="0"/>
    <n v="0"/>
    <n v="0"/>
    <n v="0"/>
    <s v="No"/>
    <s v="41k-65k"/>
    <n v="2"/>
    <s v="Telecommunication"/>
    <s v="Python"/>
    <n v="3"/>
    <n v="1"/>
    <n v="3"/>
    <n v="4"/>
    <n v="0"/>
    <n v="3"/>
    <n v="2.3333333333333335"/>
    <s v="Easy"/>
    <s v="Good Work/Life Balance"/>
    <s v="Male"/>
    <n v="0"/>
    <n v="43"/>
    <s v="Unknown"/>
    <s v=" "/>
    <s v="White or Caucasian"/>
    <s v="Europe"/>
    <n v="0"/>
    <n v="0"/>
    <n v="1"/>
    <n v="0"/>
    <n v="0"/>
    <n v="0"/>
    <n v="0"/>
    <n v="0"/>
  </r>
  <r>
    <s v="62a36146f8f7561645856ff7"/>
    <s v="anonymous"/>
    <s v="6/10/2022"/>
    <s v="11:20"/>
    <s v="0:01:31"/>
    <x v="0"/>
    <n v="1"/>
    <n v="0"/>
    <n v="0"/>
    <n v="0"/>
    <n v="0"/>
    <s v="Yes"/>
    <s v="0-40k"/>
    <n v="1"/>
    <s v="Healthcare"/>
    <s v="R"/>
    <n v="6"/>
    <n v="8"/>
    <n v="6"/>
    <n v="6"/>
    <n v="8"/>
    <n v="10"/>
    <n v="7.333333333333333"/>
    <s v="Easy"/>
    <s v="Remote Work"/>
    <s v="Male"/>
    <n v="0"/>
    <n v="29"/>
    <s v="High School"/>
    <n v="1"/>
    <s v="Hispanic or Latino"/>
    <s v="South America"/>
    <n v="0"/>
    <n v="0"/>
    <n v="0"/>
    <n v="0"/>
    <n v="0"/>
    <n v="0"/>
    <n v="0"/>
    <n v="1"/>
  </r>
  <r>
    <s v="62a34020575fa3a5ae88ade0"/>
    <s v="anonymous"/>
    <s v="6/10/2022"/>
    <s v="8:59"/>
    <s v="0:01:11"/>
    <x v="4"/>
    <n v="0"/>
    <n v="0"/>
    <n v="0"/>
    <n v="0"/>
    <n v="0"/>
    <s v="Yes"/>
    <s v="0-40k"/>
    <n v="1"/>
    <s v="Education"/>
    <s v="Python"/>
    <n v="5"/>
    <n v="5"/>
    <n v="3"/>
    <n v="5"/>
    <n v="2"/>
    <n v="6"/>
    <n v="4.333333333333333"/>
    <s v="Difficult"/>
    <s v="Better Salary"/>
    <s v="Male"/>
    <n v="0"/>
    <n v="23"/>
    <s v="Unknown"/>
    <s v=" "/>
    <s v="Asian or Asian American"/>
    <s v="Asia"/>
    <n v="0"/>
    <n v="0"/>
    <n v="0"/>
    <n v="0"/>
    <n v="0"/>
    <n v="1"/>
    <n v="0"/>
    <n v="0"/>
  </r>
  <r>
    <s v="62a34038b4da29969c62eafe"/>
    <s v="anonymous"/>
    <s v="6/10/2022"/>
    <s v="8:59"/>
    <s v="0:03:55"/>
    <x v="0"/>
    <n v="1"/>
    <n v="0"/>
    <n v="0"/>
    <n v="0"/>
    <n v="0"/>
    <s v="Yes"/>
    <s v="86k-105k"/>
    <n v="4"/>
    <s v="Other"/>
    <s v="Python"/>
    <n v="8"/>
    <n v="6"/>
    <n v="2"/>
    <n v="3"/>
    <n v="6"/>
    <n v="7"/>
    <n v="5.333333333333333"/>
    <s v="Neither easy nor difficult"/>
    <s v="Other"/>
    <s v="Male"/>
    <n v="0"/>
    <n v="28"/>
    <s v="Unknown"/>
    <s v=" "/>
    <s v="White or Caucasian"/>
    <s v="North America"/>
    <n v="1"/>
    <n v="0"/>
    <n v="0"/>
    <n v="0"/>
    <n v="0"/>
    <n v="0"/>
    <n v="0"/>
    <n v="0"/>
  </r>
  <r>
    <s v="62a3406b575fa3a5ae88ae78"/>
    <s v="anonymous"/>
    <s v="6/10/2022"/>
    <s v="9:00"/>
    <s v="0:01:25"/>
    <x v="0"/>
    <n v="1"/>
    <n v="0"/>
    <n v="0"/>
    <n v="0"/>
    <n v="0"/>
    <s v="No"/>
    <s v="66k-85k"/>
    <n v="3"/>
    <s v="Finance"/>
    <s v="SQL"/>
    <n v="5"/>
    <n v="7"/>
    <n v="1"/>
    <n v="1"/>
    <n v="0"/>
    <n v="8"/>
    <n v="3.6666666666666665"/>
    <s v="Neither easy nor difficult"/>
    <s v="Better Salary"/>
    <s v="Male"/>
    <n v="0"/>
    <n v="32"/>
    <s v="Unknown"/>
    <s v=" "/>
    <s v="White or Caucasian"/>
    <s v="North America"/>
    <n v="1"/>
    <n v="0"/>
    <n v="0"/>
    <n v="0"/>
    <n v="0"/>
    <n v="0"/>
    <n v="0"/>
    <n v="0"/>
  </r>
  <r>
    <s v="62a340cab4da29969c62ec01"/>
    <s v="anonymous"/>
    <s v="6/10/2022"/>
    <s v="9:02"/>
    <s v="0:02:47"/>
    <x v="0"/>
    <n v="1"/>
    <n v="0"/>
    <n v="0"/>
    <n v="0"/>
    <n v="0"/>
    <s v="Yes"/>
    <s v="66k-85k"/>
    <n v="3"/>
    <s v="Other"/>
    <s v="R"/>
    <n v="7"/>
    <n v="8"/>
    <n v="10"/>
    <n v="8"/>
    <n v="9"/>
    <n v="9"/>
    <n v="8.5"/>
    <s v="Difficult"/>
    <s v="Remote Work"/>
    <s v="Female"/>
    <n v="1"/>
    <n v="41"/>
    <s v="Unknown"/>
    <s v=" "/>
    <s v="White or Caucasian"/>
    <s v="North America"/>
    <n v="1"/>
    <n v="0"/>
    <n v="0"/>
    <n v="0"/>
    <n v="0"/>
    <n v="0"/>
    <n v="0"/>
    <n v="0"/>
  </r>
  <r>
    <s v="62a340d62e54c9003e5324b4"/>
    <s v="anonymous"/>
    <s v="6/10/2022"/>
    <s v="9:02"/>
    <s v="0:00:56"/>
    <x v="0"/>
    <n v="1"/>
    <n v="0"/>
    <n v="0"/>
    <n v="0"/>
    <n v="0"/>
    <s v="Yes"/>
    <s v="41k-65k"/>
    <n v="2"/>
    <s v="Finance"/>
    <s v="Python"/>
    <n v="5"/>
    <n v="6"/>
    <n v="6"/>
    <n v="6"/>
    <n v="6"/>
    <n v="6"/>
    <n v="5.833333333333333"/>
    <s v="Neither easy nor difficult"/>
    <s v="Remote Work"/>
    <s v="Male"/>
    <n v="0"/>
    <n v="33"/>
    <s v="High School"/>
    <n v="1"/>
    <s v="White or Caucasian"/>
    <s v="United Kingdom"/>
    <n v="0"/>
    <n v="0"/>
    <n v="0"/>
    <n v="0"/>
    <n v="1"/>
    <n v="0"/>
    <n v="0"/>
    <n v="0"/>
  </r>
  <r>
    <s v="62a340e10a77c1a77f65c2e7"/>
    <s v="anonymous"/>
    <s v="6/10/2022"/>
    <s v="9:02"/>
    <s v="0:01:57"/>
    <x v="2"/>
    <n v="0"/>
    <n v="0"/>
    <n v="0"/>
    <n v="0"/>
    <n v="0"/>
    <s v="Yes"/>
    <s v="150k-225k"/>
    <n v="7"/>
    <s v="Tech"/>
    <s v="Python"/>
    <n v="10"/>
    <n v="8"/>
    <n v="9"/>
    <n v="8"/>
    <n v="8"/>
    <n v="10"/>
    <n v="8.8333333333333339"/>
    <s v="Easy"/>
    <s v="Good Work/Life Balance"/>
    <s v="Male"/>
    <n v="0"/>
    <n v="38"/>
    <s v="Unknown"/>
    <s v=" "/>
    <s v="Hispanic or Latino"/>
    <s v="North America"/>
    <n v="1"/>
    <n v="0"/>
    <n v="0"/>
    <n v="0"/>
    <n v="0"/>
    <n v="0"/>
    <n v="0"/>
    <n v="0"/>
  </r>
  <r>
    <s v="62a340f5bc6861bf3176caa4"/>
    <s v="anonymous"/>
    <s v="6/10/2022"/>
    <s v="9:02"/>
    <s v="0:02:32"/>
    <x v="0"/>
    <n v="1"/>
    <n v="0"/>
    <n v="0"/>
    <n v="0"/>
    <n v="0"/>
    <s v="No"/>
    <s v="0-40k"/>
    <n v="1"/>
    <s v="Tech"/>
    <s v="SQL"/>
    <n v="8"/>
    <n v="8"/>
    <n v="8"/>
    <n v="8"/>
    <n v="5"/>
    <n v="10"/>
    <n v="7.833333333333333"/>
    <s v="Easy"/>
    <s v="Better Salary"/>
    <s v="Female"/>
    <n v="1"/>
    <n v="22"/>
    <s v="Unknown"/>
    <s v=" "/>
    <s v="Other"/>
    <s v="India"/>
    <n v="0"/>
    <n v="0"/>
    <n v="0"/>
    <n v="1"/>
    <n v="0"/>
    <n v="0"/>
    <n v="0"/>
    <n v="0"/>
  </r>
  <r>
    <s v="62a4d13bbae91e4b8b84f89b"/>
    <s v="anonymous"/>
    <s v="6/11/2022"/>
    <s v="13:30"/>
    <s v="0:01:36"/>
    <x v="1"/>
    <n v="0"/>
    <n v="1"/>
    <n v="0"/>
    <n v="0"/>
    <n v="0"/>
    <s v="Yes"/>
    <s v="0-40k"/>
    <n v="1"/>
    <s v="Tech"/>
    <s v="Python"/>
    <n v="0"/>
    <n v="5"/>
    <n v="8"/>
    <n v="6"/>
    <n v="5"/>
    <n v="7"/>
    <n v="5.166666666666667"/>
    <s v="Neither easy nor difficult"/>
    <s v="Better Salary"/>
    <s v="Male"/>
    <n v="0"/>
    <n v="28"/>
    <s v="Bachelors"/>
    <n v="3"/>
    <s v="Hispanic or Latino"/>
    <s v="South America"/>
    <n v="0"/>
    <n v="0"/>
    <n v="0"/>
    <n v="0"/>
    <n v="0"/>
    <n v="0"/>
    <n v="0"/>
    <n v="1"/>
  </r>
  <r>
    <s v="62a3413a5d257a28a30d8074"/>
    <s v="anonymous"/>
    <s v="6/10/2022"/>
    <s v="9:03"/>
    <s v="0:01:18"/>
    <x v="1"/>
    <n v="0"/>
    <n v="1"/>
    <n v="0"/>
    <n v="0"/>
    <n v="0"/>
    <s v="No"/>
    <s v="66k-85k"/>
    <n v="3"/>
    <s v="Finance"/>
    <s v="Python"/>
    <n v="2"/>
    <n v="1"/>
    <n v="1"/>
    <n v="1"/>
    <n v="3"/>
    <n v="7"/>
    <n v="2.5"/>
    <s v="Easy"/>
    <s v="Remote Work"/>
    <s v="Female"/>
    <n v="1"/>
    <n v="28"/>
    <s v="Masters"/>
    <n v="4"/>
    <s v="Asian or Asian American"/>
    <s v="North America"/>
    <n v="1"/>
    <n v="0"/>
    <n v="0"/>
    <n v="0"/>
    <n v="0"/>
    <n v="0"/>
    <n v="0"/>
    <n v="0"/>
  </r>
  <r>
    <s v="62a341b0f8f7561645852d1d"/>
    <s v="anonymous"/>
    <s v="6/10/2022"/>
    <s v="9:05"/>
    <s v="0:01:44"/>
    <x v="0"/>
    <n v="1"/>
    <n v="0"/>
    <n v="0"/>
    <n v="0"/>
    <n v="0"/>
    <s v="Yes"/>
    <s v="66k-85k"/>
    <n v="3"/>
    <s v="Tech"/>
    <s v="Python"/>
    <n v="6"/>
    <n v="6"/>
    <n v="6"/>
    <n v="6"/>
    <n v="5"/>
    <n v="6"/>
    <n v="5.833333333333333"/>
    <s v="Difficult"/>
    <s v="Other"/>
    <s v="Female"/>
    <n v="1"/>
    <n v="24"/>
    <s v="Bachelors"/>
    <n v="3"/>
    <s v="Hispanic or Latino"/>
    <s v="North America"/>
    <n v="1"/>
    <n v="0"/>
    <n v="0"/>
    <n v="0"/>
    <n v="0"/>
    <n v="0"/>
    <n v="0"/>
    <n v="0"/>
  </r>
  <r>
    <s v="62a341e8f8d5efcc22f7d002"/>
    <s v="anonymous"/>
    <s v="6/10/2022"/>
    <s v="9:06"/>
    <s v="0:01:58"/>
    <x v="2"/>
    <n v="0"/>
    <n v="0"/>
    <n v="0"/>
    <n v="0"/>
    <n v="0"/>
    <s v="No"/>
    <s v="41k-65k"/>
    <n v="2"/>
    <s v="Other"/>
    <s v="C/C++"/>
    <n v="3"/>
    <n v="6"/>
    <n v="7"/>
    <n v="7"/>
    <n v="0"/>
    <n v="3"/>
    <n v="4.333333333333333"/>
    <s v="Very Difficult"/>
    <s v="Better Salary"/>
    <s v="Male"/>
    <n v="0"/>
    <n v="29"/>
    <s v="Bachelors"/>
    <n v="3"/>
    <s v="White or Caucasian"/>
    <s v="North America"/>
    <n v="1"/>
    <n v="0"/>
    <n v="0"/>
    <n v="0"/>
    <n v="0"/>
    <n v="0"/>
    <n v="0"/>
    <n v="0"/>
  </r>
  <r>
    <s v="62aa956ef8d5efcc22028e3d"/>
    <s v="anonymous"/>
    <s v="6/15/2022"/>
    <s v="22:29"/>
    <s v="0:02:50"/>
    <x v="0"/>
    <n v="1"/>
    <n v="0"/>
    <n v="0"/>
    <n v="0"/>
    <n v="0"/>
    <s v="Yes"/>
    <s v="0-40k"/>
    <n v="1"/>
    <s v="Tech"/>
    <s v="Python"/>
    <n v="6"/>
    <n v="7"/>
    <n v="7"/>
    <n v="7"/>
    <n v="5"/>
    <n v="6"/>
    <n v="6.333333333333333"/>
    <s v="Neither easy nor difficult"/>
    <s v="Better Salary"/>
    <s v="Male"/>
    <n v="0"/>
    <n v="39"/>
    <s v="Associates"/>
    <n v="2"/>
    <s v="White or Caucasian"/>
    <s v="South America"/>
    <n v="0"/>
    <n v="0"/>
    <n v="0"/>
    <n v="0"/>
    <n v="0"/>
    <n v="0"/>
    <n v="0"/>
    <n v="1"/>
  </r>
  <r>
    <s v="62a3424eb4da29969c62eedd"/>
    <s v="anonymous"/>
    <s v="6/10/2022"/>
    <s v="9:08"/>
    <s v="0:02:04"/>
    <x v="2"/>
    <n v="0"/>
    <n v="0"/>
    <n v="0"/>
    <n v="0"/>
    <n v="0"/>
    <s v="Yes"/>
    <s v="41k-65k"/>
    <n v="2"/>
    <s v="Other"/>
    <s v="Python"/>
    <n v="6"/>
    <n v="8"/>
    <n v="8"/>
    <n v="7"/>
    <n v="9"/>
    <n v="7"/>
    <n v="7.5"/>
    <s v="Neither easy nor difficult"/>
    <s v="Good Work/Life Balance"/>
    <s v="Male"/>
    <n v="0"/>
    <n v="38"/>
    <s v="Masters"/>
    <n v="4"/>
    <s v="White or Caucasian"/>
    <s v="Europe"/>
    <n v="0"/>
    <n v="0"/>
    <n v="1"/>
    <n v="0"/>
    <n v="0"/>
    <n v="0"/>
    <n v="0"/>
    <n v="0"/>
  </r>
  <r>
    <s v="62a772da575fa3a5ae8e2a4a"/>
    <s v="anonymous"/>
    <s v="6/13/2022"/>
    <s v="13:24"/>
    <s v="0:02:52"/>
    <x v="2"/>
    <n v="0"/>
    <n v="0"/>
    <n v="0"/>
    <n v="0"/>
    <n v="0"/>
    <s v="No"/>
    <s v="0-40k"/>
    <n v="1"/>
    <s v="Telecommunication"/>
    <s v="Python"/>
    <n v="4"/>
    <n v="3"/>
    <n v="2"/>
    <n v="0"/>
    <n v="0"/>
    <n v="0"/>
    <n v="1.5"/>
    <s v="Neither easy nor difficult"/>
    <s v="Good Work/Life Balance"/>
    <s v="Male"/>
    <n v="0"/>
    <n v="35"/>
    <s v="Bachelors"/>
    <n v="3"/>
    <s v="White or Caucasian"/>
    <s v="South America"/>
    <n v="0"/>
    <n v="0"/>
    <n v="0"/>
    <n v="0"/>
    <n v="0"/>
    <n v="0"/>
    <n v="0"/>
    <n v="1"/>
  </r>
  <r>
    <s v="62a3426cf408bae018ed409b"/>
    <s v="anonymous"/>
    <s v="6/10/2022"/>
    <s v="9:09"/>
    <s v="0:01:33"/>
    <x v="4"/>
    <n v="0"/>
    <n v="0"/>
    <n v="0"/>
    <n v="0"/>
    <n v="0"/>
    <s v="No"/>
    <s v="0-40k"/>
    <n v="1"/>
    <s v="Tech"/>
    <s v="Python"/>
    <n v="1"/>
    <n v="4"/>
    <n v="5"/>
    <n v="5"/>
    <n v="1"/>
    <n v="1"/>
    <n v="2.8333333333333335"/>
    <s v="Difficult"/>
    <s v="Better Salary"/>
    <s v="Male"/>
    <n v="0"/>
    <n v="25"/>
    <s v="Masters"/>
    <n v="4"/>
    <s v="White or Caucasian"/>
    <s v="North America"/>
    <n v="1"/>
    <n v="0"/>
    <n v="0"/>
    <n v="0"/>
    <n v="0"/>
    <n v="0"/>
    <n v="0"/>
    <n v="0"/>
  </r>
  <r>
    <s v="62a34272f8d5efcc22f7d15f"/>
    <s v="anonymous"/>
    <s v="6/10/2022"/>
    <s v="9:09"/>
    <s v="0:01:09"/>
    <x v="0"/>
    <n v="1"/>
    <n v="0"/>
    <n v="0"/>
    <n v="0"/>
    <n v="0"/>
    <s v="No"/>
    <s v="66k-85k"/>
    <n v="3"/>
    <s v="Telecommunication"/>
    <s v="Python"/>
    <n v="4"/>
    <n v="6"/>
    <n v="4"/>
    <n v="5"/>
    <n v="4"/>
    <n v="4"/>
    <n v="4.5"/>
    <s v="Neither easy nor difficult"/>
    <s v="Better Salary"/>
    <s v="Male"/>
    <n v="0"/>
    <n v="24"/>
    <s v="Masters"/>
    <n v="4"/>
    <s v="White or Caucasian"/>
    <s v="North America"/>
    <n v="1"/>
    <n v="0"/>
    <n v="0"/>
    <n v="0"/>
    <n v="0"/>
    <n v="0"/>
    <n v="0"/>
    <n v="0"/>
  </r>
  <r>
    <s v="62aa29852e54c9003e5d50b5"/>
    <s v="anonymous"/>
    <s v="6/15/2022"/>
    <s v="14:48"/>
    <s v="0:06:20"/>
    <x v="1"/>
    <n v="0"/>
    <n v="1"/>
    <n v="0"/>
    <n v="0"/>
    <n v="0"/>
    <s v="Yes"/>
    <s v="0-40k"/>
    <n v="1"/>
    <s v="Tech"/>
    <s v="Python"/>
    <n v="7"/>
    <n v="3"/>
    <n v="3"/>
    <n v="2"/>
    <n v="5"/>
    <n v="9"/>
    <n v="4.833333333333333"/>
    <s v="Difficult"/>
    <s v="Better Salary"/>
    <s v="Male"/>
    <n v="0"/>
    <n v="26"/>
    <s v="Bachelors"/>
    <n v="3"/>
    <s v="Hispanic or Latino"/>
    <s v="South America"/>
    <n v="0"/>
    <n v="0"/>
    <n v="0"/>
    <n v="0"/>
    <n v="0"/>
    <n v="0"/>
    <n v="0"/>
    <n v="1"/>
  </r>
  <r>
    <s v="62a34383b4da29969c62f1be"/>
    <s v="anonymous"/>
    <s v="6/10/2022"/>
    <s v="9:13"/>
    <s v="0:01:03"/>
    <x v="4"/>
    <n v="0"/>
    <n v="0"/>
    <n v="0"/>
    <n v="0"/>
    <n v="0"/>
    <s v="No"/>
    <s v="0-40k"/>
    <n v="1"/>
    <s v="Tech"/>
    <s v="Python"/>
    <n v="7"/>
    <n v="5"/>
    <n v="8"/>
    <n v="0"/>
    <n v="0"/>
    <n v="0"/>
    <n v="3.3333333333333335"/>
    <s v="Neither easy nor difficult"/>
    <s v="Good Culture"/>
    <s v="Female"/>
    <n v="1"/>
    <n v="23"/>
    <s v="Bachelors"/>
    <n v="3"/>
    <s v="Asian or Asian American"/>
    <s v="India"/>
    <n v="0"/>
    <n v="0"/>
    <n v="0"/>
    <n v="1"/>
    <n v="0"/>
    <n v="0"/>
    <n v="0"/>
    <n v="0"/>
  </r>
  <r>
    <s v="62a34389cec54911e9ca5a22"/>
    <s v="anonymous"/>
    <s v="6/10/2022"/>
    <s v="9:13"/>
    <s v="0:01:01"/>
    <x v="1"/>
    <n v="0"/>
    <n v="1"/>
    <n v="0"/>
    <n v="0"/>
    <n v="0"/>
    <s v="No"/>
    <s v="0-40k"/>
    <n v="1"/>
    <s v="Tech"/>
    <s v="R"/>
    <n v="2"/>
    <n v="3"/>
    <n v="2"/>
    <n v="5"/>
    <n v="5"/>
    <n v="7"/>
    <n v="4"/>
    <s v="Neither easy nor difficult"/>
    <s v="Remote Work"/>
    <s v="Male"/>
    <n v="0"/>
    <n v="21"/>
    <s v="Masters"/>
    <n v="4"/>
    <s v="Hispanic or Latino"/>
    <s v="Europe"/>
    <n v="0"/>
    <n v="0"/>
    <n v="1"/>
    <n v="0"/>
    <n v="0"/>
    <n v="0"/>
    <n v="0"/>
    <n v="0"/>
  </r>
  <r>
    <s v="62a51aaacec54911e9cca93b"/>
    <s v="anonymous"/>
    <s v="6/11/2022"/>
    <s v="18:43"/>
    <s v="0:03:26"/>
    <x v="0"/>
    <n v="1"/>
    <n v="0"/>
    <n v="0"/>
    <n v="0"/>
    <n v="0"/>
    <s v="Yes"/>
    <s v="86k-105k"/>
    <n v="4"/>
    <s v="Healthcare"/>
    <s v="Other"/>
    <n v="6"/>
    <n v="6"/>
    <n v="6"/>
    <n v="5"/>
    <n v="4"/>
    <n v="4"/>
    <n v="5.166666666666667"/>
    <s v="Easy"/>
    <s v="Remote Work"/>
    <s v="Male"/>
    <n v="0"/>
    <n v="53"/>
    <s v="PhD"/>
    <n v="5"/>
    <s v="White or Caucasian"/>
    <s v="Europe"/>
    <n v="0"/>
    <n v="0"/>
    <n v="1"/>
    <n v="0"/>
    <n v="0"/>
    <n v="0"/>
    <n v="0"/>
    <n v="0"/>
  </r>
  <r>
    <s v="62a343d9f3072dd892622fe4"/>
    <s v="anonymous"/>
    <s v="6/10/2022"/>
    <s v="9:15"/>
    <s v="0:03:15"/>
    <x v="0"/>
    <n v="1"/>
    <n v="0"/>
    <n v="0"/>
    <n v="0"/>
    <n v="0"/>
    <s v="Yes"/>
    <s v="41k-65k"/>
    <n v="2"/>
    <s v="Tech"/>
    <s v="Python"/>
    <n v="5"/>
    <n v="6"/>
    <n v="7"/>
    <n v="7"/>
    <n v="7"/>
    <n v="6"/>
    <n v="6.333333333333333"/>
    <s v="Difficult"/>
    <s v="Better Salary"/>
    <s v="Male"/>
    <n v="0"/>
    <n v="25"/>
    <s v="Bachelors"/>
    <n v="3"/>
    <s v="Asian or Asian American"/>
    <s v="North America"/>
    <n v="1"/>
    <n v="0"/>
    <n v="0"/>
    <n v="0"/>
    <n v="0"/>
    <n v="0"/>
    <n v="0"/>
    <n v="0"/>
  </r>
  <r>
    <s v="62a34400d8c00e9f5419dc2b"/>
    <s v="anonymous"/>
    <s v="6/10/2022"/>
    <s v="9:15"/>
    <s v="0:01:24"/>
    <x v="0"/>
    <n v="1"/>
    <n v="0"/>
    <n v="0"/>
    <n v="0"/>
    <n v="0"/>
    <s v="No"/>
    <s v="41k-65k"/>
    <n v="2"/>
    <s v="Tech"/>
    <s v="Python"/>
    <n v="6"/>
    <n v="6"/>
    <n v="6"/>
    <n v="6"/>
    <n v="3"/>
    <n v="5"/>
    <n v="5.333333333333333"/>
    <s v="Difficult"/>
    <s v="Good Culture"/>
    <s v="Male"/>
    <n v="0"/>
    <n v="27"/>
    <s v="Masters"/>
    <n v="4"/>
    <s v="Black or African American"/>
    <s v="Europe"/>
    <n v="0"/>
    <n v="0"/>
    <n v="1"/>
    <n v="0"/>
    <n v="0"/>
    <n v="0"/>
    <n v="0"/>
    <n v="0"/>
  </r>
  <r>
    <s v="62a34425f8d5efcc22f7d525"/>
    <s v="anonymous"/>
    <s v="6/10/2022"/>
    <s v="9:16"/>
    <s v="0:01:28"/>
    <x v="0"/>
    <n v="1"/>
    <n v="0"/>
    <n v="0"/>
    <n v="0"/>
    <n v="0"/>
    <s v="Yes"/>
    <s v="41k-65k"/>
    <n v="2"/>
    <s v="Tech"/>
    <s v="Python"/>
    <n v="3"/>
    <n v="9"/>
    <n v="10"/>
    <n v="8"/>
    <n v="9"/>
    <n v="9"/>
    <n v="8"/>
    <s v="Easy"/>
    <s v="Better Salary"/>
    <s v="Male"/>
    <n v="0"/>
    <n v="23"/>
    <s v="Bachelors"/>
    <n v="3"/>
    <s v="Asian or Asian American"/>
    <s v="India"/>
    <n v="0"/>
    <n v="0"/>
    <n v="0"/>
    <n v="1"/>
    <n v="0"/>
    <n v="0"/>
    <n v="0"/>
    <n v="0"/>
  </r>
  <r>
    <s v="62a34449575fa3a5ae88b637"/>
    <s v="anonymous"/>
    <s v="6/10/2022"/>
    <s v="9:16"/>
    <s v="0:02:36"/>
    <x v="2"/>
    <n v="0"/>
    <n v="0"/>
    <n v="0"/>
    <n v="0"/>
    <n v="0"/>
    <s v="No"/>
    <s v="86k-105k"/>
    <n v="4"/>
    <s v="Other"/>
    <s v="R"/>
    <n v="4"/>
    <n v="3"/>
    <n v="3"/>
    <n v="5"/>
    <n v="5"/>
    <n v="5"/>
    <n v="4.166666666666667"/>
    <s v="Difficult"/>
    <s v="Better Salary"/>
    <s v="Male"/>
    <n v="0"/>
    <n v="32"/>
    <s v="Masters"/>
    <n v="4"/>
    <s v="Asian or Asian American"/>
    <s v="North America"/>
    <n v="1"/>
    <n v="0"/>
    <n v="0"/>
    <n v="0"/>
    <n v="0"/>
    <n v="0"/>
    <n v="0"/>
    <n v="0"/>
  </r>
  <r>
    <s v="62a3445dcf255543173011e1"/>
    <s v="anonymous"/>
    <s v="6/10/2022"/>
    <s v="9:17"/>
    <s v="0:02:41"/>
    <x v="4"/>
    <n v="0"/>
    <n v="0"/>
    <n v="0"/>
    <n v="0"/>
    <n v="0"/>
    <s v="Yes"/>
    <s v="106k-125k"/>
    <n v="5"/>
    <s v="Healthcare"/>
    <s v="Python"/>
    <n v="5"/>
    <n v="5"/>
    <n v="7"/>
    <n v="5"/>
    <n v="7"/>
    <n v="7"/>
    <n v="6"/>
    <s v="Neither easy nor difficult"/>
    <s v="Remote Work"/>
    <s v="Male"/>
    <n v="0"/>
    <n v="22"/>
    <s v="Bachelors"/>
    <n v="3"/>
    <s v="Asian or Asian American"/>
    <s v="India"/>
    <n v="0"/>
    <n v="0"/>
    <n v="0"/>
    <n v="1"/>
    <n v="0"/>
    <n v="0"/>
    <n v="0"/>
    <n v="0"/>
  </r>
  <r>
    <s v="62a33e38f3072dd8926221d3"/>
    <s v="anonymous"/>
    <s v="6/10/2022"/>
    <s v="8:51"/>
    <s v="0:01:25"/>
    <x v="0"/>
    <n v="1"/>
    <n v="0"/>
    <n v="0"/>
    <n v="0"/>
    <n v="0"/>
    <s v="Yes"/>
    <s v="0-40k"/>
    <n v="1"/>
    <s v="Healthcare"/>
    <s v="Python"/>
    <n v="5"/>
    <n v="6"/>
    <n v="8"/>
    <n v="8"/>
    <n v="7"/>
    <n v="1"/>
    <n v="5.833333333333333"/>
    <s v="Neither easy nor difficult"/>
    <s v="Remote Work"/>
    <s v="Male"/>
    <n v="0"/>
    <n v="28"/>
    <s v="Unknown"/>
    <s v=" "/>
    <s v="White or Caucasian"/>
    <s v="Asia"/>
    <n v="0"/>
    <n v="0"/>
    <n v="0"/>
    <n v="0"/>
    <n v="0"/>
    <n v="1"/>
    <n v="0"/>
    <n v="0"/>
  </r>
  <r>
    <s v="62a3449f7dc029e2d66bf5d1"/>
    <s v="anonymous"/>
    <s v="6/10/2022"/>
    <s v="9:18"/>
    <s v="0:01:15"/>
    <x v="0"/>
    <n v="1"/>
    <n v="0"/>
    <n v="0"/>
    <n v="0"/>
    <n v="0"/>
    <s v="Yes"/>
    <s v="0-40k"/>
    <n v="1"/>
    <s v="Telecommunication"/>
    <s v="Python"/>
    <n v="2"/>
    <n v="8"/>
    <n v="6"/>
    <n v="6"/>
    <n v="5"/>
    <n v="5"/>
    <n v="5.333333333333333"/>
    <s v="Neither easy nor difficult"/>
    <s v="Remote Work"/>
    <s v="Female"/>
    <n v="1"/>
    <n v="36"/>
    <s v="Masters"/>
    <n v="4"/>
    <s v="White or Caucasian"/>
    <s v="Europe"/>
    <n v="0"/>
    <n v="0"/>
    <n v="1"/>
    <n v="0"/>
    <n v="0"/>
    <n v="0"/>
    <n v="0"/>
    <n v="0"/>
  </r>
  <r>
    <s v="62a344c5f408bae018ed4806"/>
    <s v="anonymous"/>
    <s v="6/10/2022"/>
    <s v="9:19"/>
    <s v="0:02:21"/>
    <x v="0"/>
    <n v="1"/>
    <n v="0"/>
    <n v="0"/>
    <n v="0"/>
    <n v="0"/>
    <s v="Yes"/>
    <s v="106k-125k"/>
    <n v="5"/>
    <s v="Tech"/>
    <s v="SQL"/>
    <n v="10"/>
    <n v="6"/>
    <n v="9"/>
    <n v="5"/>
    <n v="8"/>
    <n v="7"/>
    <n v="7.5"/>
    <s v="Easy"/>
    <s v="Good Work/Life Balance"/>
    <s v="Female"/>
    <n v="1"/>
    <n v="27"/>
    <s v="Bachelors"/>
    <n v="3"/>
    <s v="White or Caucasian"/>
    <s v="North America"/>
    <n v="1"/>
    <n v="0"/>
    <n v="0"/>
    <n v="0"/>
    <n v="0"/>
    <n v="0"/>
    <n v="0"/>
    <n v="0"/>
  </r>
  <r>
    <s v="62a344c6f8d5efcc22f7d6e1"/>
    <s v="anonymous"/>
    <s v="6/10/2022"/>
    <s v="9:19"/>
    <s v="0:02:17"/>
    <x v="2"/>
    <n v="0"/>
    <n v="0"/>
    <n v="0"/>
    <n v="0"/>
    <n v="0"/>
    <s v="Yes"/>
    <s v="0-40k"/>
    <n v="1"/>
    <s v="Tech"/>
    <s v="Python"/>
    <n v="5"/>
    <n v="5"/>
    <n v="5"/>
    <n v="5"/>
    <n v="5"/>
    <n v="1"/>
    <n v="4.333333333333333"/>
    <s v="Neither easy nor difficult"/>
    <s v="Other"/>
    <s v="Male"/>
    <n v="0"/>
    <n v="23"/>
    <s v="Bachelors"/>
    <n v="3"/>
    <s v="Asian or Asian American"/>
    <s v="India"/>
    <n v="0"/>
    <n v="0"/>
    <n v="0"/>
    <n v="1"/>
    <n v="0"/>
    <n v="0"/>
    <n v="0"/>
    <n v="0"/>
  </r>
  <r>
    <s v="62a3ac4bf8f756164585ea83"/>
    <s v="anonymous"/>
    <s v="6/10/2022"/>
    <s v="16:40"/>
    <s v="0:02:04"/>
    <x v="0"/>
    <n v="1"/>
    <n v="0"/>
    <n v="0"/>
    <n v="0"/>
    <n v="0"/>
    <s v="Yes"/>
    <s v="0-40k"/>
    <n v="1"/>
    <s v="Tech"/>
    <s v="Python"/>
    <n v="3"/>
    <n v="2"/>
    <n v="4"/>
    <n v="3"/>
    <n v="7"/>
    <n v="8"/>
    <n v="4.5"/>
    <s v="Easy"/>
    <s v="Good Work/Life Balance"/>
    <s v="Male"/>
    <n v="0"/>
    <n v="26"/>
    <s v="Bachelors"/>
    <n v="3"/>
    <s v="Other"/>
    <s v="Asia"/>
    <n v="0"/>
    <n v="0"/>
    <n v="0"/>
    <n v="0"/>
    <n v="0"/>
    <n v="1"/>
    <n v="0"/>
    <n v="0"/>
  </r>
  <r>
    <s v="62a3450424a262602738357f"/>
    <s v="anonymous"/>
    <s v="6/10/2022"/>
    <s v="9:20"/>
    <s v="0:01:19"/>
    <x v="2"/>
    <n v="0"/>
    <n v="0"/>
    <n v="0"/>
    <n v="0"/>
    <n v="0"/>
    <s v="No"/>
    <s v="86k-105k"/>
    <n v="4"/>
    <s v="Healthcare"/>
    <s v="Python"/>
    <n v="9"/>
    <n v="10"/>
    <n v="10"/>
    <n v="10"/>
    <n v="10"/>
    <n v="10"/>
    <n v="9.8333333333333339"/>
    <s v="Very Easy"/>
    <s v="Good Work/Life Balance"/>
    <s v="Female"/>
    <n v="1"/>
    <n v="33"/>
    <s v="PhD"/>
    <n v="5"/>
    <s v="Hispanic or Latino"/>
    <s v="North America"/>
    <n v="1"/>
    <n v="0"/>
    <n v="0"/>
    <n v="0"/>
    <n v="0"/>
    <n v="0"/>
    <n v="0"/>
    <n v="0"/>
  </r>
  <r>
    <s v="62a34117cec54911e9ca54e7"/>
    <s v="anonymous"/>
    <s v="6/10/2022"/>
    <s v="9:03"/>
    <s v="0:01:59"/>
    <x v="4"/>
    <n v="0"/>
    <n v="0"/>
    <n v="0"/>
    <n v="0"/>
    <n v="0"/>
    <s v="Yes"/>
    <s v="0-40k"/>
    <n v="1"/>
    <s v="Other"/>
    <s v="R"/>
    <n v="1"/>
    <n v="3"/>
    <n v="6"/>
    <n v="6"/>
    <n v="6"/>
    <n v="9"/>
    <n v="5.166666666666667"/>
    <s v="Difficult"/>
    <s v="Remote Work"/>
    <s v="Male"/>
    <n v="0"/>
    <n v="36"/>
    <s v="Bachelors"/>
    <n v="3"/>
    <s v="Black or African American"/>
    <s v="Caribbean"/>
    <n v="0"/>
    <n v="0"/>
    <n v="0"/>
    <n v="0"/>
    <n v="0"/>
    <n v="0"/>
    <n v="0"/>
    <n v="0"/>
  </r>
  <r>
    <s v="62a345490a77c1a77f65cc5b"/>
    <s v="anonymous"/>
    <s v="6/10/2022"/>
    <s v="9:21"/>
    <s v="0:01:38"/>
    <x v="0"/>
    <n v="1"/>
    <n v="0"/>
    <n v="0"/>
    <n v="0"/>
    <n v="0"/>
    <s v="Yes"/>
    <s v="41k-65k"/>
    <n v="2"/>
    <s v="Education"/>
    <s v="R"/>
    <n v="3"/>
    <n v="6"/>
    <n v="5"/>
    <n v="4"/>
    <n v="3"/>
    <n v="4"/>
    <n v="4.166666666666667"/>
    <s v="Neither easy nor difficult"/>
    <s v="Better Salary"/>
    <s v="Male"/>
    <n v="0"/>
    <n v="42"/>
    <s v="Associates"/>
    <n v="2"/>
    <s v="White or Caucasian"/>
    <s v="North America"/>
    <n v="1"/>
    <n v="0"/>
    <n v="0"/>
    <n v="0"/>
    <n v="0"/>
    <n v="0"/>
    <n v="0"/>
    <n v="0"/>
  </r>
  <r>
    <s v="62a3455bbc6861bf3176d57a"/>
    <s v="anonymous"/>
    <s v="6/10/2022"/>
    <s v="9:21"/>
    <s v="0:02:36"/>
    <x v="0"/>
    <n v="1"/>
    <n v="0"/>
    <n v="0"/>
    <n v="0"/>
    <n v="0"/>
    <s v="Yes"/>
    <s v="0-40k"/>
    <n v="1"/>
    <s v="Tech"/>
    <s v="Python"/>
    <n v="6"/>
    <n v="7"/>
    <n v="8"/>
    <n v="7"/>
    <n v="7"/>
    <n v="8"/>
    <n v="7.166666666666667"/>
    <s v="Easy"/>
    <s v="Good Work/Life Balance"/>
    <s v="Male"/>
    <n v="0"/>
    <n v="29"/>
    <s v="Masters"/>
    <n v="4"/>
    <s v="White or Caucasian"/>
    <s v="Europe"/>
    <n v="0"/>
    <n v="0"/>
    <n v="1"/>
    <n v="0"/>
    <n v="0"/>
    <n v="0"/>
    <n v="0"/>
    <n v="0"/>
  </r>
  <r>
    <s v="62a3457bf8d5efcc22f7da17"/>
    <s v="anonymous"/>
    <s v="6/10/2022"/>
    <s v="9:22"/>
    <s v="0:01:08"/>
    <x v="0"/>
    <n v="1"/>
    <n v="0"/>
    <n v="0"/>
    <n v="0"/>
    <n v="0"/>
    <s v="No"/>
    <s v="125k-150k"/>
    <n v="6"/>
    <s v="Tech"/>
    <s v="Python"/>
    <n v="4"/>
    <n v="7"/>
    <n v="6"/>
    <n v="4"/>
    <n v="2"/>
    <n v="4"/>
    <n v="4.5"/>
    <s v="Easy"/>
    <s v="Better Salary"/>
    <s v="Female"/>
    <n v="1"/>
    <n v="27"/>
    <s v="Masters"/>
    <n v="4"/>
    <s v="Asian or Asian American"/>
    <s v="North America"/>
    <n v="1"/>
    <n v="0"/>
    <n v="0"/>
    <n v="0"/>
    <n v="0"/>
    <n v="0"/>
    <n v="0"/>
    <n v="0"/>
  </r>
  <r>
    <s v="62a345b2bae91e4b8b82fad6"/>
    <s v="anonymous"/>
    <s v="6/10/2022"/>
    <s v="9:22"/>
    <s v="0:01:41"/>
    <x v="4"/>
    <n v="0"/>
    <n v="0"/>
    <n v="0"/>
    <n v="0"/>
    <n v="0"/>
    <s v="No"/>
    <s v="41k-65k"/>
    <n v="2"/>
    <s v="Healthcare"/>
    <s v="Python"/>
    <n v="0"/>
    <n v="10"/>
    <n v="10"/>
    <n v="10"/>
    <n v="4"/>
    <n v="2"/>
    <n v="6"/>
    <s v="Neither easy nor difficult"/>
    <s v="Remote Work"/>
    <s v="Female"/>
    <n v="1"/>
    <n v="39"/>
    <s v="Bachelors"/>
    <n v="3"/>
    <s v="Hispanic or Latino"/>
    <s v="North America"/>
    <n v="1"/>
    <n v="0"/>
    <n v="0"/>
    <n v="0"/>
    <n v="0"/>
    <n v="0"/>
    <n v="0"/>
    <n v="0"/>
  </r>
  <r>
    <s v="62a360dbd8c00e9f541a16cf"/>
    <s v="anonymous"/>
    <s v="6/10/2022"/>
    <s v="11:18"/>
    <s v="0:02:08"/>
    <x v="4"/>
    <n v="0"/>
    <n v="0"/>
    <n v="0"/>
    <n v="0"/>
    <n v="0"/>
    <s v="No"/>
    <s v="41k-65k"/>
    <n v="2"/>
    <s v="Construction"/>
    <s v="Other"/>
    <n v="10"/>
    <n v="4"/>
    <n v="10"/>
    <n v="10"/>
    <n v="4"/>
    <n v="10"/>
    <n v="8"/>
    <s v="Neither easy nor difficult"/>
    <s v="Remote Work"/>
    <s v="Male"/>
    <n v="0"/>
    <n v="32"/>
    <s v="Masters"/>
    <n v="4"/>
    <s v="White or Caucasian"/>
    <s v="Europe"/>
    <n v="0"/>
    <n v="0"/>
    <n v="1"/>
    <n v="0"/>
    <n v="0"/>
    <n v="0"/>
    <n v="0"/>
    <n v="0"/>
  </r>
  <r>
    <s v="62a36d12f8d5efcc22f82cd8"/>
    <s v="anonymous"/>
    <s v="6/10/2022"/>
    <s v="12:10"/>
    <s v="0:02:58"/>
    <x v="4"/>
    <n v="0"/>
    <n v="0"/>
    <n v="0"/>
    <n v="0"/>
    <n v="0"/>
    <s v="No"/>
    <s v="0-40k"/>
    <n v="1"/>
    <s v="Tech"/>
    <s v="Python"/>
    <n v="0"/>
    <n v="4"/>
    <n v="7"/>
    <n v="6"/>
    <n v="7"/>
    <n v="8"/>
    <n v="5.333333333333333"/>
    <s v="Easy"/>
    <s v="Other"/>
    <s v="Male"/>
    <n v="0"/>
    <n v="24"/>
    <s v="Masters"/>
    <n v="4"/>
    <s v="White or Caucasian"/>
    <s v="Europe"/>
    <n v="0"/>
    <n v="0"/>
    <n v="1"/>
    <n v="0"/>
    <n v="0"/>
    <n v="0"/>
    <n v="0"/>
    <n v="0"/>
  </r>
  <r>
    <s v="62a34646f8d5efcc22f7dc5c"/>
    <s v="anonymous"/>
    <s v="6/10/2022"/>
    <s v="9:25"/>
    <s v="0:01:22"/>
    <x v="0"/>
    <n v="1"/>
    <n v="0"/>
    <n v="0"/>
    <n v="0"/>
    <n v="0"/>
    <s v="Yes"/>
    <s v="66k-85k"/>
    <n v="3"/>
    <s v="Education"/>
    <s v="R"/>
    <n v="7"/>
    <n v="7"/>
    <n v="7"/>
    <n v="7"/>
    <n v="4"/>
    <n v="7"/>
    <n v="6.5"/>
    <s v="Easy"/>
    <s v="Remote Work"/>
    <s v="Male"/>
    <n v="0"/>
    <n v="31"/>
    <s v="Masters"/>
    <n v="4"/>
    <s v="White or Caucasian"/>
    <s v="North America"/>
    <n v="1"/>
    <n v="0"/>
    <n v="0"/>
    <n v="0"/>
    <n v="0"/>
    <n v="0"/>
    <n v="0"/>
    <n v="0"/>
  </r>
  <r>
    <s v="62a34687f408bae018ed4c52"/>
    <s v="anonymous"/>
    <s v="6/10/2022"/>
    <s v="9:26"/>
    <s v="0:01:30"/>
    <x v="0"/>
    <n v="1"/>
    <n v="0"/>
    <n v="0"/>
    <n v="0"/>
    <n v="0"/>
    <s v="Yes"/>
    <s v="0-40k"/>
    <n v="1"/>
    <s v="Finance"/>
    <s v="Python"/>
    <n v="10"/>
    <n v="9"/>
    <n v="9"/>
    <n v="10"/>
    <n v="9"/>
    <n v="10"/>
    <n v="9.5"/>
    <s v="Neither easy nor difficult"/>
    <s v="Good Culture"/>
    <s v="Male"/>
    <n v="0"/>
    <n v="30"/>
    <s v="Masters"/>
    <n v="4"/>
    <s v="Hispanic or Latino"/>
    <s v="North America"/>
    <n v="1"/>
    <n v="0"/>
    <n v="0"/>
    <n v="0"/>
    <n v="0"/>
    <n v="0"/>
    <n v="0"/>
    <n v="0"/>
  </r>
  <r>
    <s v="62a346a37dc029e2d66bfa6d"/>
    <s v="anonymous"/>
    <s v="6/10/2022"/>
    <s v="9:26"/>
    <s v="0:03:05"/>
    <x v="1"/>
    <n v="0"/>
    <n v="1"/>
    <n v="0"/>
    <n v="0"/>
    <n v="0"/>
    <s v="Yes"/>
    <s v="0-40k"/>
    <n v="1"/>
    <s v="Tech"/>
    <s v="Python"/>
    <n v="7"/>
    <n v="8"/>
    <n v="6"/>
    <n v="5"/>
    <n v="5"/>
    <n v="9"/>
    <n v="6.666666666666667"/>
    <s v="Difficult"/>
    <s v="Better Salary"/>
    <s v="Male"/>
    <n v="0"/>
    <n v="33"/>
    <s v="Masters"/>
    <n v="4"/>
    <s v="Hispanic or Latino"/>
    <s v="North America"/>
    <n v="1"/>
    <n v="0"/>
    <n v="0"/>
    <n v="0"/>
    <n v="0"/>
    <n v="0"/>
    <n v="0"/>
    <n v="0"/>
  </r>
  <r>
    <s v="62a346a95d257a28a30d8cb9"/>
    <s v="anonymous"/>
    <s v="6/10/2022"/>
    <s v="9:27"/>
    <s v="0:00:58"/>
    <x v="0"/>
    <n v="1"/>
    <n v="0"/>
    <n v="0"/>
    <n v="0"/>
    <n v="0"/>
    <s v="No"/>
    <s v="66k-85k"/>
    <n v="3"/>
    <s v="Other"/>
    <s v="Python"/>
    <n v="7"/>
    <n v="8"/>
    <n v="9"/>
    <n v="7"/>
    <n v="7"/>
    <n v="7"/>
    <n v="7.5"/>
    <s v="Neither easy nor difficult"/>
    <s v="Better Salary"/>
    <s v="Male"/>
    <n v="0"/>
    <n v="25"/>
    <s v="Bachelors"/>
    <n v="3"/>
    <s v="White or Caucasian"/>
    <s v="North America"/>
    <n v="1"/>
    <n v="0"/>
    <n v="0"/>
    <n v="0"/>
    <n v="0"/>
    <n v="0"/>
    <n v="0"/>
    <n v="0"/>
  </r>
  <r>
    <s v="62a346b4bc6861bf3176d7ce"/>
    <s v="anonymous"/>
    <s v="6/10/2022"/>
    <s v="9:27"/>
    <s v="0:01:09"/>
    <x v="4"/>
    <n v="0"/>
    <n v="0"/>
    <n v="0"/>
    <n v="0"/>
    <n v="0"/>
    <s v="No"/>
    <s v="0-40k"/>
    <n v="1"/>
    <s v="Tech"/>
    <s v="R"/>
    <n v="0"/>
    <n v="0"/>
    <n v="0"/>
    <n v="0"/>
    <n v="0"/>
    <n v="0"/>
    <n v="0"/>
    <s v="Neither easy nor difficult"/>
    <s v="Good Work/Life Balance"/>
    <s v="Male"/>
    <n v="0"/>
    <n v="23"/>
    <s v="Bachelors"/>
    <n v="3"/>
    <s v="Other"/>
    <s v="India"/>
    <n v="0"/>
    <n v="0"/>
    <n v="0"/>
    <n v="1"/>
    <n v="0"/>
    <n v="0"/>
    <n v="0"/>
    <n v="0"/>
  </r>
  <r>
    <s v="62a346cef8f756164585385b"/>
    <s v="anonymous"/>
    <s v="6/10/2022"/>
    <s v="9:27"/>
    <s v="0:01:51"/>
    <x v="0"/>
    <n v="1"/>
    <n v="0"/>
    <n v="0"/>
    <n v="0"/>
    <n v="0"/>
    <s v="Yes"/>
    <s v="41k-65k"/>
    <n v="2"/>
    <s v="Other"/>
    <s v="Other"/>
    <n v="4"/>
    <n v="4"/>
    <n v="3"/>
    <n v="3"/>
    <n v="5"/>
    <n v="6"/>
    <n v="4.166666666666667"/>
    <s v="Very Difficult"/>
    <s v="Better Salary"/>
    <s v="Male"/>
    <n v="0"/>
    <n v="33"/>
    <s v="Bachelors"/>
    <n v="3"/>
    <s v="Asian or Asian American"/>
    <s v="North America"/>
    <n v="1"/>
    <n v="0"/>
    <n v="0"/>
    <n v="0"/>
    <n v="0"/>
    <n v="0"/>
    <n v="0"/>
    <n v="0"/>
  </r>
  <r>
    <s v="62a3fea50a77c1a77f66e41b"/>
    <s v="anonymous"/>
    <s v="6/10/2022"/>
    <s v="22:32"/>
    <s v="0:00:43"/>
    <x v="0"/>
    <n v="1"/>
    <n v="0"/>
    <n v="0"/>
    <n v="0"/>
    <n v="0"/>
    <s v="Yes"/>
    <s v="0-40k"/>
    <n v="1"/>
    <s v="Healthcare"/>
    <s v="R"/>
    <n v="4"/>
    <n v="5"/>
    <n v="7"/>
    <n v="7"/>
    <n v="5"/>
    <n v="7"/>
    <n v="5.833333333333333"/>
    <s v="Neither easy nor difficult"/>
    <s v="Better Salary"/>
    <s v="Female"/>
    <n v="1"/>
    <n v="35"/>
    <s v="Bachelors"/>
    <n v="3"/>
    <s v="Hispanic or Latino"/>
    <s v="South America"/>
    <n v="0"/>
    <n v="0"/>
    <n v="0"/>
    <n v="0"/>
    <n v="0"/>
    <n v="0"/>
    <n v="0"/>
    <n v="1"/>
  </r>
  <r>
    <s v="62a345e25d257a28a30d8b43"/>
    <s v="anonymous"/>
    <s v="6/10/2022"/>
    <s v="9:23"/>
    <s v="0:03:09"/>
    <x v="0"/>
    <n v="1"/>
    <n v="0"/>
    <n v="0"/>
    <n v="0"/>
    <n v="0"/>
    <s v="Yes"/>
    <s v="66k-85k"/>
    <n v="3"/>
    <s v="Other"/>
    <s v="Python"/>
    <n v="7"/>
    <n v="7"/>
    <n v="5"/>
    <n v="9"/>
    <n v="7"/>
    <n v="8"/>
    <n v="7.166666666666667"/>
    <s v="Easy"/>
    <s v="Good Work/Life Balance"/>
    <s v="Male"/>
    <n v="0"/>
    <n v="29"/>
    <s v="Bachelors"/>
    <n v="3"/>
    <s v="Hispanic or Latino"/>
    <s v="South America"/>
    <n v="0"/>
    <n v="0"/>
    <n v="0"/>
    <n v="0"/>
    <n v="0"/>
    <n v="0"/>
    <n v="0"/>
    <n v="1"/>
  </r>
  <r>
    <s v="62a34726f8d5efcc22f7dec7"/>
    <s v="anonymous"/>
    <s v="6/10/2022"/>
    <s v="9:29"/>
    <s v="0:01:14"/>
    <x v="0"/>
    <n v="1"/>
    <n v="0"/>
    <n v="0"/>
    <n v="0"/>
    <n v="0"/>
    <s v="No"/>
    <s v="66k-85k"/>
    <n v="3"/>
    <s v="Tech"/>
    <s v="Python"/>
    <n v="3"/>
    <n v="4"/>
    <n v="2"/>
    <n v="1"/>
    <n v="0"/>
    <n v="4"/>
    <n v="2.3333333333333335"/>
    <s v="Neither easy nor difficult"/>
    <s v="Better Salary"/>
    <s v="Male"/>
    <n v="0"/>
    <n v="25"/>
    <s v="Bachelors"/>
    <n v="3"/>
    <s v="White or Caucasian"/>
    <s v="North America"/>
    <n v="1"/>
    <n v="0"/>
    <n v="0"/>
    <n v="0"/>
    <n v="0"/>
    <n v="0"/>
    <n v="0"/>
    <n v="0"/>
  </r>
  <r>
    <s v="62a3476c5d257a28a30d8e6d"/>
    <s v="anonymous"/>
    <s v="6/10/2022"/>
    <s v="9:30"/>
    <s v="0:03:00"/>
    <x v="0"/>
    <n v="1"/>
    <n v="0"/>
    <n v="0"/>
    <n v="0"/>
    <n v="0"/>
    <s v="No"/>
    <s v="86k-105k"/>
    <n v="4"/>
    <s v="Other"/>
    <s v="Python"/>
    <n v="5"/>
    <n v="4"/>
    <n v="5"/>
    <n v="4"/>
    <n v="3"/>
    <n v="6"/>
    <n v="4.5"/>
    <s v="Neither easy nor difficult"/>
    <s v="Other"/>
    <s v="Male"/>
    <n v="0"/>
    <n v="23"/>
    <s v="Bachelors"/>
    <n v="3"/>
    <s v="White or Caucasian"/>
    <s v="North America"/>
    <n v="1"/>
    <n v="0"/>
    <n v="0"/>
    <n v="0"/>
    <n v="0"/>
    <n v="0"/>
    <n v="0"/>
    <n v="0"/>
  </r>
  <r>
    <s v="62a347b4f8f7561645853a98"/>
    <s v="anonymous"/>
    <s v="6/10/2022"/>
    <s v="9:31"/>
    <s v="0:02:02"/>
    <x v="2"/>
    <n v="0"/>
    <n v="0"/>
    <n v="0"/>
    <n v="0"/>
    <n v="0"/>
    <s v="No"/>
    <s v="41k-65k"/>
    <n v="2"/>
    <s v="Healthcare"/>
    <s v="JavaScript"/>
    <n v="2"/>
    <n v="4"/>
    <n v="6"/>
    <n v="5"/>
    <n v="3"/>
    <n v="4"/>
    <n v="4"/>
    <s v="Easy"/>
    <s v="Better Salary"/>
    <s v="Female"/>
    <n v="1"/>
    <n v="51"/>
    <s v="Bachelors"/>
    <n v="3"/>
    <s v="Black or African American"/>
    <s v="North America"/>
    <n v="1"/>
    <n v="0"/>
    <n v="0"/>
    <n v="0"/>
    <n v="0"/>
    <n v="0"/>
    <n v="0"/>
    <n v="0"/>
  </r>
  <r>
    <s v="62a347f6b4da29969c62fb79"/>
    <s v="anonymous"/>
    <s v="6/10/2022"/>
    <s v="9:32"/>
    <s v="0:01:45"/>
    <x v="0"/>
    <n v="1"/>
    <n v="0"/>
    <n v="0"/>
    <n v="0"/>
    <n v="0"/>
    <s v="No"/>
    <s v="0-40k"/>
    <n v="1"/>
    <s v="Telecommunication"/>
    <s v="Other"/>
    <n v="1"/>
    <n v="4"/>
    <n v="4"/>
    <n v="3"/>
    <n v="2"/>
    <n v="6"/>
    <n v="3.3333333333333335"/>
    <s v="Very Difficult"/>
    <s v="Better Salary"/>
    <s v="Male"/>
    <n v="0"/>
    <n v="30"/>
    <s v="Bachelors"/>
    <n v="3"/>
    <s v="Black or African American"/>
    <s v="United Kingdom"/>
    <n v="0"/>
    <n v="0"/>
    <n v="0"/>
    <n v="0"/>
    <n v="1"/>
    <n v="0"/>
    <n v="0"/>
    <n v="0"/>
  </r>
  <r>
    <s v="62a3483018134ddc75cea4e6"/>
    <s v="anonymous"/>
    <s v="6/10/2022"/>
    <s v="9:33"/>
    <s v="0:01:41"/>
    <x v="0"/>
    <n v="1"/>
    <n v="0"/>
    <n v="0"/>
    <n v="0"/>
    <n v="0"/>
    <s v="Yes"/>
    <s v="41k-65k"/>
    <n v="2"/>
    <s v="Finance"/>
    <s v="Python"/>
    <n v="8"/>
    <n v="9"/>
    <n v="9"/>
    <n v="9"/>
    <n v="9"/>
    <n v="8"/>
    <n v="8.6666666666666661"/>
    <s v="Very Difficult"/>
    <s v="Better Salary"/>
    <s v="Male"/>
    <n v="0"/>
    <n v="23"/>
    <s v="Bachelors"/>
    <n v="3"/>
    <s v="Asian or Asian American"/>
    <s v="India"/>
    <n v="0"/>
    <n v="0"/>
    <n v="0"/>
    <n v="1"/>
    <n v="0"/>
    <n v="0"/>
    <n v="0"/>
    <n v="0"/>
  </r>
  <r>
    <s v="62a348650f8c8599d5af2b77"/>
    <s v="anonymous"/>
    <s v="6/10/2022"/>
    <s v="9:34"/>
    <s v="0:01:06"/>
    <x v="2"/>
    <n v="0"/>
    <n v="0"/>
    <n v="0"/>
    <n v="0"/>
    <n v="0"/>
    <s v="Yes"/>
    <s v="41k-65k"/>
    <n v="2"/>
    <s v="Other"/>
    <s v="R"/>
    <n v="3"/>
    <n v="5"/>
    <n v="5"/>
    <n v="6"/>
    <n v="3"/>
    <n v="4"/>
    <n v="4.333333333333333"/>
    <s v="Neither easy nor difficult"/>
    <s v="Better Salary"/>
    <s v="Male"/>
    <n v="0"/>
    <n v="24"/>
    <s v="Bachelors"/>
    <n v="3"/>
    <s v="Asian or Asian American"/>
    <s v="North America"/>
    <n v="1"/>
    <n v="0"/>
    <n v="0"/>
    <n v="0"/>
    <n v="0"/>
    <n v="0"/>
    <n v="0"/>
    <n v="0"/>
  </r>
  <r>
    <s v="62a3489318134ddc75cea659"/>
    <s v="anonymous"/>
    <s v="6/10/2022"/>
    <s v="9:35"/>
    <s v="0:01:06"/>
    <x v="4"/>
    <n v="0"/>
    <n v="0"/>
    <n v="0"/>
    <n v="0"/>
    <n v="0"/>
    <s v="Yes"/>
    <s v="41k-65k"/>
    <n v="2"/>
    <s v="Tech"/>
    <s v="Python"/>
    <n v="6"/>
    <n v="6"/>
    <n v="6"/>
    <n v="6"/>
    <n v="6"/>
    <n v="6"/>
    <n v="6"/>
    <s v="Easy"/>
    <s v="Good Culture"/>
    <s v="Male"/>
    <n v="0"/>
    <n v="25"/>
    <s v="Masters"/>
    <n v="4"/>
    <s v="Asian or Asian American"/>
    <s v="Australia"/>
    <n v="0"/>
    <n v="0"/>
    <n v="0"/>
    <n v="0"/>
    <n v="0"/>
    <n v="0"/>
    <n v="1"/>
    <n v="0"/>
  </r>
  <r>
    <s v="62a348bf2e54c9003e533634"/>
    <s v="anonymous"/>
    <s v="6/10/2022"/>
    <s v="9:35"/>
    <s v="0:02:22"/>
    <x v="0"/>
    <n v="1"/>
    <n v="0"/>
    <n v="0"/>
    <n v="0"/>
    <n v="0"/>
    <s v="Yes"/>
    <s v="41k-65k"/>
    <n v="2"/>
    <s v="Finance"/>
    <s v="Python"/>
    <n v="4"/>
    <n v="4"/>
    <n v="6"/>
    <n v="4"/>
    <n v="5"/>
    <n v="6"/>
    <n v="4.833333333333333"/>
    <s v="Difficult"/>
    <s v="Better Salary"/>
    <s v="Female"/>
    <n v="1"/>
    <n v="55"/>
    <s v="Masters"/>
    <n v="4"/>
    <s v="Other"/>
    <s v="North America"/>
    <n v="1"/>
    <n v="0"/>
    <n v="0"/>
    <n v="0"/>
    <n v="0"/>
    <n v="0"/>
    <n v="0"/>
    <n v="0"/>
  </r>
  <r>
    <s v="62a348c2f3072dd892623c10"/>
    <s v="anonymous"/>
    <s v="6/10/2022"/>
    <s v="9:36"/>
    <s v="0:01:56"/>
    <x v="0"/>
    <n v="1"/>
    <n v="0"/>
    <n v="0"/>
    <n v="0"/>
    <n v="0"/>
    <s v="No"/>
    <s v="86k-105k"/>
    <n v="4"/>
    <s v="Other"/>
    <s v="R"/>
    <n v="8"/>
    <n v="10"/>
    <n v="8"/>
    <n v="7"/>
    <n v="8"/>
    <n v="10"/>
    <n v="8.5"/>
    <s v="Very Easy"/>
    <s v="Remote Work"/>
    <s v="Female"/>
    <n v="1"/>
    <n v="30"/>
    <s v="Masters"/>
    <n v="4"/>
    <s v="White or Caucasian"/>
    <s v="North America"/>
    <n v="1"/>
    <n v="0"/>
    <n v="0"/>
    <n v="0"/>
    <n v="0"/>
    <n v="0"/>
    <n v="0"/>
    <n v="0"/>
  </r>
  <r>
    <s v="62a348f2f8d5efcc22f7e2ba"/>
    <s v="anonymous"/>
    <s v="6/10/2022"/>
    <s v="9:36"/>
    <s v="0:01:10"/>
    <x v="0"/>
    <n v="1"/>
    <n v="0"/>
    <n v="0"/>
    <n v="0"/>
    <n v="0"/>
    <s v="Yes"/>
    <s v="41k-65k"/>
    <n v="2"/>
    <s v="Other"/>
    <s v="Python"/>
    <n v="9"/>
    <n v="9"/>
    <n v="9"/>
    <n v="9"/>
    <n v="7"/>
    <n v="4"/>
    <n v="7.833333333333333"/>
    <s v="Difficult"/>
    <s v="Better Salary"/>
    <s v="Male"/>
    <n v="0"/>
    <n v="25"/>
    <s v="Bachelors"/>
    <n v="3"/>
    <s v="Asian or Asian American"/>
    <s v="North America"/>
    <n v="1"/>
    <n v="0"/>
    <n v="0"/>
    <n v="0"/>
    <n v="0"/>
    <n v="0"/>
    <n v="0"/>
    <n v="0"/>
  </r>
  <r>
    <s v="62a349160a77c1a77f65d4db"/>
    <s v="anonymous"/>
    <s v="6/10/2022"/>
    <s v="9:37"/>
    <s v="0:00:28"/>
    <x v="0"/>
    <n v="1"/>
    <n v="0"/>
    <n v="0"/>
    <n v="0"/>
    <n v="0"/>
    <s v="Yes"/>
    <s v="66k-85k"/>
    <n v="3"/>
    <s v="Other"/>
    <s v="Python"/>
    <n v="6"/>
    <n v="9"/>
    <n v="7"/>
    <n v="6"/>
    <n v="7"/>
    <n v="7"/>
    <n v="7"/>
    <s v="Neither easy nor difficult"/>
    <s v="Better Salary"/>
    <s v="Male"/>
    <n v="0"/>
    <n v="28"/>
    <s v="Masters"/>
    <n v="4"/>
    <s v="White or Caucasian"/>
    <s v="North America"/>
    <n v="1"/>
    <n v="0"/>
    <n v="0"/>
    <n v="0"/>
    <n v="0"/>
    <n v="0"/>
    <n v="0"/>
    <n v="0"/>
  </r>
  <r>
    <s v="62a3493fb4da29969c62fe63"/>
    <s v="anonymous"/>
    <s v="6/10/2022"/>
    <s v="9:38"/>
    <s v="0:02:22"/>
    <x v="2"/>
    <n v="0"/>
    <n v="0"/>
    <n v="0"/>
    <n v="0"/>
    <n v="0"/>
    <s v="Yes"/>
    <s v="41k-65k"/>
    <n v="2"/>
    <s v="Other"/>
    <s v="Python"/>
    <n v="8"/>
    <n v="8"/>
    <n v="9"/>
    <n v="9"/>
    <n v="10"/>
    <n v="10"/>
    <n v="9"/>
    <s v="Very Easy"/>
    <s v="Better Salary"/>
    <s v="Male"/>
    <n v="0"/>
    <n v="34"/>
    <s v="Bachelors"/>
    <n v="3"/>
    <s v="White or Caucasian"/>
    <s v="United Kingdom"/>
    <n v="0"/>
    <n v="0"/>
    <n v="0"/>
    <n v="0"/>
    <n v="1"/>
    <n v="0"/>
    <n v="0"/>
    <n v="0"/>
  </r>
  <r>
    <s v="62a35a2c7dc029e2d66c2519"/>
    <s v="anonymous"/>
    <s v="6/10/2022"/>
    <s v="10:50"/>
    <s v="0:01:39"/>
    <x v="4"/>
    <n v="0"/>
    <n v="0"/>
    <n v="0"/>
    <n v="0"/>
    <n v="0"/>
    <s v="No"/>
    <s v="0-40k"/>
    <n v="1"/>
    <s v="Tech"/>
    <s v="Python"/>
    <n v="3"/>
    <n v="7"/>
    <n v="6"/>
    <n v="7"/>
    <n v="0"/>
    <n v="0"/>
    <n v="3.8333333333333335"/>
    <s v="Difficult"/>
    <s v="Better Salary"/>
    <s v="Male"/>
    <n v="0"/>
    <n v="42"/>
    <s v="Associates"/>
    <n v="2"/>
    <s v="White or Caucasian"/>
    <s v="South America"/>
    <n v="0"/>
    <n v="0"/>
    <n v="0"/>
    <n v="0"/>
    <n v="0"/>
    <n v="0"/>
    <n v="0"/>
    <n v="1"/>
  </r>
  <r>
    <s v="62a34256bae91e4b8b82f16d"/>
    <s v="anonymous"/>
    <s v="6/10/2022"/>
    <s v="9:08"/>
    <s v="0:01:46"/>
    <x v="0"/>
    <n v="1"/>
    <n v="0"/>
    <n v="0"/>
    <n v="0"/>
    <n v="0"/>
    <s v="Yes"/>
    <s v="0-40k"/>
    <n v="1"/>
    <s v="Finance"/>
    <s v="Other"/>
    <n v="3"/>
    <n v="5"/>
    <n v="4"/>
    <n v="3"/>
    <n v="3"/>
    <n v="3"/>
    <n v="3.5"/>
    <s v="Difficult"/>
    <s v="Good Work/Life Balance"/>
    <s v="Male"/>
    <n v="0"/>
    <n v="31"/>
    <s v="Masters"/>
    <n v="4"/>
    <s v="White or Caucasian"/>
    <s v="Europe"/>
    <n v="0"/>
    <n v="0"/>
    <n v="1"/>
    <n v="0"/>
    <n v="0"/>
    <n v="0"/>
    <n v="0"/>
    <n v="0"/>
  </r>
  <r>
    <s v="62a34991b4da29969c62ff4b"/>
    <s v="anonymous"/>
    <s v="6/10/2022"/>
    <s v="9:39"/>
    <s v="0:01:15"/>
    <x v="4"/>
    <n v="0"/>
    <n v="0"/>
    <n v="0"/>
    <n v="0"/>
    <n v="0"/>
    <s v="Yes"/>
    <s v="0-40k"/>
    <n v="1"/>
    <s v="Healthcare"/>
    <s v="Python"/>
    <n v="3"/>
    <n v="7"/>
    <n v="7"/>
    <n v="7"/>
    <n v="1"/>
    <n v="2"/>
    <n v="4.5"/>
    <s v="Difficult"/>
    <s v="Better Salary"/>
    <s v="Male"/>
    <n v="0"/>
    <n v="31"/>
    <s v="Masters"/>
    <n v="4"/>
    <s v="Black or African American"/>
    <s v="North America"/>
    <n v="1"/>
    <n v="0"/>
    <n v="0"/>
    <n v="0"/>
    <n v="0"/>
    <n v="0"/>
    <n v="0"/>
    <n v="0"/>
  </r>
  <r>
    <s v="62a349bbf8f756164585400d"/>
    <s v="anonymous"/>
    <s v="6/10/2022"/>
    <s v="9:40"/>
    <s v="0:02:07"/>
    <x v="0"/>
    <n v="1"/>
    <n v="0"/>
    <n v="0"/>
    <n v="0"/>
    <n v="0"/>
    <s v="Yes"/>
    <s v="41k-65k"/>
    <n v="2"/>
    <s v="Other"/>
    <s v="SQL"/>
    <n v="3"/>
    <n v="6"/>
    <n v="6"/>
    <n v="6"/>
    <n v="4"/>
    <n v="4"/>
    <n v="4.833333333333333"/>
    <s v="Easy"/>
    <s v="Better Salary"/>
    <s v="Male"/>
    <n v="0"/>
    <n v="25"/>
    <s v="Bachelors"/>
    <n v="3"/>
    <s v="Asian or Asian American"/>
    <s v="North America"/>
    <n v="1"/>
    <n v="0"/>
    <n v="0"/>
    <n v="0"/>
    <n v="0"/>
    <n v="0"/>
    <n v="0"/>
    <n v="0"/>
  </r>
  <r>
    <s v="62a349c7cec54911e9ca67c7"/>
    <s v="anonymous"/>
    <s v="6/10/2022"/>
    <s v="9:40"/>
    <s v="0:01:05"/>
    <x v="0"/>
    <n v="1"/>
    <n v="0"/>
    <n v="0"/>
    <n v="0"/>
    <n v="0"/>
    <s v="Yes"/>
    <s v="106k-125k"/>
    <n v="5"/>
    <s v="Finance"/>
    <s v="Python"/>
    <n v="5"/>
    <n v="1"/>
    <n v="4"/>
    <n v="3"/>
    <n v="3"/>
    <n v="4"/>
    <n v="3.3333333333333335"/>
    <s v="Easy"/>
    <s v="Better Salary"/>
    <s v="Female"/>
    <n v="1"/>
    <n v="38"/>
    <s v="Bachelors"/>
    <n v="3"/>
    <s v="White or Caucasian"/>
    <s v="North America"/>
    <n v="1"/>
    <n v="0"/>
    <n v="0"/>
    <n v="0"/>
    <n v="0"/>
    <n v="0"/>
    <n v="0"/>
    <n v="0"/>
  </r>
  <r>
    <s v="62a39a95bc6861bf3177751d"/>
    <s v="anonymous"/>
    <s v="6/10/2022"/>
    <s v="15:25"/>
    <s v="0:02:24"/>
    <x v="2"/>
    <n v="0"/>
    <n v="0"/>
    <n v="0"/>
    <n v="0"/>
    <n v="0"/>
    <s v="No"/>
    <s v="41k-65k"/>
    <n v="2"/>
    <s v="Healthcare"/>
    <s v="Python"/>
    <n v="6"/>
    <n v="8"/>
    <n v="8"/>
    <n v="8"/>
    <n v="8"/>
    <n v="10"/>
    <n v="8"/>
    <s v="Neither easy nor difficult"/>
    <s v="Good Work/Life Balance"/>
    <s v="Female"/>
    <n v="1"/>
    <n v="35"/>
    <s v="Masters"/>
    <n v="4"/>
    <s v="White or Caucasian"/>
    <s v="Europe"/>
    <n v="0"/>
    <n v="0"/>
    <n v="1"/>
    <n v="0"/>
    <n v="0"/>
    <n v="0"/>
    <n v="0"/>
    <n v="0"/>
  </r>
  <r>
    <s v="62a349e6b4da29969c63000c"/>
    <s v="anonymous"/>
    <s v="6/10/2022"/>
    <s v="9:40"/>
    <s v="0:01:32"/>
    <x v="0"/>
    <n v="1"/>
    <n v="0"/>
    <n v="0"/>
    <n v="0"/>
    <n v="0"/>
    <s v="Yes"/>
    <s v="0-40k"/>
    <n v="1"/>
    <s v="Tech"/>
    <s v="C/C++"/>
    <n v="0"/>
    <n v="0"/>
    <n v="0"/>
    <n v="2"/>
    <n v="2"/>
    <n v="5"/>
    <n v="1.5"/>
    <s v="Neither easy nor difficult"/>
    <s v="Good Work/Life Balance"/>
    <s v="Male"/>
    <n v="0"/>
    <n v="25"/>
    <s v="Bachelors"/>
    <n v="3"/>
    <s v="Asian or Asian American"/>
    <s v="India"/>
    <n v="0"/>
    <n v="0"/>
    <n v="0"/>
    <n v="1"/>
    <n v="0"/>
    <n v="0"/>
    <n v="0"/>
    <n v="0"/>
  </r>
  <r>
    <s v="62a34a03cec54911e9ca6869"/>
    <s v="anonymous"/>
    <s v="6/10/2022"/>
    <s v="9:41"/>
    <s v="0:01:08"/>
    <x v="0"/>
    <n v="1"/>
    <n v="0"/>
    <n v="0"/>
    <n v="0"/>
    <n v="0"/>
    <s v="Yes"/>
    <s v="0-40k"/>
    <n v="1"/>
    <s v="Tech"/>
    <s v="Python"/>
    <n v="1"/>
    <n v="2"/>
    <n v="1"/>
    <n v="5"/>
    <n v="6"/>
    <n v="6"/>
    <n v="3.5"/>
    <s v="Neither easy nor difficult"/>
    <s v="Better Salary"/>
    <s v="Female"/>
    <n v="1"/>
    <n v="29"/>
    <s v="Bachelors"/>
    <n v="3"/>
    <s v="Black or African American"/>
    <s v="Africa"/>
    <n v="0"/>
    <n v="1"/>
    <n v="0"/>
    <n v="0"/>
    <n v="0"/>
    <n v="0"/>
    <n v="0"/>
    <n v="0"/>
  </r>
  <r>
    <s v="62a346d724a2626027383abd"/>
    <s v="anonymous"/>
    <s v="6/10/2022"/>
    <s v="9:27"/>
    <s v="0:02:29"/>
    <x v="2"/>
    <n v="0"/>
    <n v="0"/>
    <n v="0"/>
    <n v="0"/>
    <n v="0"/>
    <s v="Yes"/>
    <s v="66k-85k"/>
    <n v="3"/>
    <s v="Other"/>
    <s v="Python"/>
    <n v="7"/>
    <n v="9"/>
    <n v="9"/>
    <n v="8"/>
    <n v="8"/>
    <n v="9"/>
    <n v="8.3333333333333339"/>
    <s v="Neither easy nor difficult"/>
    <s v="Good Work/Life Balance"/>
    <s v="Male"/>
    <n v="0"/>
    <n v="35"/>
    <s v="Bachelors"/>
    <n v="3"/>
    <s v="Hispanic or Latino"/>
    <s v="South America"/>
    <n v="0"/>
    <n v="0"/>
    <n v="0"/>
    <n v="0"/>
    <n v="0"/>
    <n v="0"/>
    <n v="0"/>
    <n v="1"/>
  </r>
  <r>
    <s v="62a34abc0f8c8599d5af31c5"/>
    <s v="anonymous"/>
    <s v="6/10/2022"/>
    <s v="9:44"/>
    <s v="0:02:00"/>
    <x v="0"/>
    <n v="1"/>
    <n v="0"/>
    <n v="0"/>
    <n v="0"/>
    <n v="0"/>
    <s v="Yes"/>
    <s v="66k-85k"/>
    <n v="3"/>
    <s v="Other"/>
    <s v="SQL"/>
    <n v="5"/>
    <n v="8"/>
    <n v="8"/>
    <n v="7"/>
    <n v="6"/>
    <n v="7"/>
    <n v="6.833333333333333"/>
    <s v="Very Easy"/>
    <s v="Remote Work"/>
    <s v="Female"/>
    <n v="1"/>
    <n v="39"/>
    <s v="Bachelors"/>
    <n v="3"/>
    <s v="Asian or Asian American"/>
    <s v="North America"/>
    <n v="1"/>
    <n v="0"/>
    <n v="0"/>
    <n v="0"/>
    <n v="0"/>
    <n v="0"/>
    <n v="0"/>
    <n v="0"/>
  </r>
  <r>
    <s v="62a40dfa5d257a28a30eb110"/>
    <s v="anonymous"/>
    <s v="6/10/2022"/>
    <s v="23:37"/>
    <s v="0:02:58"/>
    <x v="0"/>
    <n v="1"/>
    <n v="0"/>
    <n v="0"/>
    <n v="0"/>
    <n v="0"/>
    <s v="Yes"/>
    <s v="0-40k"/>
    <n v="1"/>
    <s v="Other"/>
    <s v="Python"/>
    <n v="4"/>
    <n v="8"/>
    <n v="8"/>
    <n v="8"/>
    <n v="7"/>
    <n v="8"/>
    <n v="7.166666666666667"/>
    <s v="Difficult"/>
    <s v="Remote Work"/>
    <s v="Male"/>
    <n v="0"/>
    <n v="33"/>
    <s v="Bachelors"/>
    <n v="3"/>
    <s v="Hispanic or Latino"/>
    <s v="South America"/>
    <n v="0"/>
    <n v="0"/>
    <n v="0"/>
    <n v="0"/>
    <n v="0"/>
    <n v="0"/>
    <n v="0"/>
    <n v="1"/>
  </r>
  <r>
    <s v="62a34b0eb4da29969c6302ce"/>
    <s v="anonymous"/>
    <s v="6/10/2022"/>
    <s v="9:45"/>
    <s v="0:02:36"/>
    <x v="0"/>
    <n v="1"/>
    <n v="0"/>
    <n v="0"/>
    <n v="0"/>
    <n v="0"/>
    <s v="Yes"/>
    <s v="86k-105k"/>
    <n v="4"/>
    <s v="Finance"/>
    <s v="Other"/>
    <n v="7"/>
    <n v="9"/>
    <n v="10"/>
    <n v="6"/>
    <n v="4"/>
    <n v="4"/>
    <n v="6.666666666666667"/>
    <s v="Neither easy nor difficult"/>
    <s v="Other"/>
    <s v="Female"/>
    <n v="1"/>
    <n v="42"/>
    <s v="Masters"/>
    <n v="4"/>
    <s v="Hispanic or Latino"/>
    <s v="North America"/>
    <n v="1"/>
    <n v="0"/>
    <n v="0"/>
    <n v="0"/>
    <n v="0"/>
    <n v="0"/>
    <n v="0"/>
    <n v="0"/>
  </r>
  <r>
    <s v="62a34b1b0f8c8599d5af328b"/>
    <s v="anonymous"/>
    <s v="6/10/2022"/>
    <s v="9:46"/>
    <s v="0:00:48"/>
    <x v="0"/>
    <n v="1"/>
    <n v="0"/>
    <n v="0"/>
    <n v="0"/>
    <n v="0"/>
    <s v="No"/>
    <s v="41k-65k"/>
    <n v="2"/>
    <s v="Tech"/>
    <s v="R"/>
    <n v="10"/>
    <n v="8"/>
    <n v="9"/>
    <n v="10"/>
    <n v="10"/>
    <n v="10"/>
    <n v="9.5"/>
    <s v="Easy"/>
    <s v="Better Salary"/>
    <s v="Male"/>
    <n v="0"/>
    <n v="25"/>
    <s v="Bachelors"/>
    <n v="3"/>
    <s v="White or Caucasian"/>
    <s v="North America"/>
    <n v="1"/>
    <n v="0"/>
    <n v="0"/>
    <n v="0"/>
    <n v="0"/>
    <n v="0"/>
    <n v="0"/>
    <n v="0"/>
  </r>
  <r>
    <s v="62a34b5b5d257a28a30d96a6"/>
    <s v="anonymous"/>
    <s v="6/10/2022"/>
    <s v="9:47"/>
    <s v="0:01:20"/>
    <x v="3"/>
    <n v="0"/>
    <n v="0"/>
    <n v="1"/>
    <n v="0"/>
    <n v="0"/>
    <s v="No"/>
    <s v="86k-105k"/>
    <n v="4"/>
    <s v="Finance"/>
    <s v="Python"/>
    <n v="8"/>
    <n v="7"/>
    <n v="6"/>
    <n v="6"/>
    <n v="5"/>
    <n v="9"/>
    <n v="6.833333333333333"/>
    <s v="Neither easy nor difficult"/>
    <s v="Better Salary"/>
    <s v="Male"/>
    <n v="0"/>
    <n v="22"/>
    <s v="Bachelors"/>
    <n v="3"/>
    <s v="White or Caucasian"/>
    <s v="North America"/>
    <n v="1"/>
    <n v="0"/>
    <n v="0"/>
    <n v="0"/>
    <n v="0"/>
    <n v="0"/>
    <n v="0"/>
    <n v="0"/>
  </r>
  <r>
    <s v="62a34210cf25554317300c02"/>
    <s v="anonymous"/>
    <s v="6/10/2022"/>
    <s v="9:07"/>
    <s v="0:02:15"/>
    <x v="0"/>
    <n v="1"/>
    <n v="0"/>
    <n v="0"/>
    <n v="0"/>
    <n v="0"/>
    <s v="No"/>
    <s v="0-40k"/>
    <n v="1"/>
    <s v="Tech"/>
    <s v="Python"/>
    <n v="4"/>
    <n v="9"/>
    <n v="10"/>
    <n v="9"/>
    <n v="9"/>
    <n v="10"/>
    <n v="8.5"/>
    <s v="Easy"/>
    <s v="Better Salary"/>
    <s v="Male"/>
    <n v="0"/>
    <n v="29"/>
    <s v="Associates"/>
    <n v="2"/>
    <s v="Hispanic or Latino"/>
    <s v="South America"/>
    <n v="0"/>
    <n v="0"/>
    <n v="0"/>
    <n v="0"/>
    <n v="0"/>
    <n v="0"/>
    <n v="0"/>
    <n v="1"/>
  </r>
  <r>
    <s v="62a34b99cec54911e9ca6e14"/>
    <s v="anonymous"/>
    <s v="6/10/2022"/>
    <s v="9:48"/>
    <s v="0:02:36"/>
    <x v="1"/>
    <n v="0"/>
    <n v="1"/>
    <n v="0"/>
    <n v="0"/>
    <n v="0"/>
    <s v="Yes"/>
    <s v="41k-65k"/>
    <n v="2"/>
    <s v="Other"/>
    <s v="JavaScript"/>
    <n v="6"/>
    <n v="6"/>
    <n v="6"/>
    <n v="6"/>
    <n v="6"/>
    <n v="6"/>
    <n v="6"/>
    <s v="Difficult"/>
    <s v="Good Culture"/>
    <s v="Male"/>
    <n v="0"/>
    <n v="25"/>
    <s v="High School"/>
    <n v="1"/>
    <s v="Other"/>
    <s v="Middle East"/>
    <n v="0"/>
    <n v="0"/>
    <n v="0"/>
    <n v="0"/>
    <n v="0"/>
    <n v="0"/>
    <n v="0"/>
    <n v="0"/>
  </r>
  <r>
    <s v="62a34bb0f3072dd892624210"/>
    <s v="anonymous"/>
    <s v="6/10/2022"/>
    <s v="9:48"/>
    <s v="0:01:05"/>
    <x v="1"/>
    <n v="0"/>
    <n v="1"/>
    <n v="0"/>
    <n v="0"/>
    <n v="0"/>
    <s v="Yes"/>
    <s v="66k-85k"/>
    <n v="3"/>
    <s v="Other"/>
    <s v="Python"/>
    <n v="5"/>
    <n v="7"/>
    <n v="7"/>
    <n v="6"/>
    <n v="6"/>
    <n v="7"/>
    <n v="6.333333333333333"/>
    <s v="Neither easy nor difficult"/>
    <s v="Better Salary"/>
    <s v="Male"/>
    <n v="0"/>
    <n v="45"/>
    <s v="Masters"/>
    <n v="4"/>
    <s v="White or Caucasian"/>
    <s v="North America"/>
    <n v="1"/>
    <n v="0"/>
    <n v="0"/>
    <n v="0"/>
    <n v="0"/>
    <n v="0"/>
    <n v="0"/>
    <n v="0"/>
  </r>
  <r>
    <s v="62a34bd0cf2555431730208b"/>
    <s v="anonymous"/>
    <s v="6/10/2022"/>
    <s v="9:49"/>
    <s v="0:01:29"/>
    <x v="0"/>
    <n v="1"/>
    <n v="0"/>
    <n v="0"/>
    <n v="0"/>
    <n v="0"/>
    <s v="Yes"/>
    <s v="66k-85k"/>
    <n v="3"/>
    <s v="Healthcare"/>
    <s v="SQL"/>
    <n v="7"/>
    <n v="3"/>
    <n v="8"/>
    <n v="6"/>
    <n v="8"/>
    <n v="8"/>
    <n v="6.666666666666667"/>
    <s v="Easy"/>
    <s v="Good Work/Life Balance"/>
    <s v="Male"/>
    <n v="0"/>
    <n v="24"/>
    <s v="Bachelors"/>
    <n v="3"/>
    <s v="White or Caucasian"/>
    <s v="North America"/>
    <n v="1"/>
    <n v="0"/>
    <n v="0"/>
    <n v="0"/>
    <n v="0"/>
    <n v="0"/>
    <n v="0"/>
    <n v="0"/>
  </r>
  <r>
    <s v="62a34bd4f408bae018ed57bd"/>
    <s v="anonymous"/>
    <s v="6/10/2022"/>
    <s v="9:49"/>
    <s v="0:03:57"/>
    <x v="4"/>
    <n v="0"/>
    <n v="0"/>
    <n v="0"/>
    <n v="0"/>
    <n v="0"/>
    <s v="No"/>
    <s v="0-40k"/>
    <n v="1"/>
    <s v="Other"/>
    <s v="R"/>
    <n v="1"/>
    <n v="9"/>
    <n v="6"/>
    <n v="0"/>
    <n v="0"/>
    <n v="0"/>
    <n v="2.6666666666666665"/>
    <s v="Difficult"/>
    <s v="Better Salary"/>
    <s v="Male"/>
    <n v="0"/>
    <n v="25"/>
    <s v="Unknown"/>
    <s v=" "/>
    <s v="Black or African American"/>
    <s v="North America"/>
    <n v="1"/>
    <n v="0"/>
    <n v="0"/>
    <n v="0"/>
    <n v="0"/>
    <n v="0"/>
    <n v="0"/>
    <n v="0"/>
  </r>
  <r>
    <s v="62a34c66b4da29969c6305af"/>
    <s v="anonymous"/>
    <s v="6/10/2022"/>
    <s v="9:51"/>
    <s v="0:01:36"/>
    <x v="0"/>
    <n v="1"/>
    <n v="0"/>
    <n v="0"/>
    <n v="0"/>
    <n v="0"/>
    <s v="Yes"/>
    <s v="66k-85k"/>
    <n v="3"/>
    <s v="Other"/>
    <s v="Python"/>
    <n v="9"/>
    <n v="8"/>
    <n v="9"/>
    <n v="9"/>
    <n v="8"/>
    <n v="8"/>
    <n v="8.5"/>
    <s v="Difficult"/>
    <s v="Good Work/Life Balance"/>
    <s v="Male"/>
    <n v="0"/>
    <n v="26"/>
    <s v="Bachelors"/>
    <n v="3"/>
    <s v="White or Caucasian"/>
    <s v="North America"/>
    <n v="1"/>
    <n v="0"/>
    <n v="0"/>
    <n v="0"/>
    <n v="0"/>
    <n v="0"/>
    <n v="0"/>
    <n v="0"/>
  </r>
  <r>
    <s v="62a34d1ff8f756164585465c"/>
    <s v="anonymous"/>
    <s v="6/10/2022"/>
    <s v="9:54"/>
    <s v="0:01:41"/>
    <x v="0"/>
    <n v="1"/>
    <n v="0"/>
    <n v="0"/>
    <n v="0"/>
    <n v="0"/>
    <s v="No"/>
    <s v="41k-65k"/>
    <n v="2"/>
    <s v="Tech"/>
    <s v="R"/>
    <n v="4"/>
    <n v="7"/>
    <n v="8"/>
    <n v="8"/>
    <n v="5"/>
    <n v="7"/>
    <n v="6.5"/>
    <s v="Easy"/>
    <s v="Better Salary"/>
    <s v="Male"/>
    <n v="0"/>
    <n v="23"/>
    <s v="Bachelors"/>
    <n v="3"/>
    <s v="Asian or Asian American"/>
    <s v="North America"/>
    <n v="1"/>
    <n v="0"/>
    <n v="0"/>
    <n v="0"/>
    <n v="0"/>
    <n v="0"/>
    <n v="0"/>
    <n v="0"/>
  </r>
  <r>
    <s v="62a34d4118134ddc75ceb0ed"/>
    <s v="anonymous"/>
    <s v="6/10/2022"/>
    <s v="9:55"/>
    <s v="0:01:37"/>
    <x v="4"/>
    <n v="0"/>
    <n v="0"/>
    <n v="0"/>
    <n v="0"/>
    <n v="0"/>
    <s v="Yes"/>
    <s v="0-40k"/>
    <n v="1"/>
    <s v="Other"/>
    <s v="Python"/>
    <n v="1"/>
    <n v="1"/>
    <n v="1"/>
    <n v="0"/>
    <n v="0"/>
    <n v="3"/>
    <n v="1"/>
    <s v="Difficult"/>
    <s v="Remote Work"/>
    <s v="Female"/>
    <n v="1"/>
    <n v="42"/>
    <s v="Masters"/>
    <n v="4"/>
    <s v="White or Caucasian"/>
    <s v="United Kingdom"/>
    <n v="0"/>
    <n v="0"/>
    <n v="0"/>
    <n v="0"/>
    <n v="1"/>
    <n v="0"/>
    <n v="0"/>
    <n v="0"/>
  </r>
  <r>
    <s v="62a34da0f408bae018ed5abd"/>
    <s v="anonymous"/>
    <s v="6/10/2022"/>
    <s v="9:56"/>
    <s v="0:01:30"/>
    <x v="2"/>
    <n v="0"/>
    <n v="0"/>
    <n v="0"/>
    <n v="0"/>
    <n v="0"/>
    <s v="Yes"/>
    <s v="41k-65k"/>
    <n v="2"/>
    <s v="Education"/>
    <s v="Other"/>
    <n v="0"/>
    <n v="0"/>
    <n v="2"/>
    <n v="0"/>
    <n v="0"/>
    <n v="0"/>
    <n v="0.33333333333333331"/>
    <s v="Very Difficult"/>
    <s v="Good Work/Life Balance"/>
    <s v="Female"/>
    <n v="1"/>
    <n v="42"/>
    <s v="Bachelors"/>
    <n v="3"/>
    <s v="Black or African American"/>
    <s v="North America"/>
    <n v="1"/>
    <n v="0"/>
    <n v="0"/>
    <n v="0"/>
    <n v="0"/>
    <n v="0"/>
    <n v="0"/>
    <n v="0"/>
  </r>
  <r>
    <s v="62a34dbb5d257a28a30d9a61"/>
    <s v="anonymous"/>
    <s v="6/10/2022"/>
    <s v="9:57"/>
    <s v="0:01:26"/>
    <x v="2"/>
    <n v="0"/>
    <n v="0"/>
    <n v="0"/>
    <n v="0"/>
    <n v="0"/>
    <s v="No"/>
    <s v="0-40k"/>
    <n v="1"/>
    <s v="Tech"/>
    <s v="Python"/>
    <n v="0"/>
    <n v="6"/>
    <n v="5"/>
    <n v="5"/>
    <n v="3"/>
    <n v="1"/>
    <n v="3.3333333333333335"/>
    <s v="Neither easy nor difficult"/>
    <s v="Better Salary"/>
    <s v="Male"/>
    <n v="0"/>
    <n v="25"/>
    <s v="Masters"/>
    <n v="4"/>
    <s v="Asian or Asian American"/>
    <s v="India"/>
    <n v="0"/>
    <n v="0"/>
    <n v="0"/>
    <n v="1"/>
    <n v="0"/>
    <n v="0"/>
    <n v="0"/>
    <n v="0"/>
  </r>
  <r>
    <s v="62a34e00f8f7561645854954"/>
    <s v="anonymous"/>
    <s v="6/10/2022"/>
    <s v="9:58"/>
    <s v="0:02:24"/>
    <x v="0"/>
    <n v="1"/>
    <n v="0"/>
    <n v="0"/>
    <n v="0"/>
    <n v="0"/>
    <s v="Yes"/>
    <s v="86k-105k"/>
    <n v="4"/>
    <s v="Tech"/>
    <s v="R"/>
    <n v="8"/>
    <n v="10"/>
    <n v="10"/>
    <n v="10"/>
    <n v="2"/>
    <n v="7"/>
    <n v="7.833333333333333"/>
    <s v="Easy"/>
    <s v="Remote Work"/>
    <s v="Male"/>
    <n v="0"/>
    <n v="38"/>
    <s v="Masters"/>
    <n v="4"/>
    <s v="White or Caucasian"/>
    <s v="North America"/>
    <n v="1"/>
    <n v="0"/>
    <n v="0"/>
    <n v="0"/>
    <n v="0"/>
    <n v="0"/>
    <n v="0"/>
    <n v="0"/>
  </r>
  <r>
    <s v="62a34b7ebae91e4b8b83076c"/>
    <s v="anonymous"/>
    <s v="6/10/2022"/>
    <s v="9:47"/>
    <s v="0:02:04"/>
    <x v="0"/>
    <n v="1"/>
    <n v="0"/>
    <n v="0"/>
    <n v="0"/>
    <n v="0"/>
    <s v="No"/>
    <s v="0-40k"/>
    <n v="1"/>
    <s v="Other"/>
    <s v="Python"/>
    <n v="1"/>
    <n v="4"/>
    <n v="4"/>
    <n v="3"/>
    <n v="5"/>
    <n v="5"/>
    <n v="3.6666666666666665"/>
    <s v="Easy"/>
    <s v="Better Salary"/>
    <s v="Male"/>
    <n v="0"/>
    <n v="23"/>
    <s v="High School"/>
    <n v="1"/>
    <s v="Hispanic or Latino"/>
    <s v="South America"/>
    <n v="0"/>
    <n v="0"/>
    <n v="0"/>
    <n v="0"/>
    <n v="0"/>
    <n v="0"/>
    <n v="0"/>
    <n v="1"/>
  </r>
  <r>
    <s v="62a34eb7bc6861bf3176e6d8"/>
    <s v="anonymous"/>
    <s v="6/10/2022"/>
    <s v="10:01"/>
    <s v="0:01:37"/>
    <x v="0"/>
    <n v="1"/>
    <n v="0"/>
    <n v="0"/>
    <n v="0"/>
    <n v="0"/>
    <s v="Yes"/>
    <s v="66k-85k"/>
    <n v="3"/>
    <s v="Education"/>
    <s v="R"/>
    <n v="7"/>
    <n v="10"/>
    <n v="10"/>
    <n v="10"/>
    <n v="8"/>
    <n v="10"/>
    <n v="9.1666666666666661"/>
    <s v="Neither easy nor difficult"/>
    <s v="Good Work/Life Balance"/>
    <s v="Male"/>
    <n v="0"/>
    <n v="28"/>
    <s v="Bachelors"/>
    <n v="3"/>
    <s v="White or Caucasian"/>
    <s v="North America"/>
    <n v="1"/>
    <n v="0"/>
    <n v="0"/>
    <n v="0"/>
    <n v="0"/>
    <n v="0"/>
    <n v="0"/>
    <n v="0"/>
  </r>
  <r>
    <s v="62a34f2af8f7561645854c1c"/>
    <s v="anonymous"/>
    <s v="6/10/2022"/>
    <s v="10:03"/>
    <s v="0:01:06"/>
    <x v="0"/>
    <n v="1"/>
    <n v="0"/>
    <n v="0"/>
    <n v="0"/>
    <n v="0"/>
    <s v="No"/>
    <s v="41k-65k"/>
    <n v="2"/>
    <s v="Healthcare"/>
    <s v="Python"/>
    <n v="1"/>
    <n v="2"/>
    <n v="8"/>
    <n v="7"/>
    <n v="0"/>
    <n v="0"/>
    <n v="3"/>
    <s v="Difficult"/>
    <s v="Better Salary"/>
    <s v="Male"/>
    <n v="0"/>
    <n v="21"/>
    <s v="Bachelors"/>
    <n v="3"/>
    <s v="Asian or Asian American"/>
    <s v="North America"/>
    <n v="1"/>
    <n v="0"/>
    <n v="0"/>
    <n v="0"/>
    <n v="0"/>
    <n v="0"/>
    <n v="0"/>
    <n v="0"/>
  </r>
  <r>
    <s v="62a34f3bf408bae018ed5e42"/>
    <s v="anonymous"/>
    <s v="6/10/2022"/>
    <s v="10:03"/>
    <s v="0:01:13"/>
    <x v="0"/>
    <n v="1"/>
    <n v="0"/>
    <n v="0"/>
    <n v="0"/>
    <n v="0"/>
    <s v="Yes"/>
    <s v="106k-125k"/>
    <n v="5"/>
    <s v="Healthcare"/>
    <s v="R"/>
    <n v="10"/>
    <n v="10"/>
    <n v="10"/>
    <n v="10"/>
    <n v="10"/>
    <n v="10"/>
    <n v="10"/>
    <s v="Very Easy"/>
    <s v="Good Culture"/>
    <s v="Male"/>
    <n v="0"/>
    <n v="39"/>
    <s v="Masters"/>
    <n v="4"/>
    <s v="White or Caucasian"/>
    <s v="North America"/>
    <n v="1"/>
    <n v="0"/>
    <n v="0"/>
    <n v="0"/>
    <n v="0"/>
    <n v="0"/>
    <n v="0"/>
    <n v="0"/>
  </r>
  <r>
    <s v="62a36fe67dc029e2d66c5303"/>
    <s v="anonymous"/>
    <s v="6/10/2022"/>
    <s v="12:23"/>
    <s v="0:02:52"/>
    <x v="0"/>
    <n v="1"/>
    <n v="0"/>
    <n v="0"/>
    <n v="0"/>
    <n v="0"/>
    <s v="Yes"/>
    <s v="0-40k"/>
    <n v="1"/>
    <s v="Tech"/>
    <s v="Python"/>
    <n v="1"/>
    <n v="4"/>
    <n v="9"/>
    <n v="7"/>
    <n v="8"/>
    <n v="10"/>
    <n v="6.5"/>
    <s v="Easy"/>
    <s v="Better Salary"/>
    <s v="Male"/>
    <n v="0"/>
    <n v="33"/>
    <s v="Bachelors"/>
    <n v="3"/>
    <s v="Hispanic or Latino"/>
    <s v="South America"/>
    <n v="0"/>
    <n v="0"/>
    <n v="0"/>
    <n v="0"/>
    <n v="0"/>
    <n v="0"/>
    <n v="0"/>
    <n v="1"/>
  </r>
  <r>
    <s v="62a34fbacec54911e9ca776f"/>
    <s v="anonymous"/>
    <s v="6/10/2022"/>
    <s v="10:05"/>
    <s v="0:01:17"/>
    <x v="0"/>
    <n v="1"/>
    <n v="0"/>
    <n v="0"/>
    <n v="0"/>
    <n v="0"/>
    <s v="No"/>
    <s v="0-40k"/>
    <n v="1"/>
    <s v="Other"/>
    <s v="R"/>
    <n v="1"/>
    <n v="6"/>
    <n v="4"/>
    <n v="3"/>
    <n v="5"/>
    <n v="6"/>
    <n v="4.166666666666667"/>
    <s v="Neither easy nor difficult"/>
    <s v="Good Work/Life Balance"/>
    <s v="Female"/>
    <n v="1"/>
    <n v="23"/>
    <s v="Bachelors"/>
    <n v="3"/>
    <s v="White or Caucasian"/>
    <s v="Australia"/>
    <n v="0"/>
    <n v="0"/>
    <n v="0"/>
    <n v="0"/>
    <n v="0"/>
    <n v="0"/>
    <n v="1"/>
    <n v="0"/>
  </r>
  <r>
    <s v="62a34fc3f3072dd892624a45"/>
    <s v="anonymous"/>
    <s v="6/10/2022"/>
    <s v="10:05"/>
    <s v="0:02:03"/>
    <x v="0"/>
    <n v="1"/>
    <n v="0"/>
    <n v="0"/>
    <n v="0"/>
    <n v="0"/>
    <s v="Yes"/>
    <s v="66k-85k"/>
    <n v="3"/>
    <s v="Other"/>
    <s v="R"/>
    <n v="8"/>
    <n v="9"/>
    <n v="8"/>
    <n v="7"/>
    <n v="7"/>
    <n v="8"/>
    <n v="7.833333333333333"/>
    <s v="Neither easy nor difficult"/>
    <s v="Good Work/Life Balance"/>
    <s v="Male"/>
    <n v="0"/>
    <n v="30"/>
    <s v="Masters"/>
    <n v="4"/>
    <s v="White or Caucasian"/>
    <s v="North America"/>
    <n v="1"/>
    <n v="0"/>
    <n v="0"/>
    <n v="0"/>
    <n v="0"/>
    <n v="0"/>
    <n v="0"/>
    <n v="0"/>
  </r>
  <r>
    <s v="62a38153cec54911e9cad855"/>
    <s v="anonymous"/>
    <s v="6/10/2022"/>
    <s v="13:37"/>
    <s v="0:24:18"/>
    <x v="0"/>
    <n v="1"/>
    <n v="0"/>
    <n v="0"/>
    <n v="0"/>
    <n v="0"/>
    <s v="Yes"/>
    <s v="0-40k"/>
    <n v="1"/>
    <s v="Healthcare"/>
    <s v="Python"/>
    <n v="4"/>
    <n v="10"/>
    <n v="10"/>
    <n v="8"/>
    <n v="8"/>
    <n v="10"/>
    <n v="8.3333333333333339"/>
    <s v="Easy"/>
    <s v="Good Work/Life Balance"/>
    <s v="Male"/>
    <n v="0"/>
    <n v="30"/>
    <s v="Masters"/>
    <n v="4"/>
    <s v="Hispanic or Latino"/>
    <s v="South America"/>
    <n v="0"/>
    <n v="0"/>
    <n v="0"/>
    <n v="0"/>
    <n v="0"/>
    <n v="0"/>
    <n v="0"/>
    <n v="1"/>
  </r>
  <r>
    <s v="62a34ff4f3072dd892624b32"/>
    <s v="anonymous"/>
    <s v="6/10/2022"/>
    <s v="10:06"/>
    <s v="0:02:18"/>
    <x v="0"/>
    <n v="1"/>
    <n v="0"/>
    <n v="0"/>
    <n v="0"/>
    <n v="0"/>
    <s v="Yes"/>
    <s v="41k-65k"/>
    <n v="2"/>
    <s v="Healthcare"/>
    <s v="R"/>
    <n v="3"/>
    <n v="6"/>
    <n v="4"/>
    <n v="6"/>
    <n v="4"/>
    <n v="6"/>
    <n v="4.833333333333333"/>
    <s v="Neither easy nor difficult"/>
    <s v="Better Salary"/>
    <s v="Male"/>
    <n v="0"/>
    <n v="37"/>
    <s v="Bachelors"/>
    <n v="3"/>
    <s v="White or Caucasian"/>
    <s v="North America"/>
    <n v="1"/>
    <n v="0"/>
    <n v="0"/>
    <n v="0"/>
    <n v="0"/>
    <n v="0"/>
    <n v="0"/>
    <n v="0"/>
  </r>
  <r>
    <s v="62a3505bd8c00e9f5419f8df"/>
    <s v="anonymous"/>
    <s v="6/10/2022"/>
    <s v="10:08"/>
    <s v="0:01:22"/>
    <x v="0"/>
    <n v="1"/>
    <n v="0"/>
    <n v="0"/>
    <n v="0"/>
    <n v="0"/>
    <s v="Yes"/>
    <s v="66k-85k"/>
    <n v="3"/>
    <s v="Healthcare"/>
    <s v="Python"/>
    <n v="3"/>
    <n v="5"/>
    <n v="4"/>
    <n v="5"/>
    <n v="4"/>
    <n v="4"/>
    <n v="4.166666666666667"/>
    <s v="Neither easy nor difficult"/>
    <s v="Better Salary"/>
    <s v="Female"/>
    <n v="1"/>
    <n v="31"/>
    <s v="Bachelors"/>
    <n v="3"/>
    <s v="White or Caucasian"/>
    <s v="North America"/>
    <n v="1"/>
    <n v="0"/>
    <n v="0"/>
    <n v="0"/>
    <n v="0"/>
    <n v="0"/>
    <n v="0"/>
    <n v="0"/>
  </r>
  <r>
    <s v="62a3496e575fa3a5ae88c4e6"/>
    <s v="anonymous"/>
    <s v="6/10/2022"/>
    <s v="9:38"/>
    <s v="0:03:18"/>
    <x v="0"/>
    <n v="1"/>
    <n v="0"/>
    <n v="0"/>
    <n v="0"/>
    <n v="0"/>
    <s v="Yes"/>
    <s v="0-40k"/>
    <n v="1"/>
    <s v="Tech"/>
    <s v="Python"/>
    <n v="8"/>
    <n v="10"/>
    <n v="9"/>
    <n v="9"/>
    <n v="10"/>
    <n v="8"/>
    <n v="9"/>
    <s v="Neither easy nor difficult"/>
    <s v="Better Salary"/>
    <s v="Female"/>
    <n v="1"/>
    <n v="28"/>
    <s v="Bachelors"/>
    <n v="3"/>
    <s v="Hispanic or Latino"/>
    <s v="Central America"/>
    <n v="0"/>
    <n v="0"/>
    <n v="0"/>
    <n v="0"/>
    <n v="0"/>
    <n v="0"/>
    <n v="0"/>
    <n v="0"/>
  </r>
  <r>
    <s v="62a35130f3072dd892624d9f"/>
    <s v="anonymous"/>
    <s v="6/10/2022"/>
    <s v="10:12"/>
    <s v="0:02:04"/>
    <x v="0"/>
    <n v="1"/>
    <n v="0"/>
    <n v="0"/>
    <n v="0"/>
    <n v="0"/>
    <s v="Yes"/>
    <s v="0-40k"/>
    <n v="1"/>
    <s v="Healthcare"/>
    <s v="Python"/>
    <n v="2"/>
    <n v="6"/>
    <n v="6"/>
    <n v="5"/>
    <n v="4"/>
    <n v="5"/>
    <n v="4.666666666666667"/>
    <s v="Easy"/>
    <s v="Better Salary"/>
    <s v="Female"/>
    <n v="1"/>
    <n v="26"/>
    <s v="Bachelors"/>
    <n v="3"/>
    <s v="White or Caucasian"/>
    <s v="Europe"/>
    <n v="0"/>
    <n v="0"/>
    <n v="1"/>
    <n v="0"/>
    <n v="0"/>
    <n v="0"/>
    <n v="0"/>
    <n v="0"/>
  </r>
  <r>
    <s v="62a351860a77c1a77f65e86b"/>
    <s v="anonymous"/>
    <s v="6/10/2022"/>
    <s v="10:13"/>
    <s v="0:01:28"/>
    <x v="0"/>
    <n v="1"/>
    <n v="0"/>
    <n v="0"/>
    <n v="0"/>
    <n v="0"/>
    <s v="Yes"/>
    <s v="66k-85k"/>
    <n v="3"/>
    <s v="Healthcare"/>
    <s v="SQL"/>
    <n v="7"/>
    <n v="8"/>
    <n v="8"/>
    <n v="8"/>
    <n v="8"/>
    <n v="7"/>
    <n v="7.666666666666667"/>
    <s v="Very Easy"/>
    <s v="Better Salary"/>
    <s v="Male"/>
    <n v="0"/>
    <n v="30"/>
    <s v="Bachelors"/>
    <n v="3"/>
    <s v="White or Caucasian"/>
    <s v="North America"/>
    <n v="1"/>
    <n v="0"/>
    <n v="0"/>
    <n v="0"/>
    <n v="0"/>
    <n v="0"/>
    <n v="0"/>
    <n v="0"/>
  </r>
  <r>
    <s v="62a3519b24a262602738514a"/>
    <s v="anonymous"/>
    <s v="6/10/2022"/>
    <s v="10:13"/>
    <s v="0:01:39"/>
    <x v="0"/>
    <n v="1"/>
    <n v="0"/>
    <n v="0"/>
    <n v="0"/>
    <n v="0"/>
    <s v="Yes"/>
    <s v="66k-85k"/>
    <n v="3"/>
    <s v="Tech"/>
    <s v="Python"/>
    <n v="9"/>
    <n v="10"/>
    <n v="10"/>
    <n v="10"/>
    <n v="7"/>
    <n v="9"/>
    <n v="9.1666666666666661"/>
    <s v="Neither easy nor difficult"/>
    <s v="Better Salary"/>
    <s v="Female"/>
    <n v="1"/>
    <n v="39"/>
    <s v="Bachelors"/>
    <n v="3"/>
    <s v="Black or African American"/>
    <s v="North America"/>
    <n v="1"/>
    <n v="0"/>
    <n v="0"/>
    <n v="0"/>
    <n v="0"/>
    <n v="0"/>
    <n v="0"/>
    <n v="0"/>
  </r>
  <r>
    <s v="62a35236b4da29969c631214"/>
    <s v="anonymous"/>
    <s v="6/10/2022"/>
    <s v="10:16"/>
    <s v="0:00:53"/>
    <x v="2"/>
    <n v="0"/>
    <n v="0"/>
    <n v="0"/>
    <n v="0"/>
    <n v="0"/>
    <s v="No"/>
    <s v="0-40k"/>
    <n v="1"/>
    <s v="Education"/>
    <s v="Python"/>
    <n v="1"/>
    <n v="1"/>
    <n v="1"/>
    <n v="0"/>
    <n v="0"/>
    <n v="2"/>
    <n v="0.83333333333333337"/>
    <s v="Easy"/>
    <s v="Good Work/Life Balance"/>
    <s v="Female"/>
    <n v="1"/>
    <n v="28"/>
    <s v="Masters"/>
    <n v="4"/>
    <s v="Asian or Asian American"/>
    <s v="India"/>
    <n v="0"/>
    <n v="0"/>
    <n v="0"/>
    <n v="1"/>
    <n v="0"/>
    <n v="0"/>
    <n v="0"/>
    <n v="0"/>
  </r>
  <r>
    <s v="62a352a32e54c9003e534981"/>
    <s v="anonymous"/>
    <s v="6/10/2022"/>
    <s v="10:18"/>
    <s v="0:01:46"/>
    <x v="0"/>
    <n v="1"/>
    <n v="0"/>
    <n v="0"/>
    <n v="0"/>
    <n v="0"/>
    <s v="Yes"/>
    <s v="66k-85k"/>
    <n v="3"/>
    <s v="Finance"/>
    <s v="SQL"/>
    <n v="8"/>
    <n v="8"/>
    <n v="7"/>
    <n v="7"/>
    <n v="10"/>
    <n v="10"/>
    <n v="8.3333333333333339"/>
    <s v="Very Easy"/>
    <s v="Good Work/Life Balance"/>
    <s v="Male"/>
    <n v="0"/>
    <n v="22"/>
    <s v="Bachelors"/>
    <n v="3"/>
    <s v="Other"/>
    <s v="North America"/>
    <n v="1"/>
    <n v="0"/>
    <n v="0"/>
    <n v="0"/>
    <n v="0"/>
    <n v="0"/>
    <n v="0"/>
    <n v="0"/>
  </r>
  <r>
    <s v="62a34e082e54c9003e534118"/>
    <s v="anonymous"/>
    <s v="6/10/2022"/>
    <s v="9:58"/>
    <s v="0:02:51"/>
    <x v="5"/>
    <n v="0"/>
    <n v="0"/>
    <n v="0"/>
    <n v="1"/>
    <n v="0"/>
    <s v="No"/>
    <s v="0-40k"/>
    <n v="1"/>
    <s v="Tech"/>
    <s v="Python"/>
    <n v="5"/>
    <n v="6"/>
    <n v="6"/>
    <n v="6"/>
    <n v="6"/>
    <n v="4"/>
    <n v="5.5"/>
    <s v="Easy"/>
    <s v="Better Salary"/>
    <s v="Male"/>
    <n v="0"/>
    <n v="24"/>
    <s v="Bachelors"/>
    <n v="3"/>
    <s v="Hispanic or Latino"/>
    <s v="Central America"/>
    <n v="0"/>
    <n v="0"/>
    <n v="0"/>
    <n v="0"/>
    <n v="0"/>
    <n v="0"/>
    <n v="0"/>
    <n v="0"/>
  </r>
  <r>
    <s v="62a353372e54c9003e534a40"/>
    <s v="anonymous"/>
    <s v="6/10/2022"/>
    <s v="10:20"/>
    <s v="0:01:44"/>
    <x v="2"/>
    <n v="0"/>
    <n v="0"/>
    <n v="0"/>
    <n v="0"/>
    <n v="0"/>
    <s v="No"/>
    <s v="150k-225k"/>
    <n v="7"/>
    <s v="Tech"/>
    <s v="R"/>
    <n v="8"/>
    <n v="10"/>
    <n v="9"/>
    <n v="7"/>
    <n v="5"/>
    <n v="5"/>
    <n v="7.333333333333333"/>
    <s v="Neither easy nor difficult"/>
    <s v="Remote Work"/>
    <s v="Male"/>
    <n v="0"/>
    <n v="33"/>
    <s v="Masters"/>
    <n v="4"/>
    <s v="White or Caucasian"/>
    <s v="North America"/>
    <n v="1"/>
    <n v="0"/>
    <n v="0"/>
    <n v="0"/>
    <n v="0"/>
    <n v="0"/>
    <n v="0"/>
    <n v="0"/>
  </r>
  <r>
    <s v="62a353565d257a28a30da59f"/>
    <s v="anonymous"/>
    <s v="6/10/2022"/>
    <s v="10:21"/>
    <s v="0:05:11"/>
    <x v="0"/>
    <n v="1"/>
    <n v="0"/>
    <n v="0"/>
    <n v="0"/>
    <n v="0"/>
    <s v="Yes"/>
    <s v="0-40k"/>
    <n v="1"/>
    <s v="Finance"/>
    <s v="SQL"/>
    <n v="2"/>
    <n v="3"/>
    <n v="3"/>
    <n v="3"/>
    <n v="2"/>
    <n v="4"/>
    <n v="2.8333333333333335"/>
    <s v="Neither easy nor difficult"/>
    <s v="Good Work/Life Balance"/>
    <s v="Female"/>
    <n v="1"/>
    <n v="22"/>
    <s v="Bachelors"/>
    <n v="3"/>
    <s v="Other"/>
    <s v="Middle East"/>
    <n v="0"/>
    <n v="0"/>
    <n v="0"/>
    <n v="0"/>
    <n v="0"/>
    <n v="0"/>
    <n v="0"/>
    <n v="0"/>
  </r>
  <r>
    <s v="62a353f07dc029e2d66c1783"/>
    <s v="anonymous"/>
    <s v="6/10/2022"/>
    <s v="10:23"/>
    <s v="0:01:48"/>
    <x v="4"/>
    <n v="0"/>
    <n v="0"/>
    <n v="0"/>
    <n v="0"/>
    <n v="0"/>
    <s v="No"/>
    <s v="0-40k"/>
    <n v="1"/>
    <s v="Tech"/>
    <s v="Python"/>
    <n v="3"/>
    <n v="5"/>
    <n v="5"/>
    <n v="4"/>
    <n v="4"/>
    <n v="5"/>
    <n v="4.333333333333333"/>
    <s v="Neither easy nor difficult"/>
    <s v="Better Salary"/>
    <s v="Male"/>
    <n v="0"/>
    <n v="27"/>
    <s v="Bachelors"/>
    <n v="3"/>
    <s v="Other"/>
    <s v="India"/>
    <n v="0"/>
    <n v="0"/>
    <n v="0"/>
    <n v="1"/>
    <n v="0"/>
    <n v="0"/>
    <n v="0"/>
    <n v="0"/>
  </r>
  <r>
    <s v="62a3545e0f8c8599d5af474b"/>
    <s v="anonymous"/>
    <s v="6/10/2022"/>
    <s v="10:25"/>
    <s v="0:03:42"/>
    <x v="0"/>
    <n v="1"/>
    <n v="0"/>
    <n v="0"/>
    <n v="0"/>
    <n v="0"/>
    <s v="Yes"/>
    <s v="106k-125k"/>
    <n v="5"/>
    <s v="Other"/>
    <s v="Other"/>
    <n v="8"/>
    <n v="8"/>
    <n v="8"/>
    <n v="8"/>
    <n v="10"/>
    <n v="10"/>
    <n v="8.6666666666666661"/>
    <s v="Easy"/>
    <s v="Good Work/Life Balance"/>
    <s v="Male"/>
    <n v="0"/>
    <n v="37"/>
    <s v="Bachelors"/>
    <n v="3"/>
    <s v="Other"/>
    <s v="North America"/>
    <n v="1"/>
    <n v="0"/>
    <n v="0"/>
    <n v="0"/>
    <n v="0"/>
    <n v="0"/>
    <n v="0"/>
    <n v="0"/>
  </r>
  <r>
    <s v="62a35472cec54911e9ca82bc"/>
    <s v="anonymous"/>
    <s v="6/10/2022"/>
    <s v="10:25"/>
    <s v="0:22:47"/>
    <x v="2"/>
    <n v="0"/>
    <n v="0"/>
    <n v="0"/>
    <n v="0"/>
    <n v="0"/>
    <s v="No"/>
    <s v="41k-65k"/>
    <n v="2"/>
    <s v="Other"/>
    <s v="R"/>
    <n v="3"/>
    <n v="4"/>
    <n v="5"/>
    <n v="5"/>
    <n v="4"/>
    <n v="3"/>
    <n v="4"/>
    <s v="Difficult"/>
    <s v="Better Salary"/>
    <s v="Male"/>
    <n v="0"/>
    <n v="24"/>
    <s v="Masters"/>
    <n v="4"/>
    <s v="White or Caucasian"/>
    <s v="North America"/>
    <n v="1"/>
    <n v="0"/>
    <n v="0"/>
    <n v="0"/>
    <n v="0"/>
    <n v="0"/>
    <n v="0"/>
    <n v="0"/>
  </r>
  <r>
    <s v="62a354bdb4da29969c631700"/>
    <s v="anonymous"/>
    <s v="6/10/2022"/>
    <s v="10:27"/>
    <s v="0:01:20"/>
    <x v="0"/>
    <n v="1"/>
    <n v="0"/>
    <n v="0"/>
    <n v="0"/>
    <n v="0"/>
    <s v="No"/>
    <s v="41k-65k"/>
    <n v="2"/>
    <s v="Healthcare"/>
    <s v="R"/>
    <n v="1"/>
    <n v="4"/>
    <n v="3"/>
    <n v="2"/>
    <n v="0"/>
    <n v="6"/>
    <n v="2.6666666666666665"/>
    <s v="Difficult"/>
    <s v="Better Salary"/>
    <s v="Male"/>
    <n v="0"/>
    <n v="25"/>
    <s v="Masters"/>
    <n v="4"/>
    <s v="Asian or Asian American"/>
    <s v="United Kingdom"/>
    <n v="0"/>
    <n v="0"/>
    <n v="0"/>
    <n v="0"/>
    <n v="1"/>
    <n v="0"/>
    <n v="0"/>
    <n v="0"/>
  </r>
  <r>
    <s v="62a354e9cf255543173031ed"/>
    <s v="anonymous"/>
    <s v="6/10/2022"/>
    <s v="10:27"/>
    <s v="0:01:24"/>
    <x v="1"/>
    <n v="0"/>
    <n v="1"/>
    <n v="0"/>
    <n v="0"/>
    <n v="0"/>
    <s v="No"/>
    <s v="86k-105k"/>
    <n v="4"/>
    <s v="Healthcare"/>
    <s v="R"/>
    <n v="8"/>
    <n v="10"/>
    <n v="8"/>
    <n v="8"/>
    <n v="9"/>
    <n v="10"/>
    <n v="8.8333333333333339"/>
    <s v="Neither easy nor difficult"/>
    <s v="Good Culture"/>
    <s v="Male"/>
    <n v="0"/>
    <n v="28"/>
    <s v="Masters"/>
    <n v="4"/>
    <s v="Black or African American"/>
    <s v="North America"/>
    <n v="1"/>
    <n v="0"/>
    <n v="0"/>
    <n v="0"/>
    <n v="0"/>
    <n v="0"/>
    <n v="0"/>
    <n v="0"/>
  </r>
  <r>
    <s v="62a35541f3072dd892625517"/>
    <s v="anonymous"/>
    <s v="6/10/2022"/>
    <s v="10:29"/>
    <s v="0:02:07"/>
    <x v="0"/>
    <n v="1"/>
    <n v="0"/>
    <n v="0"/>
    <n v="0"/>
    <n v="0"/>
    <s v="Yes"/>
    <s v="41k-65k"/>
    <n v="2"/>
    <s v="Other"/>
    <s v="Python"/>
    <n v="5"/>
    <n v="5"/>
    <n v="7"/>
    <n v="7"/>
    <n v="7"/>
    <n v="7"/>
    <n v="6.333333333333333"/>
    <s v="Easy"/>
    <s v="Better Salary"/>
    <s v="Male"/>
    <n v="0"/>
    <n v="32"/>
    <s v="Bachelors"/>
    <n v="3"/>
    <s v="White or Caucasian"/>
    <s v="United Kingdom"/>
    <n v="0"/>
    <n v="0"/>
    <n v="0"/>
    <n v="0"/>
    <n v="1"/>
    <n v="0"/>
    <n v="0"/>
    <n v="0"/>
  </r>
  <r>
    <s v="62a355445d257a28a30dab12"/>
    <s v="anonymous"/>
    <s v="6/10/2022"/>
    <s v="10:29"/>
    <s v="0:01:34"/>
    <x v="0"/>
    <n v="1"/>
    <n v="0"/>
    <n v="0"/>
    <n v="0"/>
    <n v="0"/>
    <s v="Yes"/>
    <s v="41k-65k"/>
    <n v="2"/>
    <s v="Other"/>
    <s v="Python"/>
    <n v="0"/>
    <n v="7"/>
    <n v="7"/>
    <n v="7"/>
    <n v="0"/>
    <n v="7"/>
    <n v="4.666666666666667"/>
    <s v="Easy"/>
    <s v="Good Culture"/>
    <s v="Male"/>
    <n v="0"/>
    <n v="29"/>
    <s v="Bachelors"/>
    <n v="3"/>
    <s v="Asian or Asian American"/>
    <s v="North America"/>
    <n v="1"/>
    <n v="0"/>
    <n v="0"/>
    <n v="0"/>
    <n v="0"/>
    <n v="0"/>
    <n v="0"/>
    <n v="0"/>
  </r>
  <r>
    <s v="62a35631cf25554317303425"/>
    <s v="anonymous"/>
    <s v="6/10/2022"/>
    <s v="10:33"/>
    <s v="0:02:50"/>
    <x v="0"/>
    <n v="1"/>
    <n v="0"/>
    <n v="0"/>
    <n v="0"/>
    <n v="0"/>
    <s v="No"/>
    <s v="41k-65k"/>
    <n v="2"/>
    <s v="Healthcare"/>
    <s v="R"/>
    <n v="7"/>
    <n v="5"/>
    <n v="8"/>
    <n v="6"/>
    <n v="5"/>
    <n v="10"/>
    <n v="6.833333333333333"/>
    <s v="Difficult"/>
    <s v="Other"/>
    <s v="Female"/>
    <n v="1"/>
    <n v="26"/>
    <s v="Masters"/>
    <n v="4"/>
    <s v="White or Caucasian"/>
    <s v="Australia"/>
    <n v="0"/>
    <n v="0"/>
    <n v="0"/>
    <n v="0"/>
    <n v="0"/>
    <n v="0"/>
    <n v="1"/>
    <n v="0"/>
  </r>
  <r>
    <s v="62a357390a77c1a77f65f189"/>
    <s v="anonymous"/>
    <s v="6/10/2022"/>
    <s v="10:37"/>
    <s v="0:03:01"/>
    <x v="1"/>
    <n v="0"/>
    <n v="1"/>
    <n v="0"/>
    <n v="0"/>
    <n v="0"/>
    <s v="Yes"/>
    <s v="41k-65k"/>
    <n v="2"/>
    <s v="Tech"/>
    <s v="Python"/>
    <n v="0"/>
    <n v="7"/>
    <n v="5"/>
    <n v="0"/>
    <n v="0"/>
    <n v="7"/>
    <n v="3.1666666666666665"/>
    <s v="Neither easy nor difficult"/>
    <s v="Remote Work"/>
    <s v="Male"/>
    <n v="0"/>
    <n v="37"/>
    <s v="Masters"/>
    <n v="4"/>
    <s v="White or Caucasian"/>
    <s v="North America"/>
    <n v="1"/>
    <n v="0"/>
    <n v="0"/>
    <n v="0"/>
    <n v="0"/>
    <n v="0"/>
    <n v="0"/>
    <n v="0"/>
  </r>
  <r>
    <s v="62a3578b0a77c1a77f65f279"/>
    <s v="anonymous"/>
    <s v="6/10/2022"/>
    <s v="10:39"/>
    <s v="0:01:44"/>
    <x v="0"/>
    <n v="1"/>
    <n v="0"/>
    <n v="0"/>
    <n v="0"/>
    <n v="0"/>
    <s v="No"/>
    <s v="41k-65k"/>
    <n v="2"/>
    <s v="Other"/>
    <s v="R"/>
    <n v="4"/>
    <n v="6"/>
    <n v="5"/>
    <n v="4"/>
    <n v="5"/>
    <n v="6"/>
    <n v="5"/>
    <s v="Neither easy nor difficult"/>
    <s v="Better Salary"/>
    <s v="Male"/>
    <n v="0"/>
    <n v="25"/>
    <s v="Bachelors"/>
    <n v="3"/>
    <s v="White or Caucasian"/>
    <s v="North America"/>
    <n v="1"/>
    <n v="0"/>
    <n v="0"/>
    <n v="0"/>
    <n v="0"/>
    <n v="0"/>
    <n v="0"/>
    <n v="0"/>
  </r>
  <r>
    <s v="62a35ababae91e4b8b83269d"/>
    <s v="anonymous"/>
    <s v="6/10/2022"/>
    <s v="10:52"/>
    <s v="0:02:39"/>
    <x v="0"/>
    <n v="1"/>
    <n v="0"/>
    <n v="0"/>
    <n v="0"/>
    <n v="0"/>
    <s v="Yes"/>
    <s v="0-40k"/>
    <n v="1"/>
    <s v="Tech"/>
    <s v="Python"/>
    <n v="8"/>
    <n v="8"/>
    <n v="8"/>
    <n v="8"/>
    <n v="8"/>
    <n v="9"/>
    <n v="8.1666666666666661"/>
    <s v="Neither easy nor difficult"/>
    <s v="Good Work/Life Balance"/>
    <s v="Male"/>
    <n v="0"/>
    <n v="44"/>
    <s v="Bachelors"/>
    <n v="3"/>
    <s v="Hispanic or Latino"/>
    <s v="Central America"/>
    <n v="0"/>
    <n v="0"/>
    <n v="0"/>
    <n v="0"/>
    <n v="0"/>
    <n v="0"/>
    <n v="0"/>
    <n v="0"/>
  </r>
  <r>
    <s v="62a3582e575fa3a5ae88e506"/>
    <s v="anonymous"/>
    <s v="6/10/2022"/>
    <s v="10:41"/>
    <s v="0:02:45"/>
    <x v="2"/>
    <n v="0"/>
    <n v="0"/>
    <n v="0"/>
    <n v="0"/>
    <n v="0"/>
    <s v="No"/>
    <s v="125k-150k"/>
    <n v="6"/>
    <s v="Finance"/>
    <s v="SQL"/>
    <n v="7"/>
    <n v="8"/>
    <n v="8"/>
    <n v="8"/>
    <n v="7"/>
    <n v="8"/>
    <n v="7.666666666666667"/>
    <s v="Easy"/>
    <s v="Better Salary"/>
    <s v="Male"/>
    <n v="0"/>
    <n v="52"/>
    <s v="Bachelors"/>
    <n v="3"/>
    <s v="White or Caucasian"/>
    <s v="North America"/>
    <n v="1"/>
    <n v="0"/>
    <n v="0"/>
    <n v="0"/>
    <n v="0"/>
    <n v="0"/>
    <n v="0"/>
    <n v="0"/>
  </r>
  <r>
    <s v="62a38975b4da29969c637830"/>
    <s v="anonymous"/>
    <s v="6/10/2022"/>
    <s v="14:12"/>
    <s v="0:03:09"/>
    <x v="0"/>
    <n v="1"/>
    <n v="0"/>
    <n v="0"/>
    <n v="0"/>
    <n v="0"/>
    <s v="No"/>
    <s v="0-40k"/>
    <n v="1"/>
    <s v="Other"/>
    <s v="Python"/>
    <n v="3"/>
    <n v="6"/>
    <n v="6"/>
    <n v="6"/>
    <n v="4"/>
    <n v="3"/>
    <n v="4.666666666666667"/>
    <s v="Neither easy nor difficult"/>
    <s v="Better Salary"/>
    <s v="Male"/>
    <n v="0"/>
    <n v="26"/>
    <s v="Bachelors"/>
    <n v="3"/>
    <s v="Hispanic or Latino"/>
    <s v="Central America"/>
    <n v="0"/>
    <n v="0"/>
    <n v="0"/>
    <n v="0"/>
    <n v="0"/>
    <n v="0"/>
    <n v="0"/>
    <n v="0"/>
  </r>
  <r>
    <s v="62a35981bae91e4b8b8323dd"/>
    <s v="anonymous"/>
    <s v="6/10/2022"/>
    <s v="10:47"/>
    <s v="0:01:07"/>
    <x v="0"/>
    <n v="1"/>
    <n v="0"/>
    <n v="0"/>
    <n v="0"/>
    <n v="0"/>
    <s v="No"/>
    <s v="106k-125k"/>
    <n v="5"/>
    <s v="Healthcare"/>
    <s v="Other"/>
    <n v="6"/>
    <n v="6"/>
    <n v="3"/>
    <n v="3"/>
    <n v="3"/>
    <n v="3"/>
    <n v="4"/>
    <s v="Neither easy nor difficult"/>
    <s v="Better Salary"/>
    <s v="Female"/>
    <n v="1"/>
    <n v="29"/>
    <s v="Masters"/>
    <n v="4"/>
    <s v="White or Caucasian"/>
    <s v="North America"/>
    <n v="1"/>
    <n v="0"/>
    <n v="0"/>
    <n v="0"/>
    <n v="0"/>
    <n v="0"/>
    <n v="0"/>
    <n v="0"/>
  </r>
  <r>
    <s v="62a6772c18134ddc75d25895"/>
    <s v="anonymous"/>
    <s v="6/12/2022"/>
    <s v="19:30"/>
    <s v="0:01:37"/>
    <x v="2"/>
    <n v="0"/>
    <n v="0"/>
    <n v="0"/>
    <n v="0"/>
    <n v="0"/>
    <s v="Yes"/>
    <s v="0-40k"/>
    <n v="1"/>
    <s v="Other"/>
    <s v="Python"/>
    <n v="1"/>
    <n v="5"/>
    <n v="10"/>
    <n v="10"/>
    <n v="8"/>
    <n v="10"/>
    <n v="7.333333333333333"/>
    <s v="Neither easy nor difficult"/>
    <s v="Better Salary"/>
    <s v="Male"/>
    <n v="0"/>
    <n v="30"/>
    <s v="Bachelors"/>
    <n v="3"/>
    <s v="Hispanic or Latino"/>
    <s v="Central America"/>
    <n v="0"/>
    <n v="0"/>
    <n v="0"/>
    <n v="0"/>
    <n v="0"/>
    <n v="0"/>
    <n v="0"/>
    <n v="0"/>
  </r>
  <r>
    <s v="62a35aa2f8d5efcc22f8075d"/>
    <s v="anonymous"/>
    <s v="6/10/2022"/>
    <s v="10:52"/>
    <s v="0:01:24"/>
    <x v="0"/>
    <n v="1"/>
    <n v="0"/>
    <n v="0"/>
    <n v="0"/>
    <n v="0"/>
    <s v="Yes"/>
    <s v="41k-65k"/>
    <n v="2"/>
    <s v="Telecommunication"/>
    <s v="R"/>
    <n v="3"/>
    <n v="5"/>
    <n v="6"/>
    <n v="4"/>
    <n v="3"/>
    <n v="7"/>
    <n v="4.666666666666667"/>
    <s v="Difficult"/>
    <s v="Other"/>
    <s v="Male"/>
    <n v="0"/>
    <n v="28"/>
    <s v="Masters"/>
    <n v="4"/>
    <s v="White or Caucasian"/>
    <s v="North America"/>
    <n v="1"/>
    <n v="0"/>
    <n v="0"/>
    <n v="0"/>
    <n v="0"/>
    <n v="0"/>
    <n v="0"/>
    <n v="0"/>
  </r>
  <r>
    <s v="62b795033b026e423f287ecd"/>
    <s v="anonymous"/>
    <s v="6/25/2022"/>
    <s v="19:06"/>
    <s v="0:02:17"/>
    <x v="1"/>
    <n v="0"/>
    <n v="1"/>
    <n v="0"/>
    <n v="0"/>
    <n v="0"/>
    <s v="No"/>
    <s v="0-40k"/>
    <n v="1"/>
    <s v="Tech"/>
    <s v="Python"/>
    <n v="6"/>
    <n v="6"/>
    <n v="6"/>
    <n v="6"/>
    <n v="4"/>
    <n v="3"/>
    <n v="5.166666666666667"/>
    <s v="Easy"/>
    <s v="Other"/>
    <s v="Male"/>
    <n v="0"/>
    <n v="24"/>
    <s v="Bachelors"/>
    <n v="3"/>
    <s v="Hispanic or Latino"/>
    <s v="Central America"/>
    <n v="0"/>
    <n v="0"/>
    <n v="0"/>
    <n v="0"/>
    <n v="0"/>
    <n v="0"/>
    <n v="0"/>
    <n v="0"/>
  </r>
  <r>
    <s v="62a35ae0575fa3a5ae88ea98"/>
    <s v="anonymous"/>
    <s v="6/10/2022"/>
    <s v="10:53"/>
    <s v="0:01:30"/>
    <x v="1"/>
    <n v="0"/>
    <n v="1"/>
    <n v="0"/>
    <n v="0"/>
    <n v="0"/>
    <s v="Yes"/>
    <s v="0-40k"/>
    <n v="1"/>
    <s v="Tech"/>
    <s v="Python"/>
    <n v="5"/>
    <n v="5"/>
    <n v="6"/>
    <n v="5"/>
    <n v="6"/>
    <n v="7"/>
    <n v="5.666666666666667"/>
    <s v="Neither easy nor difficult"/>
    <s v="Remote Work"/>
    <s v="Male"/>
    <n v="0"/>
    <n v="23"/>
    <s v="Bachelors"/>
    <n v="3"/>
    <s v="White or Caucasian"/>
    <s v="Europe"/>
    <n v="0"/>
    <n v="0"/>
    <n v="1"/>
    <n v="0"/>
    <n v="0"/>
    <n v="0"/>
    <n v="0"/>
    <n v="0"/>
  </r>
  <r>
    <s v="62a35ae87dc029e2d66c279b"/>
    <s v="anonymous"/>
    <s v="6/10/2022"/>
    <s v="10:53"/>
    <s v="0:01:14"/>
    <x v="0"/>
    <n v="1"/>
    <n v="0"/>
    <n v="0"/>
    <n v="0"/>
    <n v="0"/>
    <s v="No"/>
    <s v="41k-65k"/>
    <n v="2"/>
    <s v="Other"/>
    <s v="R"/>
    <n v="1"/>
    <n v="2"/>
    <n v="6"/>
    <n v="4"/>
    <n v="2"/>
    <n v="0"/>
    <n v="2.5"/>
    <s v="Easy"/>
    <s v="Better Salary"/>
    <s v="Male"/>
    <n v="0"/>
    <n v="27"/>
    <s v="Bachelors"/>
    <n v="3"/>
    <s v="Hispanic or Latino"/>
    <s v="North America"/>
    <n v="1"/>
    <n v="0"/>
    <n v="0"/>
    <n v="0"/>
    <n v="0"/>
    <n v="0"/>
    <n v="0"/>
    <n v="0"/>
  </r>
  <r>
    <s v="62a35b13bc6861bf31770188"/>
    <s v="anonymous"/>
    <s v="6/10/2022"/>
    <s v="10:54"/>
    <s v="0:01:05"/>
    <x v="0"/>
    <n v="1"/>
    <n v="0"/>
    <n v="0"/>
    <n v="0"/>
    <n v="0"/>
    <s v="No"/>
    <s v="66k-85k"/>
    <n v="3"/>
    <s v="Construction"/>
    <s v="Python"/>
    <n v="3"/>
    <n v="3"/>
    <n v="3"/>
    <n v="2"/>
    <n v="2"/>
    <n v="1"/>
    <n v="2.3333333333333335"/>
    <s v="Neither easy nor difficult"/>
    <s v="Good Culture"/>
    <s v="Male"/>
    <n v="0"/>
    <n v="26"/>
    <s v="Masters"/>
    <n v="4"/>
    <s v="White or Caucasian"/>
    <s v="North America"/>
    <n v="1"/>
    <n v="0"/>
    <n v="0"/>
    <n v="0"/>
    <n v="0"/>
    <n v="0"/>
    <n v="0"/>
    <n v="0"/>
  </r>
  <r>
    <s v="62a35b72f408bae018ed76a8"/>
    <s v="anonymous"/>
    <s v="6/10/2022"/>
    <s v="10:55"/>
    <s v="0:01:14"/>
    <x v="0"/>
    <n v="1"/>
    <n v="0"/>
    <n v="0"/>
    <n v="0"/>
    <n v="0"/>
    <s v="Yes"/>
    <s v="86k-105k"/>
    <n v="4"/>
    <s v="Healthcare"/>
    <s v="Other"/>
    <n v="3"/>
    <n v="4"/>
    <n v="4"/>
    <n v="4"/>
    <n v="1"/>
    <n v="3"/>
    <n v="3.1666666666666665"/>
    <s v="Neither easy nor difficult"/>
    <s v="Better Salary"/>
    <s v="Male"/>
    <n v="0"/>
    <n v="27"/>
    <s v="Masters"/>
    <n v="4"/>
    <s v="Hispanic or Latino"/>
    <s v="North America"/>
    <n v="1"/>
    <n v="0"/>
    <n v="0"/>
    <n v="0"/>
    <n v="0"/>
    <n v="0"/>
    <n v="0"/>
    <n v="0"/>
  </r>
  <r>
    <s v="62a35b965d257a28a30db899"/>
    <s v="anonymous"/>
    <s v="6/10/2022"/>
    <s v="10:56"/>
    <s v="0:01:45"/>
    <x v="0"/>
    <n v="1"/>
    <n v="0"/>
    <n v="0"/>
    <n v="0"/>
    <n v="0"/>
    <s v="Yes"/>
    <s v="66k-85k"/>
    <n v="3"/>
    <s v="Other"/>
    <s v="Python"/>
    <n v="0"/>
    <n v="0"/>
    <n v="7"/>
    <n v="1"/>
    <n v="0"/>
    <n v="9"/>
    <n v="2.8333333333333335"/>
    <s v="Difficult"/>
    <s v="Better Salary"/>
    <s v="Male"/>
    <n v="0"/>
    <n v="33"/>
    <s v="Bachelors"/>
    <n v="3"/>
    <s v="Asian or Asian American"/>
    <s v="North America"/>
    <n v="1"/>
    <n v="0"/>
    <n v="0"/>
    <n v="0"/>
    <n v="0"/>
    <n v="0"/>
    <n v="0"/>
    <n v="0"/>
  </r>
  <r>
    <s v="62a35ba3f3072dd892626068"/>
    <s v="anonymous"/>
    <s v="6/10/2022"/>
    <s v="10:56"/>
    <s v="0:01:44"/>
    <x v="0"/>
    <n v="1"/>
    <n v="0"/>
    <n v="0"/>
    <n v="0"/>
    <n v="0"/>
    <s v="Yes"/>
    <s v="66k-85k"/>
    <n v="3"/>
    <s v="Other"/>
    <s v="Python"/>
    <n v="8"/>
    <n v="10"/>
    <n v="10"/>
    <n v="10"/>
    <n v="10"/>
    <n v="10"/>
    <n v="9.6666666666666661"/>
    <s v="Easy"/>
    <s v="Better Salary"/>
    <s v="Male"/>
    <n v="0"/>
    <n v="28"/>
    <s v="Bachelors"/>
    <n v="3"/>
    <s v="Hispanic or Latino"/>
    <s v="North America"/>
    <n v="1"/>
    <n v="0"/>
    <n v="0"/>
    <n v="0"/>
    <n v="0"/>
    <n v="0"/>
    <n v="0"/>
    <n v="0"/>
  </r>
  <r>
    <s v="62a39bd324a262602738d725"/>
    <s v="anonymous"/>
    <s v="6/10/2022"/>
    <s v="15:30"/>
    <s v="0:01:23"/>
    <x v="0"/>
    <n v="1"/>
    <n v="0"/>
    <n v="0"/>
    <n v="0"/>
    <n v="0"/>
    <s v="Yes"/>
    <s v="0-40k"/>
    <n v="1"/>
    <s v="Other"/>
    <s v="Python"/>
    <n v="7"/>
    <n v="4"/>
    <n v="7"/>
    <n v="4"/>
    <n v="8"/>
    <n v="10"/>
    <n v="6.666666666666667"/>
    <s v="Easy"/>
    <s v="Good Work/Life Balance"/>
    <s v="Male"/>
    <n v="0"/>
    <n v="25"/>
    <s v="Bachelors"/>
    <n v="3"/>
    <s v="Hispanic or Latino"/>
    <s v="Central America"/>
    <n v="0"/>
    <n v="0"/>
    <n v="0"/>
    <n v="0"/>
    <n v="0"/>
    <n v="0"/>
    <n v="0"/>
    <n v="0"/>
  </r>
  <r>
    <s v="62a35d8f575fa3a5ae88efd6"/>
    <s v="anonymous"/>
    <s v="6/10/2022"/>
    <s v="11:04"/>
    <s v="0:02:38"/>
    <x v="4"/>
    <n v="0"/>
    <n v="0"/>
    <n v="0"/>
    <n v="0"/>
    <n v="0"/>
    <s v="Yes"/>
    <s v="41k-65k"/>
    <n v="2"/>
    <s v="Other"/>
    <s v="Python"/>
    <n v="2"/>
    <n v="4"/>
    <n v="6"/>
    <n v="1"/>
    <n v="1"/>
    <n v="1"/>
    <n v="2.5"/>
    <s v="Very Difficult"/>
    <s v="Better Salary"/>
    <s v="Male"/>
    <n v="0"/>
    <n v="34"/>
    <s v="Associates"/>
    <n v="2"/>
    <s v="Asian or Asian American"/>
    <s v="North America"/>
    <n v="1"/>
    <n v="0"/>
    <n v="0"/>
    <n v="0"/>
    <n v="0"/>
    <n v="0"/>
    <n v="0"/>
    <n v="0"/>
  </r>
  <r>
    <s v="62a35d95cf25554317304386"/>
    <s v="anonymous"/>
    <s v="6/10/2022"/>
    <s v="11:04"/>
    <s v="0:01:04"/>
    <x v="0"/>
    <n v="1"/>
    <n v="0"/>
    <n v="0"/>
    <n v="0"/>
    <n v="0"/>
    <s v="No"/>
    <s v="150k-225k"/>
    <n v="7"/>
    <s v="Tech"/>
    <s v="Python"/>
    <n v="10"/>
    <n v="10"/>
    <n v="10"/>
    <n v="8"/>
    <n v="10"/>
    <n v="10"/>
    <n v="9.6666666666666661"/>
    <s v="Easy"/>
    <s v="Good Work/Life Balance"/>
    <s v="Male"/>
    <n v="0"/>
    <n v="28"/>
    <s v="Bachelors"/>
    <n v="3"/>
    <s v="Asian or Asian American"/>
    <s v="North America"/>
    <n v="1"/>
    <n v="0"/>
    <n v="0"/>
    <n v="0"/>
    <n v="0"/>
    <n v="0"/>
    <n v="0"/>
    <n v="0"/>
  </r>
  <r>
    <s v="62a35e970a77c1a77f66035a"/>
    <s v="anonymous"/>
    <s v="6/10/2022"/>
    <s v="11:09"/>
    <s v="0:01:51"/>
    <x v="3"/>
    <n v="0"/>
    <n v="0"/>
    <n v="1"/>
    <n v="0"/>
    <n v="0"/>
    <s v="Yes"/>
    <s v="125k-150k"/>
    <n v="6"/>
    <s v="Telecommunication"/>
    <s v="Python"/>
    <n v="2"/>
    <n v="4"/>
    <n v="1"/>
    <n v="3"/>
    <n v="1"/>
    <n v="7"/>
    <n v="3"/>
    <s v="Neither easy nor difficult"/>
    <s v="Better Salary"/>
    <s v="Male"/>
    <n v="0"/>
    <n v="27"/>
    <s v="Bachelors"/>
    <n v="3"/>
    <s v="Other"/>
    <s v="India"/>
    <n v="0"/>
    <n v="0"/>
    <n v="0"/>
    <n v="1"/>
    <n v="0"/>
    <n v="0"/>
    <n v="0"/>
    <n v="0"/>
  </r>
  <r>
    <s v="62a35eabf408bae018ed7cbc"/>
    <s v="anonymous"/>
    <s v="6/10/2022"/>
    <s v="11:09"/>
    <s v="0:01:35"/>
    <x v="1"/>
    <n v="0"/>
    <n v="1"/>
    <n v="0"/>
    <n v="0"/>
    <n v="0"/>
    <s v="Yes"/>
    <s v="41k-65k"/>
    <n v="2"/>
    <s v="Finance"/>
    <s v="Python"/>
    <n v="2"/>
    <n v="4"/>
    <n v="5"/>
    <n v="5"/>
    <n v="4"/>
    <n v="6"/>
    <n v="4.333333333333333"/>
    <s v="Difficult"/>
    <s v="Better Salary"/>
    <s v="Male"/>
    <n v="0"/>
    <n v="22"/>
    <s v="Bachelors"/>
    <n v="3"/>
    <s v="White or Caucasian"/>
    <s v="North America"/>
    <n v="1"/>
    <n v="0"/>
    <n v="0"/>
    <n v="0"/>
    <n v="0"/>
    <n v="0"/>
    <n v="0"/>
    <n v="0"/>
  </r>
  <r>
    <s v="62a35f0d24a2626027386a8b"/>
    <s v="anonymous"/>
    <s v="6/10/2022"/>
    <s v="11:11"/>
    <s v="0:01:03"/>
    <x v="0"/>
    <n v="1"/>
    <n v="0"/>
    <n v="0"/>
    <n v="0"/>
    <n v="0"/>
    <s v="No"/>
    <s v="66k-85k"/>
    <n v="3"/>
    <s v="Healthcare"/>
    <s v="Python"/>
    <n v="3"/>
    <n v="3"/>
    <n v="4"/>
    <n v="1"/>
    <n v="2"/>
    <n v="2"/>
    <n v="2.5"/>
    <s v="Neither easy nor difficult"/>
    <s v="Better Salary"/>
    <s v="Male"/>
    <n v="0"/>
    <n v="29"/>
    <s v="Masters"/>
    <n v="4"/>
    <s v="White or Caucasian"/>
    <s v="North America"/>
    <n v="1"/>
    <n v="0"/>
    <n v="0"/>
    <n v="0"/>
    <n v="0"/>
    <n v="0"/>
    <n v="0"/>
    <n v="0"/>
  </r>
  <r>
    <s v="62a35f825d257a28a30dc128"/>
    <s v="anonymous"/>
    <s v="6/10/2022"/>
    <s v="11:13"/>
    <s v="0:02:17"/>
    <x v="0"/>
    <n v="1"/>
    <n v="0"/>
    <n v="0"/>
    <n v="0"/>
    <n v="0"/>
    <s v="No"/>
    <s v="66k-85k"/>
    <n v="3"/>
    <s v="Healthcare"/>
    <s v="Python"/>
    <n v="8"/>
    <n v="10"/>
    <n v="10"/>
    <n v="8"/>
    <n v="5"/>
    <n v="7"/>
    <n v="8"/>
    <s v="Neither easy nor difficult"/>
    <s v="Good Work/Life Balance"/>
    <s v="Female"/>
    <n v="1"/>
    <n v="31"/>
    <s v="Masters"/>
    <n v="4"/>
    <s v="White or Caucasian"/>
    <s v="North America"/>
    <n v="1"/>
    <n v="0"/>
    <n v="0"/>
    <n v="0"/>
    <n v="0"/>
    <n v="0"/>
    <n v="0"/>
    <n v="0"/>
  </r>
  <r>
    <s v="62a35fa0f8f7561645856c35"/>
    <s v="anonymous"/>
    <s v="6/10/2022"/>
    <s v="11:13"/>
    <s v="0:01:39"/>
    <x v="0"/>
    <n v="1"/>
    <n v="0"/>
    <n v="0"/>
    <n v="0"/>
    <n v="0"/>
    <s v="No"/>
    <s v="66k-85k"/>
    <n v="3"/>
    <s v="Tech"/>
    <s v="Python"/>
    <n v="4"/>
    <n v="5"/>
    <n v="5"/>
    <n v="5"/>
    <n v="4"/>
    <n v="4"/>
    <n v="4.5"/>
    <s v="Easy"/>
    <s v="Remote Work"/>
    <s v="Male"/>
    <n v="0"/>
    <n v="28"/>
    <s v="Bachelors"/>
    <n v="3"/>
    <s v="White or Caucasian"/>
    <s v="North America"/>
    <n v="1"/>
    <n v="0"/>
    <n v="0"/>
    <n v="0"/>
    <n v="0"/>
    <n v="0"/>
    <n v="0"/>
    <n v="0"/>
  </r>
  <r>
    <s v="62a35fc1f8f7561645856c98"/>
    <s v="anonymous"/>
    <s v="6/10/2022"/>
    <s v="11:14"/>
    <s v="0:00:53"/>
    <x v="4"/>
    <n v="0"/>
    <n v="0"/>
    <n v="0"/>
    <n v="0"/>
    <n v="0"/>
    <s v="No"/>
    <s v="0-40k"/>
    <n v="1"/>
    <s v="Healthcare"/>
    <s v="Python"/>
    <n v="0"/>
    <n v="0"/>
    <n v="0"/>
    <n v="0"/>
    <n v="0"/>
    <n v="0"/>
    <n v="0"/>
    <s v="Neither easy nor difficult"/>
    <s v="Good Work/Life Balance"/>
    <s v="Male"/>
    <n v="0"/>
    <n v="24"/>
    <s v="Masters"/>
    <n v="4"/>
    <s v="Asian or Asian American"/>
    <s v="North America"/>
    <n v="1"/>
    <n v="0"/>
    <n v="0"/>
    <n v="0"/>
    <n v="0"/>
    <n v="0"/>
    <n v="0"/>
    <n v="0"/>
  </r>
  <r>
    <s v="62a3602318134ddc75ced6b9"/>
    <s v="anonymous"/>
    <s v="6/10/2022"/>
    <s v="11:15"/>
    <s v="0:01:19"/>
    <x v="0"/>
    <n v="1"/>
    <n v="0"/>
    <n v="0"/>
    <n v="0"/>
    <n v="0"/>
    <s v="No"/>
    <s v="86k-105k"/>
    <n v="4"/>
    <s v="Other"/>
    <s v="Other"/>
    <n v="4"/>
    <n v="5"/>
    <n v="3"/>
    <n v="4"/>
    <n v="2"/>
    <n v="3"/>
    <n v="3.5"/>
    <s v="Easy"/>
    <s v="Good Culture"/>
    <s v="Male"/>
    <n v="0"/>
    <n v="34"/>
    <s v="Masters"/>
    <n v="4"/>
    <s v="White or Caucasian"/>
    <s v="North America"/>
    <n v="1"/>
    <n v="0"/>
    <n v="0"/>
    <n v="0"/>
    <n v="0"/>
    <n v="0"/>
    <n v="0"/>
    <n v="0"/>
  </r>
  <r>
    <s v="62a360b8f8f7561645856ec4"/>
    <s v="anonymous"/>
    <s v="6/10/2022"/>
    <s v="11:18"/>
    <s v="0:01:16"/>
    <x v="1"/>
    <n v="0"/>
    <n v="1"/>
    <n v="0"/>
    <n v="0"/>
    <n v="0"/>
    <s v="No"/>
    <s v="86k-105k"/>
    <n v="4"/>
    <s v="Tech"/>
    <s v="Python"/>
    <n v="5"/>
    <n v="3"/>
    <n v="5"/>
    <n v="5"/>
    <n v="4"/>
    <n v="5"/>
    <n v="4.5"/>
    <s v="Difficult"/>
    <s v="Better Salary"/>
    <s v="Male"/>
    <n v="0"/>
    <n v="23"/>
    <s v="Bachelors"/>
    <n v="3"/>
    <s v="White or Caucasian"/>
    <s v="North America"/>
    <n v="1"/>
    <n v="0"/>
    <n v="0"/>
    <n v="0"/>
    <n v="0"/>
    <n v="0"/>
    <n v="0"/>
    <n v="0"/>
  </r>
  <r>
    <s v="62a609b8f8f75616458875b7"/>
    <s v="anonymous"/>
    <s v="6/12/2022"/>
    <s v="11:43"/>
    <s v="0:01:42"/>
    <x v="0"/>
    <n v="1"/>
    <n v="0"/>
    <n v="0"/>
    <n v="0"/>
    <n v="0"/>
    <s v="Yes"/>
    <s v="0-40k"/>
    <n v="1"/>
    <s v="Healthcare"/>
    <s v="Python"/>
    <n v="8"/>
    <n v="10"/>
    <n v="9"/>
    <n v="6"/>
    <n v="8"/>
    <n v="9"/>
    <n v="8.3333333333333339"/>
    <s v="Easy"/>
    <s v="Remote Work"/>
    <s v="Female"/>
    <n v="1"/>
    <n v="28"/>
    <s v="Masters"/>
    <n v="4"/>
    <s v="Hispanic or Latino"/>
    <s v="Central America"/>
    <n v="0"/>
    <n v="0"/>
    <n v="0"/>
    <n v="0"/>
    <n v="0"/>
    <n v="0"/>
    <n v="0"/>
    <n v="0"/>
  </r>
  <r>
    <s v="62a345c47dc029e2d66bf80a"/>
    <s v="anonymous"/>
    <s v="6/10/2022"/>
    <s v="9:23"/>
    <s v="0:01:36"/>
    <x v="0"/>
    <n v="1"/>
    <n v="0"/>
    <n v="0"/>
    <n v="0"/>
    <n v="0"/>
    <s v="Yes"/>
    <s v="41k-65k"/>
    <n v="2"/>
    <s v="Telecommunication"/>
    <s v="Python"/>
    <n v="6"/>
    <n v="6"/>
    <n v="7"/>
    <n v="5"/>
    <n v="6"/>
    <n v="7"/>
    <n v="6.166666666666667"/>
    <s v="Difficult"/>
    <s v="Good Culture"/>
    <s v="Male"/>
    <n v="0"/>
    <n v="31"/>
    <s v="Masters"/>
    <n v="4"/>
    <s v="White or Caucasian"/>
    <s v="Europe"/>
    <n v="0"/>
    <n v="0"/>
    <n v="1"/>
    <n v="0"/>
    <n v="0"/>
    <n v="0"/>
    <n v="0"/>
    <n v="0"/>
  </r>
  <r>
    <s v="62a361af0f8c8599d5af6277"/>
    <s v="anonymous"/>
    <s v="6/10/2022"/>
    <s v="11:22"/>
    <s v="0:01:39"/>
    <x v="0"/>
    <n v="1"/>
    <n v="0"/>
    <n v="0"/>
    <n v="0"/>
    <n v="0"/>
    <s v="Yes"/>
    <s v="0-40k"/>
    <n v="1"/>
    <s v="Education"/>
    <s v="Python"/>
    <n v="0"/>
    <n v="0"/>
    <n v="0"/>
    <n v="0"/>
    <n v="0"/>
    <n v="0"/>
    <n v="0"/>
    <s v="Very Difficult"/>
    <s v="Better Salary"/>
    <s v="Male"/>
    <n v="0"/>
    <n v="34"/>
    <s v="Bachelors"/>
    <n v="3"/>
    <s v="Black or African American"/>
    <s v="Africa"/>
    <n v="0"/>
    <n v="1"/>
    <n v="0"/>
    <n v="0"/>
    <n v="0"/>
    <n v="0"/>
    <n v="0"/>
    <n v="0"/>
  </r>
  <r>
    <s v="62a361cc575fa3a5ae88f908"/>
    <s v="anonymous"/>
    <s v="6/10/2022"/>
    <s v="11:22"/>
    <s v="0:00:55"/>
    <x v="0"/>
    <n v="1"/>
    <n v="0"/>
    <n v="0"/>
    <n v="0"/>
    <n v="0"/>
    <s v="No"/>
    <s v="66k-85k"/>
    <n v="3"/>
    <s v="Finance"/>
    <s v="Python"/>
    <n v="7"/>
    <n v="5"/>
    <n v="5"/>
    <n v="7"/>
    <n v="9"/>
    <n v="10"/>
    <n v="7.166666666666667"/>
    <s v="Very Easy"/>
    <s v="Remote Work"/>
    <s v="Male"/>
    <n v="0"/>
    <n v="24"/>
    <s v="Bachelors"/>
    <n v="3"/>
    <s v="White or Caucasian"/>
    <s v="United Kingdom"/>
    <n v="0"/>
    <n v="0"/>
    <n v="0"/>
    <n v="0"/>
    <n v="1"/>
    <n v="0"/>
    <n v="0"/>
    <n v="0"/>
  </r>
  <r>
    <s v="62a3620f0f8c8599d5af63a5"/>
    <s v="anonymous"/>
    <s v="6/10/2022"/>
    <s v="11:23"/>
    <s v="0:02:19"/>
    <x v="2"/>
    <n v="0"/>
    <n v="0"/>
    <n v="0"/>
    <n v="0"/>
    <n v="0"/>
    <s v="No"/>
    <s v="66k-85k"/>
    <n v="3"/>
    <s v="Tech"/>
    <s v="Python"/>
    <n v="0"/>
    <n v="10"/>
    <n v="6"/>
    <n v="0"/>
    <n v="0"/>
    <n v="0"/>
    <n v="2.6666666666666665"/>
    <s v="Difficult"/>
    <s v="Better Salary"/>
    <s v="Male"/>
    <n v="0"/>
    <n v="30"/>
    <s v="Bachelors"/>
    <n v="3"/>
    <s v="Other"/>
    <s v="North America"/>
    <n v="1"/>
    <n v="0"/>
    <n v="0"/>
    <n v="0"/>
    <n v="0"/>
    <n v="0"/>
    <n v="0"/>
    <n v="0"/>
  </r>
  <r>
    <s v="62a36251d8c00e9f541a199e"/>
    <s v="anonymous"/>
    <s v="6/10/2022"/>
    <s v="11:25"/>
    <s v="0:01:59"/>
    <x v="2"/>
    <n v="0"/>
    <n v="0"/>
    <n v="0"/>
    <n v="0"/>
    <n v="0"/>
    <s v="No"/>
    <s v="86k-105k"/>
    <n v="4"/>
    <s v="Other"/>
    <s v="Python"/>
    <n v="5"/>
    <n v="5"/>
    <n v="6"/>
    <n v="4"/>
    <n v="5"/>
    <n v="5"/>
    <n v="5"/>
    <s v="Difficult"/>
    <s v="Better Salary"/>
    <s v="Male"/>
    <n v="0"/>
    <n v="24"/>
    <s v="Masters"/>
    <n v="4"/>
    <s v="Hispanic or Latino"/>
    <s v="North America"/>
    <n v="1"/>
    <n v="0"/>
    <n v="0"/>
    <n v="0"/>
    <n v="0"/>
    <n v="0"/>
    <n v="0"/>
    <n v="0"/>
  </r>
  <r>
    <s v="62a36275bc6861bf31771183"/>
    <s v="anonymous"/>
    <s v="6/10/2022"/>
    <s v="11:25"/>
    <s v="0:01:52"/>
    <x v="0"/>
    <n v="1"/>
    <n v="0"/>
    <n v="0"/>
    <n v="0"/>
    <n v="0"/>
    <s v="Yes"/>
    <s v="41k-65k"/>
    <n v="2"/>
    <s v="Other"/>
    <s v="Python"/>
    <n v="6"/>
    <n v="8"/>
    <n v="10"/>
    <n v="9"/>
    <n v="7"/>
    <n v="9"/>
    <n v="8.1666666666666661"/>
    <s v="Easy"/>
    <s v="Better Salary"/>
    <s v="Male"/>
    <n v="0"/>
    <n v="27"/>
    <s v="Bachelors"/>
    <n v="3"/>
    <s v="Other"/>
    <s v="North America"/>
    <n v="1"/>
    <n v="0"/>
    <n v="0"/>
    <n v="0"/>
    <n v="0"/>
    <n v="0"/>
    <n v="0"/>
    <n v="0"/>
  </r>
  <r>
    <s v="62a3636c2e54c9003e536e6b"/>
    <s v="anonymous"/>
    <s v="6/10/2022"/>
    <s v="11:29"/>
    <s v="0:03:30"/>
    <x v="0"/>
    <n v="1"/>
    <n v="0"/>
    <n v="0"/>
    <n v="0"/>
    <n v="0"/>
    <s v="No"/>
    <s v="0-40k"/>
    <n v="1"/>
    <s v="Finance"/>
    <s v="Python"/>
    <n v="1"/>
    <n v="2"/>
    <n v="4"/>
    <n v="4"/>
    <n v="4"/>
    <n v="5"/>
    <n v="3.3333333333333335"/>
    <s v="Neither easy nor difficult"/>
    <s v="Better Salary"/>
    <s v="Male"/>
    <n v="0"/>
    <n v="21"/>
    <s v="Bachelors"/>
    <n v="3"/>
    <s v="Asian or Asian American"/>
    <s v="India"/>
    <n v="0"/>
    <n v="0"/>
    <n v="0"/>
    <n v="1"/>
    <n v="0"/>
    <n v="0"/>
    <n v="0"/>
    <n v="0"/>
  </r>
  <r>
    <s v="62a49012f408bae018eef16d"/>
    <s v="anonymous"/>
    <s v="6/11/2022"/>
    <s v="8:52"/>
    <s v="0:01:43"/>
    <x v="0"/>
    <n v="1"/>
    <n v="0"/>
    <n v="0"/>
    <n v="0"/>
    <n v="0"/>
    <s v="Yes"/>
    <s v="106k-125k"/>
    <n v="5"/>
    <s v="Other"/>
    <s v="R"/>
    <n v="8"/>
    <n v="9"/>
    <n v="9"/>
    <n v="7"/>
    <n v="8"/>
    <n v="8"/>
    <n v="8.1666666666666661"/>
    <s v="Neither easy nor difficult"/>
    <s v="Remote Work"/>
    <s v="Male"/>
    <n v="0"/>
    <n v="30"/>
    <s v="Masters"/>
    <n v="4"/>
    <s v="White or Caucasian"/>
    <s v="Europe"/>
    <n v="0"/>
    <n v="0"/>
    <n v="1"/>
    <n v="0"/>
    <n v="0"/>
    <n v="0"/>
    <n v="0"/>
    <n v="0"/>
  </r>
  <r>
    <s v="62a365d5d8c00e9f541a20cf"/>
    <s v="anonymous"/>
    <s v="6/10/2022"/>
    <s v="11:40"/>
    <s v="0:02:38"/>
    <x v="0"/>
    <n v="1"/>
    <n v="0"/>
    <n v="0"/>
    <n v="0"/>
    <n v="0"/>
    <s v="Yes"/>
    <s v="0-40k"/>
    <n v="1"/>
    <s v="Telecommunication"/>
    <s v="R"/>
    <n v="5"/>
    <n v="7"/>
    <n v="5"/>
    <n v="5"/>
    <n v="5"/>
    <n v="7"/>
    <n v="5.666666666666667"/>
    <s v="Difficult"/>
    <s v="Better Salary"/>
    <s v="Male"/>
    <n v="0"/>
    <n v="41"/>
    <s v="Bachelors"/>
    <n v="3"/>
    <s v="White or Caucasian"/>
    <s v="Middle East"/>
    <n v="0"/>
    <n v="0"/>
    <n v="0"/>
    <n v="0"/>
    <n v="0"/>
    <n v="0"/>
    <n v="0"/>
    <n v="0"/>
  </r>
  <r>
    <s v="62a3670b575fa3a5ae890422"/>
    <s v="anonymous"/>
    <s v="6/10/2022"/>
    <s v="11:45"/>
    <s v="0:02:07"/>
    <x v="0"/>
    <n v="1"/>
    <n v="0"/>
    <n v="0"/>
    <n v="0"/>
    <n v="0"/>
    <s v="Yes"/>
    <s v="0-40k"/>
    <n v="1"/>
    <s v="Tech"/>
    <s v="Python"/>
    <n v="0"/>
    <n v="1"/>
    <n v="1"/>
    <n v="0"/>
    <n v="0"/>
    <n v="2"/>
    <n v="0.66666666666666663"/>
    <s v="Difficult"/>
    <s v="Better Salary"/>
    <s v="Male"/>
    <n v="0"/>
    <n v="25"/>
    <s v="Bachelors"/>
    <n v="3"/>
    <s v="Asian or Asian American"/>
    <s v="India"/>
    <n v="0"/>
    <n v="0"/>
    <n v="0"/>
    <n v="1"/>
    <n v="0"/>
    <n v="0"/>
    <n v="0"/>
    <n v="0"/>
  </r>
  <r>
    <s v="62a3676bb4da29969c633ac7"/>
    <s v="anonymous"/>
    <s v="6/10/2022"/>
    <s v="11:46"/>
    <s v="0:03:59"/>
    <x v="0"/>
    <n v="1"/>
    <n v="0"/>
    <n v="0"/>
    <n v="0"/>
    <n v="0"/>
    <s v="No"/>
    <s v="0-40k"/>
    <n v="1"/>
    <s v="Finance"/>
    <s v="Other"/>
    <n v="4"/>
    <n v="7"/>
    <n v="8"/>
    <n v="8"/>
    <n v="8"/>
    <n v="9"/>
    <n v="7.333333333333333"/>
    <s v="Neither easy nor difficult"/>
    <s v="Other"/>
    <s v="Male"/>
    <n v="0"/>
    <n v="24"/>
    <s v="Bachelors"/>
    <n v="3"/>
    <s v="Black or African American"/>
    <s v="Africa"/>
    <n v="0"/>
    <n v="1"/>
    <n v="0"/>
    <n v="0"/>
    <n v="0"/>
    <n v="0"/>
    <n v="0"/>
    <n v="0"/>
  </r>
  <r>
    <s v="62a4fe370f8c8599d5b158c4"/>
    <s v="anonymous"/>
    <s v="6/11/2022"/>
    <s v="16:42"/>
    <s v="0:02:40"/>
    <x v="0"/>
    <n v="1"/>
    <n v="0"/>
    <n v="0"/>
    <n v="0"/>
    <n v="0"/>
    <s v="No"/>
    <s v="41k-65k"/>
    <n v="2"/>
    <s v="Other"/>
    <s v="Python"/>
    <n v="7"/>
    <n v="5"/>
    <n v="9"/>
    <n v="9"/>
    <n v="4"/>
    <n v="9"/>
    <n v="7.166666666666667"/>
    <s v="Neither easy nor difficult"/>
    <s v="Good Work/Life Balance"/>
    <s v="Female"/>
    <n v="1"/>
    <n v="29"/>
    <s v="Masters"/>
    <n v="4"/>
    <s v="Black or African American"/>
    <s v="Europe"/>
    <n v="0"/>
    <n v="0"/>
    <n v="1"/>
    <n v="0"/>
    <n v="0"/>
    <n v="0"/>
    <n v="0"/>
    <n v="0"/>
  </r>
  <r>
    <s v="62a367d224a2626027387b56"/>
    <s v="anonymous"/>
    <s v="6/10/2022"/>
    <s v="11:48"/>
    <s v="0:03:38"/>
    <x v="0"/>
    <n v="1"/>
    <n v="0"/>
    <n v="0"/>
    <n v="0"/>
    <n v="0"/>
    <s v="No"/>
    <s v="150k-225k"/>
    <n v="7"/>
    <s v="Finance"/>
    <s v="Other"/>
    <n v="7"/>
    <n v="7"/>
    <n v="7"/>
    <n v="5"/>
    <n v="5"/>
    <n v="7"/>
    <n v="6.333333333333333"/>
    <s v="Neither easy nor difficult"/>
    <s v="Good Work/Life Balance"/>
    <s v="Male"/>
    <n v="0"/>
    <n v="33"/>
    <s v="Bachelors"/>
    <n v="3"/>
    <s v="White or Caucasian"/>
    <s v="North America"/>
    <n v="1"/>
    <n v="0"/>
    <n v="0"/>
    <n v="0"/>
    <n v="0"/>
    <n v="0"/>
    <n v="0"/>
    <n v="0"/>
  </r>
  <r>
    <s v="62a367ed18134ddc75cee697"/>
    <s v="anonymous"/>
    <s v="6/10/2022"/>
    <s v="11:49"/>
    <s v="0:02:40"/>
    <x v="0"/>
    <n v="1"/>
    <n v="0"/>
    <n v="0"/>
    <n v="0"/>
    <n v="0"/>
    <s v="No"/>
    <s v="66k-85k"/>
    <n v="3"/>
    <s v="Other"/>
    <s v="Other"/>
    <n v="7"/>
    <n v="4"/>
    <n v="10"/>
    <n v="9"/>
    <n v="7"/>
    <n v="10"/>
    <n v="7.833333333333333"/>
    <s v="Difficult"/>
    <s v="Better Salary"/>
    <s v="Male"/>
    <n v="0"/>
    <n v="23"/>
    <s v="Bachelors"/>
    <n v="3"/>
    <s v="Hispanic or Latino"/>
    <s v="North America"/>
    <n v="1"/>
    <n v="0"/>
    <n v="0"/>
    <n v="0"/>
    <n v="0"/>
    <n v="0"/>
    <n v="0"/>
    <n v="0"/>
  </r>
  <r>
    <s v="62a36802f8f7561645857e38"/>
    <s v="anonymous"/>
    <s v="6/10/2022"/>
    <s v="11:49"/>
    <s v="0:01:34"/>
    <x v="0"/>
    <n v="1"/>
    <n v="0"/>
    <n v="0"/>
    <n v="0"/>
    <n v="0"/>
    <s v="Yes"/>
    <s v="66k-85k"/>
    <n v="3"/>
    <s v="Tech"/>
    <s v="Python"/>
    <n v="6"/>
    <n v="6"/>
    <n v="6"/>
    <n v="6"/>
    <n v="6"/>
    <n v="6"/>
    <n v="6"/>
    <s v="Difficult"/>
    <s v="Remote Work"/>
    <s v="Female"/>
    <n v="1"/>
    <n v="33"/>
    <s v="Masters"/>
    <n v="4"/>
    <s v="Asian or Asian American"/>
    <s v="United Kingdom"/>
    <n v="0"/>
    <n v="0"/>
    <n v="0"/>
    <n v="0"/>
    <n v="1"/>
    <n v="0"/>
    <n v="0"/>
    <n v="0"/>
  </r>
  <r>
    <s v="62a3684ebc6861bf31771f15"/>
    <s v="anonymous"/>
    <s v="6/10/2022"/>
    <s v="11:50"/>
    <s v="0:00:48"/>
    <x v="0"/>
    <n v="1"/>
    <n v="0"/>
    <n v="0"/>
    <n v="0"/>
    <n v="0"/>
    <s v="No"/>
    <s v="106k-125k"/>
    <n v="5"/>
    <s v="Finance"/>
    <s v="Python"/>
    <n v="4"/>
    <n v="4"/>
    <n v="4"/>
    <n v="4"/>
    <n v="4"/>
    <n v="4"/>
    <n v="4"/>
    <s v="Neither easy nor difficult"/>
    <s v="Better Salary"/>
    <s v="Male"/>
    <n v="0"/>
    <n v="25"/>
    <s v="Bachelors"/>
    <n v="3"/>
    <s v="White or Caucasian"/>
    <s v="North America"/>
    <n v="1"/>
    <n v="0"/>
    <n v="0"/>
    <n v="0"/>
    <n v="0"/>
    <n v="0"/>
    <n v="0"/>
    <n v="0"/>
  </r>
  <r>
    <s v="62a343a22e54c9003e532a2a"/>
    <s v="anonymous"/>
    <s v="6/10/2022"/>
    <s v="9:14"/>
    <s v="0:02:43"/>
    <x v="0"/>
    <n v="1"/>
    <n v="0"/>
    <n v="0"/>
    <n v="0"/>
    <n v="0"/>
    <s v="No"/>
    <s v="0-40k"/>
    <n v="1"/>
    <s v="Other"/>
    <s v="Python"/>
    <n v="4"/>
    <n v="4"/>
    <n v="4"/>
    <n v="4"/>
    <n v="5"/>
    <n v="6"/>
    <n v="4.5"/>
    <s v="Neither easy nor difficult"/>
    <s v="Remote Work"/>
    <s v="Male"/>
    <n v="0"/>
    <n v="29"/>
    <s v="Bachelors"/>
    <n v="3"/>
    <s v="Other"/>
    <s v="Europe"/>
    <n v="0"/>
    <n v="0"/>
    <n v="1"/>
    <n v="0"/>
    <n v="0"/>
    <n v="0"/>
    <n v="0"/>
    <n v="0"/>
  </r>
  <r>
    <s v="62a368ee2e54c9003e537e4a"/>
    <s v="anonymous"/>
    <s v="6/10/2022"/>
    <s v="11:53"/>
    <s v="0:01:45"/>
    <x v="0"/>
    <n v="1"/>
    <n v="0"/>
    <n v="0"/>
    <n v="0"/>
    <n v="0"/>
    <s v="Yes"/>
    <s v="0-40k"/>
    <n v="1"/>
    <s v="Finance"/>
    <s v="C/C++"/>
    <n v="5"/>
    <n v="10"/>
    <n v="10"/>
    <n v="8"/>
    <n v="10"/>
    <n v="10"/>
    <n v="8.8333333333333339"/>
    <s v="Very Easy"/>
    <s v="Good Work/Life Balance"/>
    <s v="Male"/>
    <n v="0"/>
    <n v="30"/>
    <s v="Bachelors"/>
    <n v="3"/>
    <s v="White or Caucasian"/>
    <s v="United Kingdom"/>
    <n v="0"/>
    <n v="0"/>
    <n v="0"/>
    <n v="0"/>
    <n v="1"/>
    <n v="0"/>
    <n v="0"/>
    <n v="0"/>
  </r>
  <r>
    <s v="62a36969f8f756164585821d"/>
    <s v="anonymous"/>
    <s v="6/10/2022"/>
    <s v="11:55"/>
    <s v="0:03:43"/>
    <x v="2"/>
    <n v="0"/>
    <n v="0"/>
    <n v="0"/>
    <n v="0"/>
    <n v="0"/>
    <s v="Yes"/>
    <s v="0-40k"/>
    <n v="1"/>
    <s v="Healthcare"/>
    <s v="Python"/>
    <n v="10"/>
    <n v="2"/>
    <n v="8"/>
    <n v="5"/>
    <n v="0"/>
    <n v="6"/>
    <n v="5.166666666666667"/>
    <s v="Easy"/>
    <s v="Better Salary"/>
    <s v="Male"/>
    <n v="0"/>
    <n v="25"/>
    <s v="Masters"/>
    <n v="4"/>
    <s v="Other"/>
    <s v="India"/>
    <n v="0"/>
    <n v="0"/>
    <n v="0"/>
    <n v="1"/>
    <n v="0"/>
    <n v="0"/>
    <n v="0"/>
    <n v="0"/>
  </r>
  <r>
    <s v="62a3697ff408bae018ed948b"/>
    <s v="anonymous"/>
    <s v="6/10/2022"/>
    <s v="11:55"/>
    <s v="0:01:28"/>
    <x v="0"/>
    <n v="1"/>
    <n v="0"/>
    <n v="0"/>
    <n v="0"/>
    <n v="0"/>
    <s v="No"/>
    <s v="86k-105k"/>
    <n v="4"/>
    <s v="Telecommunication"/>
    <s v="Other"/>
    <n v="7"/>
    <n v="7"/>
    <n v="5"/>
    <n v="7"/>
    <n v="7"/>
    <n v="7"/>
    <n v="6.666666666666667"/>
    <s v="Easy"/>
    <s v="Remote Work"/>
    <s v="Male"/>
    <n v="0"/>
    <n v="40"/>
    <s v="High School"/>
    <n v="1"/>
    <s v="Hispanic or Latino"/>
    <s v="North America"/>
    <n v="1"/>
    <n v="0"/>
    <n v="0"/>
    <n v="0"/>
    <n v="0"/>
    <n v="0"/>
    <n v="0"/>
    <n v="0"/>
  </r>
  <r>
    <s v="62a36ac6cf255543173063d8"/>
    <s v="anonymous"/>
    <s v="6/10/2022"/>
    <s v="12:01"/>
    <s v="0:02:59"/>
    <x v="0"/>
    <n v="1"/>
    <n v="0"/>
    <n v="0"/>
    <n v="0"/>
    <n v="0"/>
    <s v="No"/>
    <s v="41k-65k"/>
    <n v="2"/>
    <s v="Other"/>
    <s v="Other"/>
    <n v="6"/>
    <n v="10"/>
    <n v="8"/>
    <n v="8"/>
    <n v="4"/>
    <n v="4"/>
    <n v="6.666666666666667"/>
    <s v="Neither easy nor difficult"/>
    <s v="Better Salary"/>
    <s v="Female"/>
    <n v="1"/>
    <n v="29"/>
    <s v="Bachelors"/>
    <n v="3"/>
    <s v="Other"/>
    <s v="North America"/>
    <n v="1"/>
    <n v="0"/>
    <n v="0"/>
    <n v="0"/>
    <n v="0"/>
    <n v="0"/>
    <n v="0"/>
    <n v="0"/>
  </r>
  <r>
    <s v="62a36ad1f408bae018ed9793"/>
    <s v="anonymous"/>
    <s v="6/10/2022"/>
    <s v="12:01"/>
    <s v="0:04:44"/>
    <x v="0"/>
    <n v="1"/>
    <n v="0"/>
    <n v="0"/>
    <n v="0"/>
    <n v="0"/>
    <s v="No"/>
    <s v="41k-65k"/>
    <n v="2"/>
    <s v="Other"/>
    <s v="Python"/>
    <n v="0"/>
    <n v="3"/>
    <n v="3"/>
    <n v="3"/>
    <n v="3"/>
    <n v="6"/>
    <n v="3"/>
    <s v="Difficult"/>
    <s v="Remote Work"/>
    <s v="Male"/>
    <n v="0"/>
    <n v="29"/>
    <s v="Masters"/>
    <n v="4"/>
    <s v="Asian or Asian American"/>
    <s v="India"/>
    <n v="0"/>
    <n v="0"/>
    <n v="0"/>
    <n v="1"/>
    <n v="0"/>
    <n v="0"/>
    <n v="0"/>
    <n v="0"/>
  </r>
  <r>
    <s v="62a36b6c24a26260273882a2"/>
    <s v="anonymous"/>
    <s v="6/10/2022"/>
    <s v="12:03"/>
    <s v="0:01:40"/>
    <x v="0"/>
    <n v="1"/>
    <n v="0"/>
    <n v="0"/>
    <n v="0"/>
    <n v="0"/>
    <s v="Yes"/>
    <s v="0-40k"/>
    <n v="1"/>
    <s v="Education"/>
    <s v="Python"/>
    <n v="1"/>
    <n v="2"/>
    <n v="2"/>
    <n v="3"/>
    <n v="3"/>
    <n v="4"/>
    <n v="2.5"/>
    <s v="Neither easy nor difficult"/>
    <s v="Better Salary"/>
    <s v="Male"/>
    <n v="0"/>
    <n v="28"/>
    <s v="Masters"/>
    <n v="4"/>
    <s v="Black or African American"/>
    <s v="Africa"/>
    <n v="0"/>
    <n v="1"/>
    <n v="0"/>
    <n v="0"/>
    <n v="0"/>
    <n v="0"/>
    <n v="0"/>
    <n v="0"/>
  </r>
  <r>
    <s v="62a385e7b4da29969c6372ab"/>
    <s v="anonymous"/>
    <s v="6/10/2022"/>
    <s v="13:56"/>
    <s v="0:02:05"/>
    <x v="6"/>
    <n v="0"/>
    <n v="0"/>
    <n v="0"/>
    <n v="0"/>
    <n v="1"/>
    <s v="Yes"/>
    <s v="41k-65k"/>
    <n v="2"/>
    <s v="Other"/>
    <s v="Python"/>
    <n v="6"/>
    <n v="8"/>
    <n v="8"/>
    <n v="9"/>
    <n v="6"/>
    <n v="8"/>
    <n v="7.5"/>
    <s v="Difficult"/>
    <s v="Remote Work"/>
    <s v="Male"/>
    <n v="0"/>
    <n v="29"/>
    <s v="Bachelors"/>
    <n v="3"/>
    <s v="White or Caucasian"/>
    <s v="North America"/>
    <n v="1"/>
    <n v="0"/>
    <n v="0"/>
    <n v="0"/>
    <n v="0"/>
    <n v="0"/>
    <n v="0"/>
    <n v="0"/>
  </r>
  <r>
    <s v="62a3baa624a262602738ff27"/>
    <s v="anonymous"/>
    <s v="6/10/2022"/>
    <s v="17:41"/>
    <s v="0:04:19"/>
    <x v="0"/>
    <n v="1"/>
    <n v="0"/>
    <n v="0"/>
    <n v="0"/>
    <n v="0"/>
    <s v="No"/>
    <s v="0-40k"/>
    <n v="1"/>
    <s v="Finance"/>
    <s v="Python"/>
    <n v="6"/>
    <n v="8"/>
    <n v="7"/>
    <n v="6"/>
    <n v="2"/>
    <n v="4"/>
    <n v="5.5"/>
    <s v="Easy"/>
    <s v="Other"/>
    <s v="Male"/>
    <n v="0"/>
    <n v="25"/>
    <s v="Masters"/>
    <n v="4"/>
    <s v="White or Caucasian"/>
    <s v="Europe"/>
    <n v="0"/>
    <n v="0"/>
    <n v="1"/>
    <n v="0"/>
    <n v="0"/>
    <n v="0"/>
    <n v="0"/>
    <n v="0"/>
  </r>
  <r>
    <s v="62a5998fbc6861bf31798ef0"/>
    <s v="anonymous"/>
    <s v="6/12/2022"/>
    <s v="3:45"/>
    <s v="0:01:58"/>
    <x v="5"/>
    <n v="0"/>
    <n v="0"/>
    <n v="0"/>
    <n v="1"/>
    <n v="0"/>
    <s v="Yes"/>
    <s v="0-40k"/>
    <n v="1"/>
    <s v="Tech"/>
    <s v="Python"/>
    <n v="7"/>
    <n v="8"/>
    <n v="8"/>
    <n v="8"/>
    <n v="8"/>
    <n v="7"/>
    <n v="7.666666666666667"/>
    <s v="Neither easy nor difficult"/>
    <s v="Good Culture"/>
    <s v="Male"/>
    <n v="0"/>
    <n v="27"/>
    <s v="Masters"/>
    <n v="4"/>
    <s v="White or Caucasian"/>
    <s v="Europe"/>
    <n v="0"/>
    <n v="0"/>
    <n v="1"/>
    <n v="0"/>
    <n v="0"/>
    <n v="0"/>
    <n v="0"/>
    <n v="0"/>
  </r>
  <r>
    <s v="62a36e470a77c1a77f662470"/>
    <s v="anonymous"/>
    <s v="6/10/2022"/>
    <s v="12:16"/>
    <s v="0:01:21"/>
    <x v="0"/>
    <n v="1"/>
    <n v="0"/>
    <n v="0"/>
    <n v="0"/>
    <n v="0"/>
    <s v="No"/>
    <s v="125k-150k"/>
    <n v="6"/>
    <s v="Tech"/>
    <s v="Python"/>
    <n v="10"/>
    <n v="5"/>
    <n v="10"/>
    <n v="10"/>
    <n v="6"/>
    <n v="10"/>
    <n v="8.5"/>
    <s v="Difficult"/>
    <s v="Good Work/Life Balance"/>
    <s v="Male"/>
    <n v="0"/>
    <n v="28"/>
    <s v="Bachelors"/>
    <n v="3"/>
    <s v="Hispanic or Latino"/>
    <s v="North America"/>
    <n v="1"/>
    <n v="0"/>
    <n v="0"/>
    <n v="0"/>
    <n v="0"/>
    <n v="0"/>
    <n v="0"/>
    <n v="0"/>
  </r>
  <r>
    <s v="62a36e7024a262602738890a"/>
    <s v="anonymous"/>
    <s v="6/10/2022"/>
    <s v="12:16"/>
    <s v="0:00:59"/>
    <x v="4"/>
    <n v="0"/>
    <n v="0"/>
    <n v="0"/>
    <n v="0"/>
    <n v="0"/>
    <s v="No"/>
    <s v="0-40k"/>
    <n v="1"/>
    <s v="Education"/>
    <s v="R"/>
    <n v="5"/>
    <n v="4"/>
    <n v="4"/>
    <n v="4"/>
    <n v="5"/>
    <n v="5"/>
    <n v="4.5"/>
    <s v="Difficult"/>
    <s v="Good Work/Life Balance"/>
    <s v="Male"/>
    <n v="0"/>
    <n v="25"/>
    <s v="Masters"/>
    <n v="4"/>
    <s v="White or Caucasian"/>
    <s v="Europe"/>
    <n v="0"/>
    <n v="0"/>
    <n v="1"/>
    <n v="0"/>
    <n v="0"/>
    <n v="0"/>
    <n v="0"/>
    <n v="0"/>
  </r>
  <r>
    <s v="62ab0bdc575fa3a5ae9413e5"/>
    <s v="anonymous"/>
    <s v="6/16/2022"/>
    <s v="6:54"/>
    <s v="0:02:11"/>
    <x v="4"/>
    <n v="0"/>
    <n v="0"/>
    <n v="0"/>
    <n v="0"/>
    <n v="0"/>
    <s v="Yes"/>
    <s v="0-40k"/>
    <n v="1"/>
    <s v="Other"/>
    <s v="Python"/>
    <n v="5"/>
    <n v="6"/>
    <n v="5"/>
    <n v="6"/>
    <n v="2"/>
    <n v="1"/>
    <n v="4.166666666666667"/>
    <s v="Difficult"/>
    <s v="Remote Work"/>
    <s v="Male"/>
    <n v="0"/>
    <n v="22"/>
    <s v="Masters"/>
    <n v="4"/>
    <s v="Other"/>
    <s v="Europe"/>
    <n v="0"/>
    <n v="0"/>
    <n v="1"/>
    <n v="0"/>
    <n v="0"/>
    <n v="0"/>
    <n v="0"/>
    <n v="0"/>
  </r>
  <r>
    <s v="62a3870bbc6861bf31775841"/>
    <s v="anonymous"/>
    <s v="6/10/2022"/>
    <s v="14:01"/>
    <s v="0:02:02"/>
    <x v="0"/>
    <n v="1"/>
    <n v="0"/>
    <n v="0"/>
    <n v="0"/>
    <n v="0"/>
    <s v="No"/>
    <s v="0-40k"/>
    <n v="1"/>
    <s v="Other"/>
    <s v="R"/>
    <n v="1"/>
    <n v="1"/>
    <n v="1"/>
    <n v="1"/>
    <n v="1"/>
    <n v="1"/>
    <n v="1"/>
    <s v="Neither easy nor difficult"/>
    <s v="Remote Work"/>
    <s v="Male"/>
    <n v="0"/>
    <n v="34"/>
    <s v="Bachelors"/>
    <n v="3"/>
    <s v="Black or African American"/>
    <s v="Africa"/>
    <n v="0"/>
    <n v="1"/>
    <n v="0"/>
    <n v="0"/>
    <n v="0"/>
    <n v="0"/>
    <n v="0"/>
    <n v="0"/>
  </r>
  <r>
    <s v="62a370635d257a28a30de5eb"/>
    <s v="anonymous"/>
    <s v="6/10/2022"/>
    <s v="12:25"/>
    <s v="0:02:51"/>
    <x v="0"/>
    <n v="1"/>
    <n v="0"/>
    <n v="0"/>
    <n v="0"/>
    <n v="0"/>
    <s v="Yes"/>
    <s v="0-40k"/>
    <n v="1"/>
    <s v="Finance"/>
    <s v="Python"/>
    <n v="1"/>
    <n v="1"/>
    <n v="1"/>
    <n v="1"/>
    <n v="1"/>
    <n v="1"/>
    <n v="1"/>
    <s v="Very Difficult"/>
    <s v="Better Salary"/>
    <s v="Male"/>
    <n v="0"/>
    <n v="35"/>
    <s v="Bachelors"/>
    <n v="3"/>
    <s v="Other"/>
    <s v="India"/>
    <n v="0"/>
    <n v="0"/>
    <n v="0"/>
    <n v="1"/>
    <n v="0"/>
    <n v="0"/>
    <n v="0"/>
    <n v="0"/>
  </r>
  <r>
    <s v="62a427190a77c1a77f67095c"/>
    <s v="anonymous"/>
    <s v="6/11/2022"/>
    <s v="1:24"/>
    <s v="0:03:20"/>
    <x v="0"/>
    <n v="1"/>
    <n v="0"/>
    <n v="0"/>
    <n v="0"/>
    <n v="0"/>
    <s v="Yes"/>
    <s v="0-40k"/>
    <n v="1"/>
    <s v="Tech"/>
    <s v="Python"/>
    <n v="3"/>
    <n v="5"/>
    <n v="5"/>
    <n v="5"/>
    <n v="5"/>
    <n v="2"/>
    <n v="4.166666666666667"/>
    <s v="Neither easy nor difficult"/>
    <s v="Remote Work"/>
    <s v="Male"/>
    <n v="0"/>
    <n v="30"/>
    <s v="Masters"/>
    <n v="4"/>
    <s v="Black or African American"/>
    <s v="Africa"/>
    <n v="0"/>
    <n v="1"/>
    <n v="0"/>
    <n v="0"/>
    <n v="0"/>
    <n v="0"/>
    <n v="0"/>
    <n v="0"/>
  </r>
  <r>
    <s v="62a3715124a2626027388f02"/>
    <s v="anonymous"/>
    <s v="6/10/2022"/>
    <s v="12:29"/>
    <s v="0:01:21"/>
    <x v="0"/>
    <n v="1"/>
    <n v="0"/>
    <n v="0"/>
    <n v="0"/>
    <n v="0"/>
    <s v="No"/>
    <s v="0-40k"/>
    <n v="1"/>
    <s v="Real Estate"/>
    <s v="Python"/>
    <n v="4"/>
    <n v="7"/>
    <n v="9"/>
    <n v="5"/>
    <n v="2"/>
    <n v="8"/>
    <n v="5.833333333333333"/>
    <s v="Easy"/>
    <s v="Better Salary"/>
    <s v="Male"/>
    <n v="0"/>
    <n v="23"/>
    <s v="Bachelors"/>
    <n v="3"/>
    <s v="White or Caucasian"/>
    <s v="Europe"/>
    <n v="0"/>
    <n v="0"/>
    <n v="1"/>
    <n v="0"/>
    <n v="0"/>
    <n v="0"/>
    <n v="0"/>
    <n v="0"/>
  </r>
  <r>
    <s v="62a37222cf2555431730732d"/>
    <s v="anonymous"/>
    <s v="6/10/2022"/>
    <s v="12:32"/>
    <s v="0:02:10"/>
    <x v="1"/>
    <n v="0"/>
    <n v="1"/>
    <n v="0"/>
    <n v="0"/>
    <n v="0"/>
    <s v="No"/>
    <s v="0-40k"/>
    <n v="1"/>
    <s v="Healthcare"/>
    <s v="Python"/>
    <n v="6"/>
    <n v="6"/>
    <n v="6"/>
    <n v="5"/>
    <n v="4"/>
    <n v="7"/>
    <n v="5.666666666666667"/>
    <s v="Neither easy nor difficult"/>
    <s v="Good Work/Life Balance"/>
    <s v="Male"/>
    <n v="0"/>
    <n v="24"/>
    <s v="Bachelors"/>
    <n v="3"/>
    <s v="Hispanic or Latino"/>
    <s v="North America"/>
    <n v="1"/>
    <n v="0"/>
    <n v="0"/>
    <n v="0"/>
    <n v="0"/>
    <n v="0"/>
    <n v="0"/>
    <n v="0"/>
  </r>
  <r>
    <s v="62a373efbc6861bf3177360b"/>
    <s v="anonymous"/>
    <s v="6/10/2022"/>
    <s v="12:40"/>
    <s v="0:02:40"/>
    <x v="0"/>
    <n v="1"/>
    <n v="0"/>
    <n v="0"/>
    <n v="0"/>
    <n v="0"/>
    <s v="Yes"/>
    <s v="150k-225k"/>
    <n v="7"/>
    <s v="Education"/>
    <s v="SQL"/>
    <n v="8"/>
    <n v="9"/>
    <n v="9"/>
    <n v="7"/>
    <n v="6"/>
    <n v="6"/>
    <n v="7.5"/>
    <s v="Neither easy nor difficult"/>
    <s v="Better Salary"/>
    <s v="Male"/>
    <n v="0"/>
    <n v="27"/>
    <s v="Masters"/>
    <n v="4"/>
    <s v="Black or African American"/>
    <s v="North America"/>
    <n v="1"/>
    <n v="0"/>
    <n v="0"/>
    <n v="0"/>
    <n v="0"/>
    <n v="0"/>
    <n v="0"/>
    <n v="0"/>
  </r>
  <r>
    <s v="62a3759e5d257a28a30def3a"/>
    <s v="anonymous"/>
    <s v="6/10/2022"/>
    <s v="12:47"/>
    <s v="0:01:24"/>
    <x v="0"/>
    <n v="1"/>
    <n v="0"/>
    <n v="0"/>
    <n v="0"/>
    <n v="0"/>
    <s v="Yes"/>
    <s v="66k-85k"/>
    <n v="3"/>
    <s v="Other"/>
    <s v="Python"/>
    <n v="4"/>
    <n v="10"/>
    <n v="10"/>
    <n v="8"/>
    <n v="5"/>
    <n v="6"/>
    <n v="7.166666666666667"/>
    <s v="Neither easy nor difficult"/>
    <s v="Remote Work"/>
    <s v="Male"/>
    <n v="0"/>
    <n v="32"/>
    <s v="Bachelors"/>
    <n v="3"/>
    <s v="Asian or Asian American"/>
    <s v="North America"/>
    <n v="1"/>
    <n v="0"/>
    <n v="0"/>
    <n v="0"/>
    <n v="0"/>
    <n v="0"/>
    <n v="0"/>
    <n v="0"/>
  </r>
  <r>
    <s v="62a3777624a262602738997e"/>
    <s v="anonymous"/>
    <s v="6/10/2022"/>
    <s v="12:55"/>
    <s v="0:01:55"/>
    <x v="0"/>
    <n v="1"/>
    <n v="0"/>
    <n v="0"/>
    <n v="0"/>
    <n v="0"/>
    <s v="Yes"/>
    <s v="41k-65k"/>
    <n v="2"/>
    <s v="Tech"/>
    <s v="Python"/>
    <n v="3"/>
    <n v="5"/>
    <n v="4"/>
    <n v="4"/>
    <n v="4"/>
    <n v="4"/>
    <n v="4"/>
    <s v="Neither easy nor difficult"/>
    <s v="Good Work/Life Balance"/>
    <s v="Male"/>
    <n v="0"/>
    <n v="50"/>
    <s v="Bachelors"/>
    <n v="3"/>
    <s v="White or Caucasian"/>
    <s v="North America"/>
    <n v="1"/>
    <n v="0"/>
    <n v="0"/>
    <n v="0"/>
    <n v="0"/>
    <n v="0"/>
    <n v="0"/>
    <n v="0"/>
  </r>
  <r>
    <s v="62a377987dc029e2d66c638d"/>
    <s v="anonymous"/>
    <s v="6/10/2022"/>
    <s v="12:55"/>
    <s v="0:01:25"/>
    <x v="7"/>
    <n v="0"/>
    <n v="0"/>
    <n v="0"/>
    <n v="0"/>
    <n v="0"/>
    <s v="Yes"/>
    <s v="66k-85k"/>
    <n v="3"/>
    <s v="Other"/>
    <s v="Python"/>
    <n v="7"/>
    <n v="7"/>
    <n v="8"/>
    <n v="9"/>
    <n v="10"/>
    <n v="10"/>
    <n v="8.5"/>
    <s v="Neither easy nor difficult"/>
    <s v="Remote Work"/>
    <s v="Male"/>
    <n v="0"/>
    <n v="29"/>
    <s v="High School"/>
    <n v="1"/>
    <s v="White or Caucasian"/>
    <s v="North America"/>
    <n v="1"/>
    <n v="0"/>
    <n v="0"/>
    <n v="0"/>
    <n v="0"/>
    <n v="0"/>
    <n v="0"/>
    <n v="0"/>
  </r>
  <r>
    <s v="62a615fd18134ddc75d1f1fa"/>
    <s v="anonymous"/>
    <s v="6/12/2022"/>
    <s v="12:36"/>
    <s v="0:01:57"/>
    <x v="4"/>
    <n v="0"/>
    <n v="0"/>
    <n v="0"/>
    <n v="0"/>
    <n v="0"/>
    <s v="No"/>
    <s v="0-40k"/>
    <n v="1"/>
    <s v="Education"/>
    <s v="Python"/>
    <n v="0"/>
    <n v="0"/>
    <n v="3"/>
    <n v="0"/>
    <n v="0"/>
    <n v="8"/>
    <n v="1.8333333333333333"/>
    <s v="Difficult"/>
    <s v="Better Salary"/>
    <s v="Male"/>
    <n v="0"/>
    <n v="27"/>
    <s v="Bachelors"/>
    <n v="3"/>
    <s v="Black or African American"/>
    <s v="Africa"/>
    <n v="0"/>
    <n v="1"/>
    <n v="0"/>
    <n v="0"/>
    <n v="0"/>
    <n v="0"/>
    <n v="0"/>
    <n v="0"/>
  </r>
  <r>
    <s v="62a3784c0f8c8599d5af8fbc"/>
    <s v="anonymous"/>
    <s v="6/10/2022"/>
    <s v="12:58"/>
    <s v="0:01:54"/>
    <x v="2"/>
    <n v="0"/>
    <n v="0"/>
    <n v="0"/>
    <n v="0"/>
    <n v="0"/>
    <s v="No"/>
    <s v="0-40k"/>
    <n v="1"/>
    <s v="Other"/>
    <s v="R"/>
    <n v="1"/>
    <n v="7"/>
    <n v="7"/>
    <n v="1"/>
    <n v="4"/>
    <n v="10"/>
    <n v="5"/>
    <s v="Neither easy nor difficult"/>
    <s v="Better Salary"/>
    <s v="Male"/>
    <n v="0"/>
    <n v="23"/>
    <s v="Associates"/>
    <n v="2"/>
    <s v="White or Caucasian"/>
    <s v="North America"/>
    <n v="1"/>
    <n v="0"/>
    <n v="0"/>
    <n v="0"/>
    <n v="0"/>
    <n v="0"/>
    <n v="0"/>
    <n v="0"/>
  </r>
  <r>
    <s v="62a37a43d8c00e9f541a4a7c"/>
    <s v="anonymous"/>
    <s v="6/10/2022"/>
    <s v="13:07"/>
    <s v="0:03:34"/>
    <x v="0"/>
    <n v="1"/>
    <n v="0"/>
    <n v="0"/>
    <n v="0"/>
    <n v="0"/>
    <s v="Yes"/>
    <s v="0-40k"/>
    <n v="1"/>
    <s v="Finance"/>
    <s v="Python"/>
    <n v="4"/>
    <n v="7"/>
    <n v="8"/>
    <n v="7"/>
    <n v="8"/>
    <n v="8"/>
    <n v="7"/>
    <s v="Difficult"/>
    <s v="Better Salary"/>
    <s v="Male"/>
    <n v="0"/>
    <n v="31"/>
    <s v="Bachelors"/>
    <n v="3"/>
    <s v="Black or African American"/>
    <s v="Africa"/>
    <n v="0"/>
    <n v="1"/>
    <n v="0"/>
    <n v="0"/>
    <n v="0"/>
    <n v="0"/>
    <n v="0"/>
    <n v="0"/>
  </r>
  <r>
    <s v="62a33f17f8f7561645852867"/>
    <s v="anonymous"/>
    <s v="6/10/2022"/>
    <s v="8:54"/>
    <s v="0:02:28"/>
    <x v="5"/>
    <n v="0"/>
    <n v="0"/>
    <n v="0"/>
    <n v="1"/>
    <n v="0"/>
    <s v="No"/>
    <s v="0-40k"/>
    <n v="1"/>
    <s v="Tech"/>
    <s v="Python"/>
    <n v="2"/>
    <n v="9"/>
    <n v="7"/>
    <n v="7"/>
    <n v="5"/>
    <n v="6"/>
    <n v="6"/>
    <s v="Difficult"/>
    <s v="Better Salary"/>
    <s v="Male"/>
    <n v="0"/>
    <n v="31"/>
    <s v="Unknown"/>
    <s v=" "/>
    <s v="White or Caucasian"/>
    <s v="Europe"/>
    <n v="0"/>
    <n v="0"/>
    <n v="1"/>
    <n v="0"/>
    <n v="0"/>
    <n v="0"/>
    <n v="0"/>
    <n v="0"/>
  </r>
  <r>
    <s v="62a37aa1cf255543173081e5"/>
    <s v="anonymous"/>
    <s v="6/10/2022"/>
    <s v="13:08"/>
    <s v="0:01:51"/>
    <x v="0"/>
    <n v="1"/>
    <n v="0"/>
    <n v="0"/>
    <n v="0"/>
    <n v="0"/>
    <s v="No"/>
    <s v="66k-85k"/>
    <n v="3"/>
    <s v="Finance"/>
    <s v="Python"/>
    <n v="3"/>
    <n v="5"/>
    <n v="5"/>
    <n v="5"/>
    <n v="3"/>
    <n v="3"/>
    <n v="4"/>
    <s v="Very Difficult"/>
    <s v="Better Salary"/>
    <s v="Male"/>
    <n v="0"/>
    <n v="29"/>
    <s v="Masters"/>
    <n v="4"/>
    <s v="Hispanic or Latino"/>
    <s v="North America"/>
    <n v="1"/>
    <n v="0"/>
    <n v="0"/>
    <n v="0"/>
    <n v="0"/>
    <n v="0"/>
    <n v="0"/>
    <n v="0"/>
  </r>
  <r>
    <s v="62a346d90a77c1a77f65d08d"/>
    <s v="anonymous"/>
    <s v="6/10/2022"/>
    <s v="9:27"/>
    <s v="0:02:39"/>
    <x v="0"/>
    <n v="1"/>
    <n v="0"/>
    <n v="0"/>
    <n v="0"/>
    <n v="0"/>
    <s v="No"/>
    <s v="41k-65k"/>
    <n v="2"/>
    <s v="Other"/>
    <s v="Python"/>
    <n v="6"/>
    <n v="8"/>
    <n v="5"/>
    <n v="5"/>
    <n v="6"/>
    <n v="9"/>
    <n v="6.5"/>
    <s v="Neither easy nor difficult"/>
    <s v="Remote Work"/>
    <s v="Female"/>
    <n v="1"/>
    <n v="42"/>
    <s v="Masters"/>
    <n v="4"/>
    <s v="White or Caucasian"/>
    <s v="Europe"/>
    <n v="0"/>
    <n v="0"/>
    <n v="1"/>
    <n v="0"/>
    <n v="0"/>
    <n v="0"/>
    <n v="0"/>
    <n v="0"/>
  </r>
  <r>
    <s v="62a37b7db4da29969c636123"/>
    <s v="anonymous"/>
    <s v="6/10/2022"/>
    <s v="13:12"/>
    <s v="0:01:25"/>
    <x v="4"/>
    <n v="0"/>
    <n v="0"/>
    <n v="0"/>
    <n v="0"/>
    <n v="0"/>
    <s v="No"/>
    <s v="0-40k"/>
    <n v="1"/>
    <s v="Other"/>
    <s v="Other"/>
    <n v="0"/>
    <n v="0"/>
    <n v="1"/>
    <n v="1"/>
    <n v="0"/>
    <n v="1"/>
    <n v="0.5"/>
    <s v="Neither easy nor difficult"/>
    <s v="Remote Work"/>
    <s v="Female"/>
    <n v="1"/>
    <n v="24"/>
    <s v="High School"/>
    <n v="1"/>
    <s v="Hispanic or Latino"/>
    <s v="North America"/>
    <n v="1"/>
    <n v="0"/>
    <n v="0"/>
    <n v="0"/>
    <n v="0"/>
    <n v="0"/>
    <n v="0"/>
    <n v="0"/>
  </r>
  <r>
    <s v="62a37bab2e54c9003e53a10a"/>
    <s v="anonymous"/>
    <s v="6/10/2022"/>
    <s v="13:13"/>
    <s v="0:02:09"/>
    <x v="0"/>
    <n v="1"/>
    <n v="0"/>
    <n v="0"/>
    <n v="0"/>
    <n v="0"/>
    <s v="Yes"/>
    <s v="66k-85k"/>
    <n v="3"/>
    <s v="Other"/>
    <s v="Python"/>
    <n v="5"/>
    <n v="9"/>
    <n v="10"/>
    <n v="10"/>
    <n v="5"/>
    <n v="10"/>
    <n v="8.1666666666666661"/>
    <s v="Neither easy nor difficult"/>
    <s v="Better Salary"/>
    <s v="Male"/>
    <n v="0"/>
    <n v="26"/>
    <s v="Bachelors"/>
    <n v="3"/>
    <s v="Black or African American"/>
    <s v="North America"/>
    <n v="1"/>
    <n v="0"/>
    <n v="0"/>
    <n v="0"/>
    <n v="0"/>
    <n v="0"/>
    <n v="0"/>
    <n v="0"/>
  </r>
  <r>
    <s v="62a37c50cec54911e9cacee2"/>
    <s v="anonymous"/>
    <s v="6/10/2022"/>
    <s v="13:16"/>
    <s v="0:01:30"/>
    <x v="4"/>
    <n v="0"/>
    <n v="0"/>
    <n v="0"/>
    <n v="0"/>
    <n v="0"/>
    <s v="Yes"/>
    <s v="0-40k"/>
    <n v="1"/>
    <s v="Finance"/>
    <s v="Python"/>
    <n v="4"/>
    <n v="3"/>
    <n v="5"/>
    <n v="2"/>
    <n v="2"/>
    <n v="3"/>
    <n v="3.1666666666666665"/>
    <s v="Difficult"/>
    <s v="Good Culture"/>
    <s v="Male"/>
    <n v="0"/>
    <n v="31"/>
    <s v="Bachelors"/>
    <n v="3"/>
    <s v="Asian or Asian American"/>
    <s v="India"/>
    <n v="0"/>
    <n v="0"/>
    <n v="0"/>
    <n v="1"/>
    <n v="0"/>
    <n v="0"/>
    <n v="0"/>
    <n v="0"/>
  </r>
  <r>
    <s v="62a37d41bae91e4b8b8369f7"/>
    <s v="anonymous"/>
    <s v="6/10/2022"/>
    <s v="13:20"/>
    <s v="0:01:31"/>
    <x v="0"/>
    <n v="1"/>
    <n v="0"/>
    <n v="0"/>
    <n v="0"/>
    <n v="0"/>
    <s v="Yes"/>
    <s v="0-40k"/>
    <n v="1"/>
    <s v="Other"/>
    <s v="Python"/>
    <n v="1"/>
    <n v="1"/>
    <n v="1"/>
    <n v="1"/>
    <n v="7"/>
    <n v="9"/>
    <n v="3.3333333333333335"/>
    <s v="Neither easy nor difficult"/>
    <s v="Remote Work"/>
    <s v="Male"/>
    <n v="0"/>
    <n v="22"/>
    <s v="Bachelors"/>
    <n v="3"/>
    <s v="Black or African American"/>
    <s v="Africa"/>
    <n v="0"/>
    <n v="1"/>
    <n v="0"/>
    <n v="0"/>
    <n v="0"/>
    <n v="0"/>
    <n v="0"/>
    <n v="0"/>
  </r>
  <r>
    <s v="62a37f8db4da29969c6367bf"/>
    <s v="anonymous"/>
    <s v="6/10/2022"/>
    <s v="13:29"/>
    <s v="0:02:32"/>
    <x v="0"/>
    <n v="1"/>
    <n v="0"/>
    <n v="0"/>
    <n v="0"/>
    <n v="0"/>
    <s v="Yes"/>
    <s v="66k-85k"/>
    <n v="3"/>
    <s v="Other"/>
    <s v="Python"/>
    <n v="7"/>
    <n v="8"/>
    <n v="10"/>
    <n v="8"/>
    <n v="7"/>
    <n v="5"/>
    <n v="7.5"/>
    <s v="Neither easy nor difficult"/>
    <s v="Remote Work"/>
    <s v="Male"/>
    <n v="0"/>
    <n v="31"/>
    <s v="Bachelors"/>
    <n v="3"/>
    <s v="White or Caucasian"/>
    <s v="Europe"/>
    <n v="0"/>
    <n v="0"/>
    <n v="1"/>
    <n v="0"/>
    <n v="0"/>
    <n v="0"/>
    <n v="0"/>
    <n v="0"/>
  </r>
  <r>
    <s v="62a37ff3bae91e4b8b836ed0"/>
    <s v="anonymous"/>
    <s v="6/10/2022"/>
    <s v="13:31"/>
    <s v="0:01:21"/>
    <x v="4"/>
    <n v="0"/>
    <n v="0"/>
    <n v="0"/>
    <n v="0"/>
    <n v="0"/>
    <s v="Yes"/>
    <s v="0-40k"/>
    <n v="1"/>
    <s v="Tech"/>
    <s v="Python"/>
    <n v="0"/>
    <n v="4"/>
    <n v="0"/>
    <n v="0"/>
    <n v="4"/>
    <n v="5"/>
    <n v="2.1666666666666665"/>
    <s v="Neither easy nor difficult"/>
    <s v="Better Salary"/>
    <s v="Male"/>
    <n v="0"/>
    <n v="27"/>
    <s v="Masters"/>
    <n v="4"/>
    <s v="Asian or Asian American"/>
    <s v="North America"/>
    <n v="1"/>
    <n v="0"/>
    <n v="0"/>
    <n v="0"/>
    <n v="0"/>
    <n v="0"/>
    <n v="0"/>
    <n v="0"/>
  </r>
  <r>
    <s v="62a38023575fa3a5ae89339e"/>
    <s v="anonymous"/>
    <s v="6/10/2022"/>
    <s v="13:32"/>
    <s v="0:01:32"/>
    <x v="4"/>
    <n v="0"/>
    <n v="0"/>
    <n v="0"/>
    <n v="0"/>
    <n v="0"/>
    <s v="No"/>
    <s v="0-40k"/>
    <n v="1"/>
    <s v="Other"/>
    <s v="Python"/>
    <n v="1"/>
    <n v="1"/>
    <n v="2"/>
    <n v="1"/>
    <n v="1"/>
    <n v="1"/>
    <n v="1.1666666666666667"/>
    <s v="Difficult"/>
    <s v="Better Salary"/>
    <s v="Female"/>
    <n v="1"/>
    <n v="25"/>
    <s v="Bachelors"/>
    <n v="3"/>
    <s v="Asian or Asian American"/>
    <s v="North America"/>
    <n v="1"/>
    <n v="0"/>
    <n v="0"/>
    <n v="0"/>
    <n v="0"/>
    <n v="0"/>
    <n v="0"/>
    <n v="0"/>
  </r>
  <r>
    <s v="62a4a8cb0a77c1a77f67a405"/>
    <s v="anonymous"/>
    <s v="6/11/2022"/>
    <s v="10:38"/>
    <s v="0:02:27"/>
    <x v="0"/>
    <n v="1"/>
    <n v="0"/>
    <n v="0"/>
    <n v="0"/>
    <n v="0"/>
    <s v="Yes"/>
    <s v="0-40k"/>
    <n v="1"/>
    <s v="Other"/>
    <s v="SQL"/>
    <n v="4"/>
    <n v="5"/>
    <n v="8"/>
    <n v="4"/>
    <n v="8"/>
    <n v="4"/>
    <n v="5.5"/>
    <s v="Easy"/>
    <s v="Good Culture"/>
    <s v="Male"/>
    <n v="0"/>
    <n v="45"/>
    <s v="Associates"/>
    <n v="2"/>
    <s v="White or Caucasian"/>
    <s v="Europe"/>
    <n v="0"/>
    <n v="0"/>
    <n v="1"/>
    <n v="0"/>
    <n v="0"/>
    <n v="0"/>
    <n v="0"/>
    <n v="0"/>
  </r>
  <r>
    <s v="62a381d024a262602738ab19"/>
    <s v="anonymous"/>
    <s v="6/10/2022"/>
    <s v="13:39"/>
    <s v="0:01:44"/>
    <x v="0"/>
    <n v="1"/>
    <n v="0"/>
    <n v="0"/>
    <n v="0"/>
    <n v="0"/>
    <s v="Yes"/>
    <s v="41k-65k"/>
    <n v="2"/>
    <s v="Healthcare"/>
    <s v="R"/>
    <n v="0"/>
    <n v="6"/>
    <n v="5"/>
    <n v="6"/>
    <n v="0"/>
    <n v="2"/>
    <n v="3.1666666666666665"/>
    <s v="Easy"/>
    <s v="Other"/>
    <s v="Male"/>
    <n v="0"/>
    <n v="28"/>
    <s v="Masters"/>
    <n v="4"/>
    <s v="Hispanic or Latino"/>
    <s v="North America"/>
    <n v="1"/>
    <n v="0"/>
    <n v="0"/>
    <n v="0"/>
    <n v="0"/>
    <n v="0"/>
    <n v="0"/>
    <n v="0"/>
  </r>
  <r>
    <s v="62a38227bae91e4b8b837235"/>
    <s v="anonymous"/>
    <s v="6/10/2022"/>
    <s v="13:40"/>
    <s v="0:01:37"/>
    <x v="0"/>
    <n v="1"/>
    <n v="0"/>
    <n v="0"/>
    <n v="0"/>
    <n v="0"/>
    <s v="No"/>
    <s v="125k-150k"/>
    <n v="6"/>
    <s v="Finance"/>
    <s v="Python"/>
    <n v="6"/>
    <n v="6"/>
    <n v="5"/>
    <n v="4"/>
    <n v="2"/>
    <n v="4"/>
    <n v="4.5"/>
    <s v="Easy"/>
    <s v="Remote Work"/>
    <s v="Male"/>
    <n v="0"/>
    <n v="26"/>
    <s v="Bachelors"/>
    <n v="3"/>
    <s v="White or Caucasian"/>
    <s v="North America"/>
    <n v="1"/>
    <n v="0"/>
    <n v="0"/>
    <n v="0"/>
    <n v="0"/>
    <n v="0"/>
    <n v="0"/>
    <n v="0"/>
  </r>
  <r>
    <s v="62a38489cf25554317309145"/>
    <s v="anonymous"/>
    <s v="6/10/2022"/>
    <s v="13:51"/>
    <s v="0:01:40"/>
    <x v="3"/>
    <n v="0"/>
    <n v="0"/>
    <n v="1"/>
    <n v="0"/>
    <n v="0"/>
    <s v="Yes"/>
    <s v="125k-150k"/>
    <n v="6"/>
    <s v="Other"/>
    <s v="Python"/>
    <n v="6"/>
    <n v="7"/>
    <n v="7"/>
    <n v="10"/>
    <n v="6"/>
    <n v="7"/>
    <n v="7.166666666666667"/>
    <s v="Neither easy nor difficult"/>
    <s v="Remote Work"/>
    <s v="Female"/>
    <n v="1"/>
    <n v="32"/>
    <s v="Masters"/>
    <n v="4"/>
    <s v="White or Caucasian"/>
    <s v="North America"/>
    <n v="1"/>
    <n v="0"/>
    <n v="0"/>
    <n v="0"/>
    <n v="0"/>
    <n v="0"/>
    <n v="0"/>
    <n v="0"/>
  </r>
  <r>
    <s v="62a384f0cec54911e9cadd6f"/>
    <s v="anonymous"/>
    <s v="6/10/2022"/>
    <s v="13:52"/>
    <s v="0:02:41"/>
    <x v="0"/>
    <n v="1"/>
    <n v="0"/>
    <n v="0"/>
    <n v="0"/>
    <n v="0"/>
    <s v="Yes"/>
    <s v="0-40k"/>
    <n v="1"/>
    <s v="Other"/>
    <s v="SQL"/>
    <n v="3"/>
    <n v="5"/>
    <n v="6"/>
    <n v="4"/>
    <n v="6"/>
    <n v="6"/>
    <n v="5"/>
    <s v="Neither easy nor difficult"/>
    <s v="Better Salary"/>
    <s v="Female"/>
    <n v="1"/>
    <n v="40"/>
    <s v="PhD"/>
    <n v="5"/>
    <s v="White or Caucasian"/>
    <s v="Europe"/>
    <n v="0"/>
    <n v="0"/>
    <n v="1"/>
    <n v="0"/>
    <n v="0"/>
    <n v="0"/>
    <n v="0"/>
    <n v="0"/>
  </r>
  <r>
    <s v="62a9f8a4cf2555431739d694"/>
    <s v="anonymous"/>
    <s v="6/15/2022"/>
    <s v="11:20"/>
    <s v="0:01:23"/>
    <x v="1"/>
    <n v="0"/>
    <n v="1"/>
    <n v="0"/>
    <n v="0"/>
    <n v="0"/>
    <s v="No"/>
    <s v="66k-85k"/>
    <n v="3"/>
    <s v="Education"/>
    <s v="Python"/>
    <n v="10"/>
    <n v="10"/>
    <n v="10"/>
    <n v="9"/>
    <n v="9"/>
    <n v="10"/>
    <n v="9.6666666666666661"/>
    <s v="Difficult"/>
    <s v="Remote Work"/>
    <s v="Male"/>
    <n v="0"/>
    <n v="25"/>
    <s v="Bachelors"/>
    <n v="3"/>
    <s v="Other"/>
    <s v="Europe"/>
    <n v="0"/>
    <n v="0"/>
    <n v="1"/>
    <n v="0"/>
    <n v="0"/>
    <n v="0"/>
    <n v="0"/>
    <n v="0"/>
  </r>
  <r>
    <s v="62a3856218134ddc75cf1ee0"/>
    <s v="anonymous"/>
    <s v="6/10/2022"/>
    <s v="13:54"/>
    <s v="0:01:29"/>
    <x v="0"/>
    <n v="1"/>
    <n v="0"/>
    <n v="0"/>
    <n v="0"/>
    <n v="0"/>
    <s v="Yes"/>
    <s v="66k-85k"/>
    <n v="3"/>
    <s v="Finance"/>
    <s v="Python"/>
    <n v="6"/>
    <n v="10"/>
    <n v="9"/>
    <n v="9"/>
    <n v="9"/>
    <n v="10"/>
    <n v="8.8333333333333339"/>
    <s v="Difficult"/>
    <s v="Better Salary"/>
    <s v="Male"/>
    <n v="0"/>
    <n v="35"/>
    <s v="Bachelors"/>
    <n v="3"/>
    <s v="Hispanic or Latino"/>
    <s v="North America"/>
    <n v="1"/>
    <n v="0"/>
    <n v="0"/>
    <n v="0"/>
    <n v="0"/>
    <n v="0"/>
    <n v="0"/>
    <n v="0"/>
  </r>
  <r>
    <s v="62a385c40f8c8599d5afa6cf"/>
    <s v="anonymous"/>
    <s v="6/10/2022"/>
    <s v="13:56"/>
    <s v="0:00:59"/>
    <x v="0"/>
    <n v="1"/>
    <n v="0"/>
    <n v="0"/>
    <n v="0"/>
    <n v="0"/>
    <s v="Yes"/>
    <s v="66k-85k"/>
    <n v="3"/>
    <s v="Tech"/>
    <s v="Python"/>
    <n v="3"/>
    <n v="4"/>
    <n v="4"/>
    <n v="4"/>
    <n v="5"/>
    <n v="5"/>
    <n v="4.166666666666667"/>
    <s v="Very Difficult"/>
    <s v="Good Work/Life Balance"/>
    <s v="Male"/>
    <n v="0"/>
    <n v="29"/>
    <s v="Masters"/>
    <n v="4"/>
    <s v="Asian or Asian American"/>
    <s v="North America"/>
    <n v="1"/>
    <n v="0"/>
    <n v="0"/>
    <n v="0"/>
    <n v="0"/>
    <n v="0"/>
    <n v="0"/>
    <n v="0"/>
  </r>
  <r>
    <s v="62a385ddbae91e4b8b837855"/>
    <s v="anonymous"/>
    <s v="6/10/2022"/>
    <s v="13:56"/>
    <s v="0:04:08"/>
    <x v="0"/>
    <n v="1"/>
    <n v="0"/>
    <n v="0"/>
    <n v="0"/>
    <n v="0"/>
    <s v="No"/>
    <s v="41k-65k"/>
    <n v="2"/>
    <s v="Finance"/>
    <s v="Python"/>
    <n v="6"/>
    <n v="5"/>
    <n v="9"/>
    <n v="9"/>
    <n v="7"/>
    <n v="5"/>
    <n v="6.833333333333333"/>
    <s v="Neither easy nor difficult"/>
    <s v="Other"/>
    <s v="Female"/>
    <n v="1"/>
    <n v="25"/>
    <s v="Masters"/>
    <n v="4"/>
    <s v="Hispanic or Latino"/>
    <s v="Europe"/>
    <n v="0"/>
    <n v="0"/>
    <n v="1"/>
    <n v="0"/>
    <n v="0"/>
    <n v="0"/>
    <n v="0"/>
    <n v="0"/>
  </r>
  <r>
    <s v="62a41968f8d5efcc22f8fd44"/>
    <s v="anonymous"/>
    <s v="6/11/2022"/>
    <s v="0:26"/>
    <s v="0:02:20"/>
    <x v="6"/>
    <n v="0"/>
    <n v="0"/>
    <n v="0"/>
    <n v="0"/>
    <n v="1"/>
    <s v="Yes"/>
    <s v="0-40k"/>
    <n v="1"/>
    <s v="Telecommunication"/>
    <s v="SQL"/>
    <n v="2"/>
    <n v="3"/>
    <n v="6"/>
    <n v="6"/>
    <n v="3"/>
    <n v="5"/>
    <n v="4.166666666666667"/>
    <s v="Difficult"/>
    <s v="Better Salary"/>
    <s v="Male"/>
    <n v="0"/>
    <n v="24"/>
    <s v="Bachelors"/>
    <n v="3"/>
    <s v="White or Caucasian"/>
    <s v="United Kingdom"/>
    <n v="0"/>
    <n v="0"/>
    <n v="0"/>
    <n v="0"/>
    <n v="1"/>
    <n v="0"/>
    <n v="0"/>
    <n v="0"/>
  </r>
  <r>
    <s v="62a386dfcec54911e9cae1d3"/>
    <s v="anonymous"/>
    <s v="6/10/2022"/>
    <s v="14:01"/>
    <s v="0:02:04"/>
    <x v="0"/>
    <n v="1"/>
    <n v="0"/>
    <n v="0"/>
    <n v="0"/>
    <n v="0"/>
    <s v="No"/>
    <s v="86k-105k"/>
    <n v="4"/>
    <s v="Agriculture"/>
    <s v="Python"/>
    <n v="7"/>
    <n v="6"/>
    <n v="7"/>
    <n v="4"/>
    <n v="5"/>
    <n v="8"/>
    <n v="6.166666666666667"/>
    <s v="Difficult"/>
    <s v="Good Work/Life Balance"/>
    <s v="Male"/>
    <n v="0"/>
    <n v="26"/>
    <s v="Bachelors"/>
    <n v="3"/>
    <s v="Black or African American"/>
    <s v="North America"/>
    <n v="1"/>
    <n v="0"/>
    <n v="0"/>
    <n v="0"/>
    <n v="0"/>
    <n v="0"/>
    <n v="0"/>
    <n v="0"/>
  </r>
  <r>
    <s v="62a6ea03d8c00e9f541e3594"/>
    <s v="anonymous"/>
    <s v="6/13/2022"/>
    <s v="3:40"/>
    <s v="0:04:45"/>
    <x v="3"/>
    <n v="0"/>
    <n v="0"/>
    <n v="1"/>
    <n v="0"/>
    <n v="0"/>
    <s v="Yes"/>
    <s v="41k-65k"/>
    <n v="2"/>
    <s v="Finance"/>
    <s v="Python"/>
    <n v="5"/>
    <n v="7"/>
    <n v="7"/>
    <n v="4"/>
    <n v="5"/>
    <n v="7"/>
    <n v="5.833333333333333"/>
    <s v="Neither easy nor difficult"/>
    <s v="Better Salary"/>
    <s v="Male"/>
    <n v="0"/>
    <n v="30"/>
    <s v="Bachelors"/>
    <n v="3"/>
    <s v="Asian or Asian American"/>
    <s v="Asia"/>
    <n v="0"/>
    <n v="0"/>
    <n v="0"/>
    <n v="0"/>
    <n v="0"/>
    <n v="1"/>
    <n v="0"/>
    <n v="0"/>
  </r>
  <r>
    <s v="62a38733f8d5efcc22f859fc"/>
    <s v="anonymous"/>
    <s v="6/10/2022"/>
    <s v="14:02"/>
    <s v="0:01:27"/>
    <x v="0"/>
    <n v="1"/>
    <n v="0"/>
    <n v="0"/>
    <n v="0"/>
    <n v="0"/>
    <s v="Yes"/>
    <s v="0-40k"/>
    <n v="1"/>
    <s v="Finance"/>
    <s v="Python"/>
    <n v="5"/>
    <n v="2"/>
    <n v="5"/>
    <n v="4"/>
    <n v="3"/>
    <n v="5"/>
    <n v="4"/>
    <s v="Neither easy nor difficult"/>
    <s v="Good Work/Life Balance"/>
    <s v="Male"/>
    <n v="0"/>
    <n v="26"/>
    <s v="Bachelors"/>
    <n v="3"/>
    <s v="White or Caucasian"/>
    <s v="Middle East"/>
    <n v="0"/>
    <n v="0"/>
    <n v="0"/>
    <n v="0"/>
    <n v="0"/>
    <n v="0"/>
    <n v="0"/>
    <n v="0"/>
  </r>
  <r>
    <s v="62a387e6575fa3a5ae8940a1"/>
    <s v="anonymous"/>
    <s v="6/10/2022"/>
    <s v="14:05"/>
    <s v="0:02:11"/>
    <x v="0"/>
    <n v="1"/>
    <n v="0"/>
    <n v="0"/>
    <n v="0"/>
    <n v="0"/>
    <s v="No"/>
    <s v="0-40k"/>
    <n v="1"/>
    <s v="Tech"/>
    <s v="Python"/>
    <n v="3"/>
    <n v="3"/>
    <n v="5"/>
    <n v="4"/>
    <n v="3"/>
    <n v="2"/>
    <n v="3.3333333333333335"/>
    <s v="Difficult"/>
    <s v="Other"/>
    <s v="Female"/>
    <n v="1"/>
    <n v="22"/>
    <s v="Bachelors"/>
    <n v="3"/>
    <s v="Asian or Asian American"/>
    <s v="India"/>
    <n v="0"/>
    <n v="0"/>
    <n v="0"/>
    <n v="1"/>
    <n v="0"/>
    <n v="0"/>
    <n v="0"/>
    <n v="0"/>
  </r>
  <r>
    <s v="62a42243f8d5efcc22f90c55"/>
    <s v="anonymous"/>
    <s v="6/11/2022"/>
    <s v="1:04"/>
    <s v="0:01:37"/>
    <x v="4"/>
    <n v="0"/>
    <n v="0"/>
    <n v="0"/>
    <n v="0"/>
    <n v="0"/>
    <s v="No"/>
    <s v="0-40k"/>
    <n v="1"/>
    <s v="Other"/>
    <s v="Python"/>
    <n v="0"/>
    <n v="0"/>
    <n v="0"/>
    <n v="0"/>
    <n v="0"/>
    <n v="0"/>
    <n v="0"/>
    <s v="Very Difficult"/>
    <s v="Remote Work"/>
    <s v="Male"/>
    <n v="0"/>
    <n v="25"/>
    <s v="Bachelors"/>
    <n v="3"/>
    <s v="Asian or Asian American"/>
    <s v="Asia"/>
    <n v="0"/>
    <n v="0"/>
    <n v="0"/>
    <n v="0"/>
    <n v="0"/>
    <n v="1"/>
    <n v="0"/>
    <n v="0"/>
  </r>
  <r>
    <s v="62a68f1e0a77c1a77f69a381"/>
    <s v="anonymous"/>
    <s v="6/12/2022"/>
    <s v="21:13"/>
    <s v="0:04:36"/>
    <x v="2"/>
    <n v="0"/>
    <n v="0"/>
    <n v="0"/>
    <n v="0"/>
    <n v="0"/>
    <s v="Yes"/>
    <s v="0-40k"/>
    <n v="1"/>
    <s v="Other"/>
    <s v="Python"/>
    <n v="3"/>
    <n v="3"/>
    <n v="3"/>
    <n v="2"/>
    <n v="2"/>
    <n v="2"/>
    <n v="2.5"/>
    <s v="Very Easy"/>
    <s v="Good Work/Life Balance"/>
    <s v="Male"/>
    <n v="0"/>
    <n v="48"/>
    <s v="Masters"/>
    <n v="4"/>
    <s v="Other"/>
    <s v="Asia"/>
    <n v="0"/>
    <n v="0"/>
    <n v="0"/>
    <n v="0"/>
    <n v="0"/>
    <n v="1"/>
    <n v="0"/>
    <n v="0"/>
  </r>
  <r>
    <s v="62a9e206f3072dd8926bce70"/>
    <s v="anonymous"/>
    <s v="6/15/2022"/>
    <s v="9:43"/>
    <s v="0:02:07"/>
    <x v="0"/>
    <n v="1"/>
    <n v="0"/>
    <n v="0"/>
    <n v="0"/>
    <n v="0"/>
    <s v="No"/>
    <s v="0-40k"/>
    <n v="1"/>
    <s v="Tech"/>
    <s v="Python"/>
    <n v="3"/>
    <n v="8"/>
    <n v="8"/>
    <n v="5"/>
    <n v="7"/>
    <n v="9"/>
    <n v="6.666666666666667"/>
    <s v="Easy"/>
    <s v="Better Salary"/>
    <s v="Male"/>
    <n v="0"/>
    <n v="26"/>
    <s v="Bachelors"/>
    <n v="3"/>
    <s v="Asian or Asian American"/>
    <s v="Asia"/>
    <n v="0"/>
    <n v="0"/>
    <n v="0"/>
    <n v="0"/>
    <n v="0"/>
    <n v="1"/>
    <n v="0"/>
    <n v="0"/>
  </r>
  <r>
    <s v="62a389b70f8c8599d5afad1a"/>
    <s v="anonymous"/>
    <s v="6/10/2022"/>
    <s v="14:13"/>
    <s v="0:02:27"/>
    <x v="0"/>
    <n v="1"/>
    <n v="0"/>
    <n v="0"/>
    <n v="0"/>
    <n v="0"/>
    <s v="No"/>
    <s v="0-40k"/>
    <n v="1"/>
    <s v="Tech"/>
    <s v="Python"/>
    <n v="3"/>
    <n v="5"/>
    <n v="4"/>
    <n v="5"/>
    <n v="4"/>
    <n v="2"/>
    <n v="3.8333333333333335"/>
    <s v="Neither easy nor difficult"/>
    <s v="Better Salary"/>
    <s v="Male"/>
    <n v="0"/>
    <n v="29"/>
    <s v="Bachelors"/>
    <n v="3"/>
    <s v="Asian or Asian American"/>
    <s v="India"/>
    <n v="0"/>
    <n v="0"/>
    <n v="0"/>
    <n v="1"/>
    <n v="0"/>
    <n v="0"/>
    <n v="0"/>
    <n v="0"/>
  </r>
  <r>
    <s v="62a389ed18134ddc75cf24f8"/>
    <s v="anonymous"/>
    <s v="6/10/2022"/>
    <s v="14:14"/>
    <s v="0:01:27"/>
    <x v="3"/>
    <n v="0"/>
    <n v="0"/>
    <n v="1"/>
    <n v="0"/>
    <n v="0"/>
    <s v="No"/>
    <s v="0-40k"/>
    <n v="1"/>
    <s v="Tech"/>
    <s v="R"/>
    <n v="2"/>
    <n v="7"/>
    <n v="7"/>
    <n v="7"/>
    <n v="7"/>
    <n v="7"/>
    <n v="6.166666666666667"/>
    <s v="Easy"/>
    <s v="Better Salary"/>
    <s v="Male"/>
    <n v="0"/>
    <n v="21"/>
    <s v="Bachelors"/>
    <n v="3"/>
    <s v="Black or African American"/>
    <s v="Africa"/>
    <n v="0"/>
    <n v="1"/>
    <n v="0"/>
    <n v="0"/>
    <n v="0"/>
    <n v="0"/>
    <n v="0"/>
    <n v="0"/>
  </r>
  <r>
    <s v="62aee103f8f756164595adb8"/>
    <s v="anonymous"/>
    <s v="6/19/2022"/>
    <s v="4:40"/>
    <s v="0:01:20"/>
    <x v="4"/>
    <n v="0"/>
    <n v="0"/>
    <n v="0"/>
    <n v="0"/>
    <n v="0"/>
    <s v="Yes"/>
    <s v="0-40k"/>
    <n v="1"/>
    <s v="Education"/>
    <s v="Python"/>
    <n v="7"/>
    <n v="8"/>
    <n v="9"/>
    <n v="8"/>
    <n v="9"/>
    <n v="10"/>
    <n v="8.5"/>
    <s v="Difficult"/>
    <s v="Good Work/Life Balance"/>
    <s v="Male"/>
    <n v="0"/>
    <n v="26"/>
    <s v="Bachelors"/>
    <n v="3"/>
    <s v="Asian or Asian American"/>
    <s v="Asia"/>
    <n v="0"/>
    <n v="0"/>
    <n v="0"/>
    <n v="0"/>
    <n v="0"/>
    <n v="1"/>
    <n v="0"/>
    <n v="0"/>
  </r>
  <r>
    <s v="62a38a4d575fa3a5ae8944df"/>
    <s v="anonymous"/>
    <s v="6/10/2022"/>
    <s v="14:15"/>
    <s v="0:01:43"/>
    <x v="0"/>
    <n v="1"/>
    <n v="0"/>
    <n v="0"/>
    <n v="0"/>
    <n v="0"/>
    <s v="No"/>
    <s v="41k-65k"/>
    <n v="2"/>
    <s v="Education"/>
    <s v="Python"/>
    <n v="7"/>
    <n v="7"/>
    <n v="8"/>
    <n v="8"/>
    <n v="6"/>
    <n v="7"/>
    <n v="7.166666666666667"/>
    <s v="Neither easy nor difficult"/>
    <s v="Good Work/Life Balance"/>
    <s v="Male"/>
    <n v="0"/>
    <n v="26"/>
    <s v="Bachelors"/>
    <n v="3"/>
    <s v="Black or African American"/>
    <s v="North America"/>
    <n v="1"/>
    <n v="0"/>
    <n v="0"/>
    <n v="0"/>
    <n v="0"/>
    <n v="0"/>
    <n v="0"/>
    <n v="0"/>
  </r>
  <r>
    <s v="62a38a97cf25554317309af2"/>
    <s v="anonymous"/>
    <s v="6/10/2022"/>
    <s v="14:16"/>
    <s v="0:01:42"/>
    <x v="0"/>
    <n v="1"/>
    <n v="0"/>
    <n v="0"/>
    <n v="0"/>
    <n v="0"/>
    <s v="Yes"/>
    <s v="41k-65k"/>
    <n v="2"/>
    <s v="Other"/>
    <s v="Python"/>
    <n v="2"/>
    <n v="4"/>
    <n v="7"/>
    <n v="10"/>
    <n v="5"/>
    <n v="10"/>
    <n v="6.333333333333333"/>
    <s v="Neither easy nor difficult"/>
    <s v="Remote Work"/>
    <s v="Male"/>
    <n v="0"/>
    <n v="28"/>
    <s v="Bachelors"/>
    <n v="3"/>
    <s v="White or Caucasian"/>
    <s v="North America"/>
    <n v="1"/>
    <n v="0"/>
    <n v="0"/>
    <n v="0"/>
    <n v="0"/>
    <n v="0"/>
    <n v="0"/>
    <n v="0"/>
  </r>
  <r>
    <s v="62a38c120f8c8599d5afb0e9"/>
    <s v="anonymous"/>
    <s v="6/10/2022"/>
    <s v="14:23"/>
    <s v="0:02:02"/>
    <x v="2"/>
    <n v="0"/>
    <n v="0"/>
    <n v="0"/>
    <n v="0"/>
    <n v="0"/>
    <s v="No"/>
    <s v="41k-65k"/>
    <n v="2"/>
    <s v="Other"/>
    <s v="Python"/>
    <n v="1"/>
    <n v="5"/>
    <n v="5"/>
    <n v="1"/>
    <n v="0"/>
    <n v="3"/>
    <n v="2.5"/>
    <s v="Easy"/>
    <s v="Better Salary"/>
    <s v="Female"/>
    <n v="1"/>
    <n v="33"/>
    <s v="Bachelors"/>
    <n v="3"/>
    <s v="White or Caucasian"/>
    <s v="North America"/>
    <n v="1"/>
    <n v="0"/>
    <n v="0"/>
    <n v="0"/>
    <n v="0"/>
    <n v="0"/>
    <n v="0"/>
    <n v="0"/>
  </r>
  <r>
    <s v="62a38c9dbc6861bf317760c4"/>
    <s v="anonymous"/>
    <s v="6/10/2022"/>
    <s v="14:25"/>
    <s v="0:01:57"/>
    <x v="0"/>
    <n v="1"/>
    <n v="0"/>
    <n v="0"/>
    <n v="0"/>
    <n v="0"/>
    <s v="Yes"/>
    <s v="66k-85k"/>
    <n v="3"/>
    <s v="Other"/>
    <s v="SQL"/>
    <n v="7"/>
    <n v="6"/>
    <n v="5"/>
    <n v="7"/>
    <n v="4"/>
    <n v="4"/>
    <n v="5.5"/>
    <s v="Easy"/>
    <s v="Better Salary"/>
    <s v="Female"/>
    <n v="1"/>
    <n v="56"/>
    <s v="Bachelors"/>
    <n v="3"/>
    <s v="White or Caucasian"/>
    <s v="North America"/>
    <n v="1"/>
    <n v="0"/>
    <n v="0"/>
    <n v="0"/>
    <n v="0"/>
    <n v="0"/>
    <n v="0"/>
    <n v="0"/>
  </r>
  <r>
    <s v="62b4404df31287f32e14d1c1"/>
    <s v="anonymous"/>
    <s v="6/23/2022"/>
    <s v="6:28"/>
    <s v="0:01:20"/>
    <x v="6"/>
    <n v="0"/>
    <n v="0"/>
    <n v="0"/>
    <n v="0"/>
    <n v="1"/>
    <s v="Yes"/>
    <s v="0-40k"/>
    <n v="1"/>
    <s v="Telecommunication"/>
    <s v="Python"/>
    <n v="5"/>
    <n v="5"/>
    <n v="5"/>
    <n v="5"/>
    <n v="4"/>
    <n v="5"/>
    <n v="4.833333333333333"/>
    <s v="Easy"/>
    <s v="Better Salary"/>
    <s v="Male"/>
    <n v="0"/>
    <n v="66"/>
    <s v="High School"/>
    <n v="1"/>
    <s v="Black or African American"/>
    <s v="Africa"/>
    <n v="0"/>
    <n v="1"/>
    <n v="0"/>
    <n v="0"/>
    <n v="0"/>
    <n v="0"/>
    <n v="0"/>
    <n v="0"/>
  </r>
  <r>
    <s v="62a3906224a262602738c58a"/>
    <s v="anonymous"/>
    <s v="6/10/2022"/>
    <s v="14:41"/>
    <s v="0:01:16"/>
    <x v="3"/>
    <n v="0"/>
    <n v="0"/>
    <n v="1"/>
    <n v="0"/>
    <n v="0"/>
    <s v="Yes"/>
    <s v="125k-150k"/>
    <n v="6"/>
    <s v="Healthcare"/>
    <s v="Python"/>
    <n v="4"/>
    <n v="5"/>
    <n v="5"/>
    <n v="5"/>
    <n v="4"/>
    <n v="5"/>
    <n v="4.666666666666667"/>
    <s v="Difficult"/>
    <s v="Better Salary"/>
    <s v="Male"/>
    <n v="0"/>
    <n v="28"/>
    <s v="Masters"/>
    <n v="4"/>
    <s v="White or Caucasian"/>
    <s v="North America"/>
    <n v="1"/>
    <n v="0"/>
    <n v="0"/>
    <n v="0"/>
    <n v="0"/>
    <n v="0"/>
    <n v="0"/>
    <n v="0"/>
  </r>
  <r>
    <s v="62a3907cbae91e4b8b838917"/>
    <s v="anonymous"/>
    <s v="6/10/2022"/>
    <s v="14:42"/>
    <s v="0:01:44"/>
    <x v="4"/>
    <n v="0"/>
    <n v="0"/>
    <n v="0"/>
    <n v="0"/>
    <n v="0"/>
    <s v="No"/>
    <s v="0-40k"/>
    <n v="1"/>
    <s v="Other"/>
    <s v="JavaScript"/>
    <n v="0"/>
    <n v="0"/>
    <n v="0"/>
    <n v="0"/>
    <n v="0"/>
    <n v="10"/>
    <n v="1.6666666666666667"/>
    <s v="Neither easy nor difficult"/>
    <s v="Remote Work"/>
    <s v="Male"/>
    <n v="0"/>
    <n v="21"/>
    <s v="High School"/>
    <n v="1"/>
    <s v="White or Caucasian"/>
    <s v="Middle East"/>
    <n v="0"/>
    <n v="0"/>
    <n v="0"/>
    <n v="0"/>
    <n v="0"/>
    <n v="0"/>
    <n v="0"/>
    <n v="0"/>
  </r>
  <r>
    <s v="62a390c0d8c00e9f541a6fd7"/>
    <s v="anonymous"/>
    <s v="6/10/2022"/>
    <s v="14:43"/>
    <s v="0:02:14"/>
    <x v="4"/>
    <n v="0"/>
    <n v="0"/>
    <n v="0"/>
    <n v="0"/>
    <n v="0"/>
    <s v="No"/>
    <s v="66k-85k"/>
    <n v="3"/>
    <s v="Other"/>
    <s v="Python"/>
    <n v="2"/>
    <n v="2"/>
    <n v="4"/>
    <n v="1"/>
    <n v="2"/>
    <n v="1"/>
    <n v="2"/>
    <s v="Neither easy nor difficult"/>
    <s v="Good Work/Life Balance"/>
    <s v="Male"/>
    <n v="0"/>
    <n v="35"/>
    <s v="Masters"/>
    <n v="4"/>
    <s v="Black or African American"/>
    <s v="North America"/>
    <n v="1"/>
    <n v="0"/>
    <n v="0"/>
    <n v="0"/>
    <n v="0"/>
    <n v="0"/>
    <n v="0"/>
    <n v="0"/>
  </r>
  <r>
    <s v="62a3a9dbd8c00e9f541a93eb"/>
    <s v="anonymous"/>
    <s v="6/10/2022"/>
    <s v="16:30"/>
    <s v="0:01:54"/>
    <x v="0"/>
    <n v="1"/>
    <n v="0"/>
    <n v="0"/>
    <n v="0"/>
    <n v="0"/>
    <s v="Yes"/>
    <s v="0-40k"/>
    <n v="1"/>
    <s v="Tech"/>
    <s v="Python"/>
    <n v="4"/>
    <n v="4"/>
    <n v="4"/>
    <n v="5"/>
    <n v="2"/>
    <n v="1"/>
    <n v="3.3333333333333335"/>
    <s v="Difficult"/>
    <s v="Better Salary"/>
    <s v="Male"/>
    <n v="0"/>
    <n v="29"/>
    <s v="Masters"/>
    <n v="4"/>
    <s v="White or Caucasian"/>
    <s v="Middle East"/>
    <n v="0"/>
    <n v="0"/>
    <n v="0"/>
    <n v="0"/>
    <n v="0"/>
    <n v="0"/>
    <n v="0"/>
    <n v="0"/>
  </r>
  <r>
    <s v="62a391cacf2555431730a623"/>
    <s v="anonymous"/>
    <s v="6/10/2022"/>
    <s v="14:47"/>
    <s v="0:01:18"/>
    <x v="0"/>
    <n v="1"/>
    <n v="0"/>
    <n v="0"/>
    <n v="0"/>
    <n v="0"/>
    <s v="No"/>
    <s v="86k-105k"/>
    <n v="4"/>
    <s v="Tech"/>
    <s v="Python"/>
    <n v="9"/>
    <n v="10"/>
    <n v="8"/>
    <n v="8"/>
    <n v="7"/>
    <n v="7"/>
    <n v="8.1666666666666661"/>
    <s v="Neither easy nor difficult"/>
    <s v="Other"/>
    <s v="Female"/>
    <n v="1"/>
    <n v="23"/>
    <s v="Bachelors"/>
    <n v="3"/>
    <s v="Asian or Asian American"/>
    <s v="North America"/>
    <n v="1"/>
    <n v="0"/>
    <n v="0"/>
    <n v="0"/>
    <n v="0"/>
    <n v="0"/>
    <n v="0"/>
    <n v="0"/>
  </r>
  <r>
    <s v="62a39214f8f756164585c6b6"/>
    <s v="anonymous"/>
    <s v="6/10/2022"/>
    <s v="14:48"/>
    <s v="0:03:06"/>
    <x v="2"/>
    <n v="0"/>
    <n v="0"/>
    <n v="0"/>
    <n v="0"/>
    <n v="0"/>
    <s v="No"/>
    <s v="41k-65k"/>
    <n v="2"/>
    <s v="Finance"/>
    <s v="Python"/>
    <n v="3"/>
    <n v="3"/>
    <n v="3"/>
    <n v="0"/>
    <n v="0"/>
    <n v="1"/>
    <n v="1.6666666666666667"/>
    <s v="Difficult"/>
    <s v="Good Work/Life Balance"/>
    <s v="Male"/>
    <n v="0"/>
    <n v="25"/>
    <s v="Bachelors"/>
    <n v="3"/>
    <s v="Asian or Asian American"/>
    <s v="India"/>
    <n v="0"/>
    <n v="0"/>
    <n v="0"/>
    <n v="1"/>
    <n v="0"/>
    <n v="0"/>
    <n v="0"/>
    <n v="0"/>
  </r>
  <r>
    <s v="62a39297b4da29969c638679"/>
    <s v="anonymous"/>
    <s v="6/10/2022"/>
    <s v="14:51"/>
    <s v="0:01:36"/>
    <x v="1"/>
    <n v="0"/>
    <n v="1"/>
    <n v="0"/>
    <n v="0"/>
    <n v="0"/>
    <s v="Yes"/>
    <s v="86k-105k"/>
    <n v="4"/>
    <s v="Other"/>
    <s v="Python"/>
    <n v="8"/>
    <n v="7"/>
    <n v="10"/>
    <n v="9"/>
    <n v="10"/>
    <n v="10"/>
    <n v="9"/>
    <s v="Easy"/>
    <s v="Better Salary"/>
    <s v="Male"/>
    <n v="0"/>
    <n v="27"/>
    <s v="Masters"/>
    <n v="4"/>
    <s v="White or Caucasian"/>
    <s v="North America"/>
    <n v="1"/>
    <n v="0"/>
    <n v="0"/>
    <n v="0"/>
    <n v="0"/>
    <n v="0"/>
    <n v="0"/>
    <n v="0"/>
  </r>
  <r>
    <s v="62a393330a77c1a77f6662e4"/>
    <s v="anonymous"/>
    <s v="6/10/2022"/>
    <s v="14:53"/>
    <s v="0:01:54"/>
    <x v="0"/>
    <n v="1"/>
    <n v="0"/>
    <n v="0"/>
    <n v="0"/>
    <n v="0"/>
    <s v="No"/>
    <s v="0-40k"/>
    <n v="1"/>
    <s v="Tech"/>
    <s v="Python"/>
    <n v="3"/>
    <n v="8"/>
    <n v="7"/>
    <n v="5"/>
    <n v="8"/>
    <n v="7"/>
    <n v="6.333333333333333"/>
    <s v="Neither easy nor difficult"/>
    <s v="Better Salary"/>
    <s v="Male"/>
    <n v="0"/>
    <n v="22"/>
    <s v="Bachelors"/>
    <n v="3"/>
    <s v="Other"/>
    <s v="India"/>
    <n v="0"/>
    <n v="0"/>
    <n v="0"/>
    <n v="1"/>
    <n v="0"/>
    <n v="0"/>
    <n v="0"/>
    <n v="0"/>
  </r>
  <r>
    <s v="62a3944024a262602738cb07"/>
    <s v="anonymous"/>
    <s v="6/10/2022"/>
    <s v="14:58"/>
    <s v="0:02:02"/>
    <x v="0"/>
    <n v="1"/>
    <n v="0"/>
    <n v="0"/>
    <n v="0"/>
    <n v="0"/>
    <s v="Yes"/>
    <s v="0-40k"/>
    <n v="1"/>
    <s v="Other"/>
    <s v="Python"/>
    <n v="6"/>
    <n v="3"/>
    <n v="5"/>
    <n v="7"/>
    <n v="5"/>
    <n v="7"/>
    <n v="5.5"/>
    <s v="Neither easy nor difficult"/>
    <s v="Good Work/Life Balance"/>
    <s v="Male"/>
    <n v="0"/>
    <n v="22"/>
    <s v="Bachelors"/>
    <n v="3"/>
    <s v="Asian or Asian American"/>
    <s v="India"/>
    <n v="0"/>
    <n v="0"/>
    <n v="0"/>
    <n v="1"/>
    <n v="0"/>
    <n v="0"/>
    <n v="0"/>
    <n v="0"/>
  </r>
  <r>
    <s v="62a3951ed8c00e9f541a75d1"/>
    <s v="anonymous"/>
    <s v="6/10/2022"/>
    <s v="15:01"/>
    <s v="0:01:41"/>
    <x v="2"/>
    <n v="0"/>
    <n v="0"/>
    <n v="0"/>
    <n v="0"/>
    <n v="0"/>
    <s v="No"/>
    <s v="106k-125k"/>
    <n v="5"/>
    <s v="Other"/>
    <s v="Java"/>
    <n v="7"/>
    <n v="7"/>
    <n v="4"/>
    <n v="5"/>
    <n v="5"/>
    <n v="4"/>
    <n v="5.333333333333333"/>
    <s v="Neither easy nor difficult"/>
    <s v="Better Salary"/>
    <s v="Male"/>
    <n v="0"/>
    <n v="43"/>
    <s v="Masters"/>
    <n v="4"/>
    <s v="Asian or Asian American"/>
    <s v="North America"/>
    <n v="1"/>
    <n v="0"/>
    <n v="0"/>
    <n v="0"/>
    <n v="0"/>
    <n v="0"/>
    <n v="0"/>
    <n v="0"/>
  </r>
  <r>
    <s v="62a3958fcec54911e9caf827"/>
    <s v="anonymous"/>
    <s v="6/10/2022"/>
    <s v="15:03"/>
    <s v="0:05:13"/>
    <x v="2"/>
    <n v="0"/>
    <n v="0"/>
    <n v="0"/>
    <n v="0"/>
    <n v="0"/>
    <s v="Yes"/>
    <s v="0-40k"/>
    <n v="1"/>
    <s v="Tech"/>
    <s v="Python"/>
    <n v="3"/>
    <n v="5"/>
    <n v="8"/>
    <n v="4"/>
    <n v="5"/>
    <n v="5"/>
    <n v="5"/>
    <s v="Difficult"/>
    <s v="Better Salary"/>
    <s v="Female"/>
    <n v="1"/>
    <n v="32"/>
    <s v="Bachelors"/>
    <n v="3"/>
    <s v="Asian or Asian American"/>
    <s v="North America"/>
    <n v="1"/>
    <n v="0"/>
    <n v="0"/>
    <n v="0"/>
    <n v="0"/>
    <n v="0"/>
    <n v="0"/>
    <n v="0"/>
  </r>
  <r>
    <s v="62a3976ecf2555431730af5e"/>
    <s v="anonymous"/>
    <s v="6/10/2022"/>
    <s v="15:11"/>
    <s v="0:01:40"/>
    <x v="2"/>
    <n v="0"/>
    <n v="0"/>
    <n v="0"/>
    <n v="0"/>
    <n v="0"/>
    <s v="No"/>
    <s v="66k-85k"/>
    <n v="3"/>
    <s v="Other"/>
    <s v="Python"/>
    <n v="4"/>
    <n v="6"/>
    <n v="2"/>
    <n v="3"/>
    <n v="3"/>
    <n v="2"/>
    <n v="3.3333333333333335"/>
    <s v="Very Difficult"/>
    <s v="Remote Work"/>
    <s v="Male"/>
    <n v="0"/>
    <n v="31"/>
    <s v="Bachelors"/>
    <n v="3"/>
    <s v="Hispanic or Latino"/>
    <s v="North America"/>
    <n v="1"/>
    <n v="0"/>
    <n v="0"/>
    <n v="0"/>
    <n v="0"/>
    <n v="0"/>
    <n v="0"/>
    <n v="0"/>
  </r>
  <r>
    <s v="62a397fb5d257a28a30e279a"/>
    <s v="anonymous"/>
    <s v="6/10/2022"/>
    <s v="15:14"/>
    <s v="0:01:20"/>
    <x v="1"/>
    <n v="0"/>
    <n v="1"/>
    <n v="0"/>
    <n v="0"/>
    <n v="0"/>
    <s v="No"/>
    <s v="0-40k"/>
    <n v="1"/>
    <s v="Other"/>
    <s v="Python"/>
    <n v="0"/>
    <n v="10"/>
    <n v="10"/>
    <n v="5"/>
    <n v="0"/>
    <n v="3"/>
    <n v="4.666666666666667"/>
    <s v="Neither easy nor difficult"/>
    <s v="Better Salary"/>
    <s v="Male"/>
    <n v="0"/>
    <n v="25"/>
    <s v="Bachelors"/>
    <n v="3"/>
    <s v="White or Caucasian"/>
    <s v="United Kingdom"/>
    <n v="0"/>
    <n v="0"/>
    <n v="0"/>
    <n v="0"/>
    <n v="1"/>
    <n v="0"/>
    <n v="0"/>
    <n v="0"/>
  </r>
  <r>
    <s v="62a3980c7dc029e2d66c9a81"/>
    <s v="anonymous"/>
    <s v="6/10/2022"/>
    <s v="15:14"/>
    <s v="0:01:49"/>
    <x v="0"/>
    <n v="1"/>
    <n v="0"/>
    <n v="0"/>
    <n v="0"/>
    <n v="0"/>
    <s v="No"/>
    <s v="41k-65k"/>
    <n v="2"/>
    <s v="Agriculture"/>
    <s v="SQL"/>
    <n v="3"/>
    <n v="5"/>
    <n v="5"/>
    <n v="5"/>
    <n v="3"/>
    <n v="2"/>
    <n v="3.8333333333333335"/>
    <s v="Neither easy nor difficult"/>
    <s v="Better Salary"/>
    <s v="Female"/>
    <n v="1"/>
    <n v="25"/>
    <s v="Masters"/>
    <n v="4"/>
    <s v="Asian or Asian American"/>
    <s v="North America"/>
    <n v="1"/>
    <n v="0"/>
    <n v="0"/>
    <n v="0"/>
    <n v="0"/>
    <n v="0"/>
    <n v="0"/>
    <n v="0"/>
  </r>
  <r>
    <s v="62a3980e0f8c8599d5afc32c"/>
    <s v="anonymous"/>
    <s v="6/10/2022"/>
    <s v="15:14"/>
    <s v="0:01:27"/>
    <x v="0"/>
    <n v="1"/>
    <n v="0"/>
    <n v="0"/>
    <n v="0"/>
    <n v="0"/>
    <s v="Yes"/>
    <s v="106k-125k"/>
    <n v="5"/>
    <s v="Other"/>
    <s v="Other"/>
    <n v="9"/>
    <n v="9"/>
    <n v="9"/>
    <n v="6"/>
    <n v="9"/>
    <n v="8"/>
    <n v="8.3333333333333339"/>
    <s v="Difficult"/>
    <s v="Good Work/Life Balance"/>
    <s v="Male"/>
    <n v="0"/>
    <n v="31"/>
    <s v="Masters"/>
    <n v="4"/>
    <s v="Asian or Asian American"/>
    <s v="North America"/>
    <n v="1"/>
    <n v="0"/>
    <n v="0"/>
    <n v="0"/>
    <n v="0"/>
    <n v="0"/>
    <n v="0"/>
    <n v="0"/>
  </r>
  <r>
    <s v="62a36d3124a262602738862c"/>
    <s v="anonymous"/>
    <s v="6/10/2022"/>
    <s v="12:11"/>
    <s v="0:02:23"/>
    <x v="0"/>
    <n v="1"/>
    <n v="0"/>
    <n v="0"/>
    <n v="0"/>
    <n v="0"/>
    <s v="Yes"/>
    <s v="0-40k"/>
    <n v="1"/>
    <s v="Telecommunication"/>
    <s v="Python"/>
    <n v="5"/>
    <n v="8"/>
    <n v="8"/>
    <n v="9"/>
    <n v="7"/>
    <n v="9"/>
    <n v="7.666666666666667"/>
    <s v="Very Easy"/>
    <s v="Better Salary"/>
    <s v="Male"/>
    <n v="0"/>
    <n v="26"/>
    <s v="Bachelors"/>
    <n v="3"/>
    <s v="Other"/>
    <s v="Middle East"/>
    <n v="0"/>
    <n v="0"/>
    <n v="0"/>
    <n v="0"/>
    <n v="0"/>
    <n v="0"/>
    <n v="0"/>
    <n v="0"/>
  </r>
  <r>
    <s v="62a3b255d8c00e9f541a9fd5"/>
    <s v="anonymous"/>
    <s v="6/10/2022"/>
    <s v="17:06"/>
    <s v="0:02:18"/>
    <x v="0"/>
    <n v="1"/>
    <n v="0"/>
    <n v="0"/>
    <n v="0"/>
    <n v="0"/>
    <s v="Yes"/>
    <s v="86k-105k"/>
    <n v="4"/>
    <s v="Other"/>
    <s v="Python"/>
    <n v="4"/>
    <n v="6"/>
    <n v="3"/>
    <n v="4"/>
    <n v="4"/>
    <n v="2"/>
    <n v="3.8333333333333335"/>
    <s v="Easy"/>
    <s v="Better Salary"/>
    <s v="Female"/>
    <n v="1"/>
    <n v="28"/>
    <s v="Masters"/>
    <n v="4"/>
    <s v="Other"/>
    <s v="Europe"/>
    <n v="0"/>
    <n v="0"/>
    <n v="1"/>
    <n v="0"/>
    <n v="0"/>
    <n v="0"/>
    <n v="0"/>
    <n v="0"/>
  </r>
  <r>
    <s v="62a39b315d257a28a30e2cae"/>
    <s v="anonymous"/>
    <s v="6/10/2022"/>
    <s v="15:27"/>
    <s v="0:01:40"/>
    <x v="0"/>
    <n v="1"/>
    <n v="0"/>
    <n v="0"/>
    <n v="0"/>
    <n v="0"/>
    <s v="Yes"/>
    <s v="66k-85k"/>
    <n v="3"/>
    <s v="Other"/>
    <s v="R"/>
    <n v="6"/>
    <n v="10"/>
    <n v="10"/>
    <n v="10"/>
    <n v="9"/>
    <n v="8"/>
    <n v="8.8333333333333339"/>
    <s v="Easy"/>
    <s v="Remote Work"/>
    <s v="Male"/>
    <n v="0"/>
    <n v="28"/>
    <s v="Bachelors"/>
    <n v="3"/>
    <s v="White or Caucasian"/>
    <s v="North America"/>
    <n v="1"/>
    <n v="0"/>
    <n v="0"/>
    <n v="0"/>
    <n v="0"/>
    <n v="0"/>
    <n v="0"/>
    <n v="0"/>
  </r>
  <r>
    <s v="62a390e4f3072dd89262c0cd"/>
    <s v="anonymous"/>
    <s v="6/10/2022"/>
    <s v="14:43"/>
    <s v="0:01:25"/>
    <x v="0"/>
    <n v="1"/>
    <n v="0"/>
    <n v="0"/>
    <n v="0"/>
    <n v="0"/>
    <s v="No"/>
    <s v="41k-65k"/>
    <n v="2"/>
    <s v="Healthcare"/>
    <s v="Python"/>
    <n v="7"/>
    <n v="5"/>
    <n v="9"/>
    <n v="9"/>
    <n v="9"/>
    <n v="8"/>
    <n v="7.833333333333333"/>
    <s v="Neither easy nor difficult"/>
    <s v="Remote Work"/>
    <s v="Male"/>
    <n v="0"/>
    <n v="29"/>
    <s v="Masters"/>
    <n v="4"/>
    <s v="Asian or Asian American"/>
    <s v="Europe"/>
    <n v="0"/>
    <n v="0"/>
    <n v="1"/>
    <n v="0"/>
    <n v="0"/>
    <n v="0"/>
    <n v="0"/>
    <n v="0"/>
  </r>
  <r>
    <s v="62ace61d575fa3a5ae972d57"/>
    <s v="anonymous"/>
    <s v="6/17/2022"/>
    <s v="16:37"/>
    <s v="0:01:26"/>
    <x v="0"/>
    <n v="1"/>
    <n v="0"/>
    <n v="0"/>
    <n v="0"/>
    <n v="0"/>
    <s v="No"/>
    <s v="86k-105k"/>
    <n v="4"/>
    <s v="Tech"/>
    <s v="Python"/>
    <n v="4"/>
    <n v="4"/>
    <n v="4"/>
    <n v="4"/>
    <n v="3"/>
    <n v="4"/>
    <n v="3.8333333333333335"/>
    <s v="Neither easy nor difficult"/>
    <s v="Better Salary"/>
    <s v="Male"/>
    <n v="0"/>
    <n v="26"/>
    <s v="Masters"/>
    <n v="4"/>
    <s v="Asian or Asian American"/>
    <s v="Europe"/>
    <n v="0"/>
    <n v="0"/>
    <n v="1"/>
    <n v="0"/>
    <n v="0"/>
    <n v="0"/>
    <n v="0"/>
    <n v="0"/>
  </r>
  <r>
    <s v="62a39e03f408bae018eded39"/>
    <s v="anonymous"/>
    <s v="6/10/2022"/>
    <s v="15:39"/>
    <s v="0:01:59"/>
    <x v="0"/>
    <n v="1"/>
    <n v="0"/>
    <n v="0"/>
    <n v="0"/>
    <n v="0"/>
    <s v="No"/>
    <s v="0-40k"/>
    <n v="1"/>
    <s v="Other"/>
    <s v="Python"/>
    <n v="6"/>
    <n v="6"/>
    <n v="10"/>
    <n v="8"/>
    <n v="6"/>
    <n v="8"/>
    <n v="7.333333333333333"/>
    <s v="Neither easy nor difficult"/>
    <s v="Better Salary"/>
    <s v="Male"/>
    <n v="0"/>
    <n v="25"/>
    <s v="Bachelors"/>
    <n v="3"/>
    <s v="White or Caucasian"/>
    <s v="Europe"/>
    <n v="0"/>
    <n v="0"/>
    <n v="1"/>
    <n v="0"/>
    <n v="0"/>
    <n v="0"/>
    <n v="0"/>
    <n v="0"/>
  </r>
  <r>
    <s v="62a39e69d8c00e9f541a8358"/>
    <s v="anonymous"/>
    <s v="6/10/2022"/>
    <s v="15:41"/>
    <s v="0:01:10"/>
    <x v="2"/>
    <n v="0"/>
    <n v="0"/>
    <n v="0"/>
    <n v="0"/>
    <n v="0"/>
    <s v="No"/>
    <s v="41k-65k"/>
    <n v="2"/>
    <s v="Other"/>
    <s v="R"/>
    <n v="5"/>
    <n v="5"/>
    <n v="5"/>
    <n v="5"/>
    <n v="5"/>
    <n v="5"/>
    <n v="5"/>
    <s v="Difficult"/>
    <s v="Good Work/Life Balance"/>
    <s v="Male"/>
    <n v="0"/>
    <n v="22"/>
    <s v="Masters"/>
    <n v="4"/>
    <s v="White or Caucasian"/>
    <s v="North America"/>
    <n v="1"/>
    <n v="0"/>
    <n v="0"/>
    <n v="0"/>
    <n v="0"/>
    <n v="0"/>
    <n v="0"/>
    <n v="0"/>
  </r>
  <r>
    <s v="62a3a0bcf8f756164585daf7"/>
    <s v="anonymous"/>
    <s v="6/10/2022"/>
    <s v="15:51"/>
    <s v="0:03:49"/>
    <x v="0"/>
    <n v="1"/>
    <n v="0"/>
    <n v="0"/>
    <n v="0"/>
    <n v="0"/>
    <s v="Yes"/>
    <s v="41k-65k"/>
    <n v="2"/>
    <s v="Healthcare"/>
    <s v="Other"/>
    <n v="7"/>
    <n v="8"/>
    <n v="8"/>
    <n v="4"/>
    <n v="6"/>
    <n v="8"/>
    <n v="6.833333333333333"/>
    <s v="Neither easy nor difficult"/>
    <s v="Good Culture"/>
    <s v="Male"/>
    <n v="0"/>
    <n v="38"/>
    <s v="High School"/>
    <n v="1"/>
    <s v="White or Caucasian"/>
    <s v="Europe"/>
    <n v="0"/>
    <n v="0"/>
    <n v="1"/>
    <n v="0"/>
    <n v="0"/>
    <n v="0"/>
    <n v="0"/>
    <n v="0"/>
  </r>
  <r>
    <s v="62a34ff1f408bae018ed601d"/>
    <s v="anonymous"/>
    <s v="6/10/2022"/>
    <s v="10:06"/>
    <s v="0:01:16"/>
    <x v="0"/>
    <n v="1"/>
    <n v="0"/>
    <n v="0"/>
    <n v="0"/>
    <n v="0"/>
    <s v="No"/>
    <s v="41k-65k"/>
    <n v="2"/>
    <s v="Other"/>
    <s v="Python"/>
    <n v="2"/>
    <n v="6"/>
    <n v="2"/>
    <n v="3"/>
    <n v="2"/>
    <n v="2"/>
    <n v="2.8333333333333335"/>
    <s v="Easy"/>
    <s v="Better Salary"/>
    <s v="Male"/>
    <n v="0"/>
    <n v="26"/>
    <s v="Masters"/>
    <n v="4"/>
    <s v="White or Caucasian"/>
    <s v="Europe"/>
    <n v="0"/>
    <n v="0"/>
    <n v="1"/>
    <n v="0"/>
    <n v="0"/>
    <n v="0"/>
    <n v="0"/>
    <n v="0"/>
  </r>
  <r>
    <s v="62a3a231b4da29969c639b2c"/>
    <s v="anonymous"/>
    <s v="6/10/2022"/>
    <s v="15:57"/>
    <s v="0:02:55"/>
    <x v="0"/>
    <n v="1"/>
    <n v="0"/>
    <n v="0"/>
    <n v="0"/>
    <n v="0"/>
    <s v="Yes"/>
    <s v="86k-105k"/>
    <n v="4"/>
    <s v="Other"/>
    <s v="Other"/>
    <n v="4"/>
    <n v="4"/>
    <n v="2"/>
    <n v="2"/>
    <n v="2"/>
    <n v="2"/>
    <n v="2.6666666666666665"/>
    <s v="Easy"/>
    <s v="Remote Work"/>
    <s v="Female"/>
    <n v="1"/>
    <n v="34"/>
    <s v="Bachelors"/>
    <n v="3"/>
    <s v="Black or African American"/>
    <s v="North America"/>
    <n v="1"/>
    <n v="0"/>
    <n v="0"/>
    <n v="0"/>
    <n v="0"/>
    <n v="0"/>
    <n v="0"/>
    <n v="0"/>
  </r>
  <r>
    <s v="62a3a3800f8c8599d5afd4db"/>
    <s v="anonymous"/>
    <s v="6/10/2022"/>
    <s v="16:03"/>
    <s v="0:01:45"/>
    <x v="0"/>
    <n v="1"/>
    <n v="0"/>
    <n v="0"/>
    <n v="0"/>
    <n v="0"/>
    <s v="Yes"/>
    <s v="66k-85k"/>
    <n v="3"/>
    <s v="Other"/>
    <s v="Python"/>
    <n v="9"/>
    <n v="10"/>
    <n v="10"/>
    <n v="9"/>
    <n v="8"/>
    <n v="10"/>
    <n v="9.3333333333333339"/>
    <s v="Difficult"/>
    <s v="Better Salary"/>
    <s v="Female"/>
    <n v="1"/>
    <n v="31"/>
    <s v="Bachelors"/>
    <n v="3"/>
    <s v="White or Caucasian"/>
    <s v="North America"/>
    <n v="1"/>
    <n v="0"/>
    <n v="0"/>
    <n v="0"/>
    <n v="0"/>
    <n v="0"/>
    <n v="0"/>
    <n v="0"/>
  </r>
  <r>
    <s v="62a3a4fdbae91e4b8b83ab6f"/>
    <s v="anonymous"/>
    <s v="6/10/2022"/>
    <s v="16:09"/>
    <s v="0:03:52"/>
    <x v="0"/>
    <n v="1"/>
    <n v="0"/>
    <n v="0"/>
    <n v="0"/>
    <n v="0"/>
    <s v="Yes"/>
    <s v="41k-65k"/>
    <n v="2"/>
    <s v="Tech"/>
    <s v="Python"/>
    <n v="4"/>
    <n v="9"/>
    <n v="8"/>
    <n v="8"/>
    <n v="6"/>
    <n v="10"/>
    <n v="7.5"/>
    <s v="Neither easy nor difficult"/>
    <s v="Better Salary"/>
    <s v="Female"/>
    <n v="1"/>
    <n v="33"/>
    <s v="Masters"/>
    <n v="4"/>
    <s v="Black or African American"/>
    <s v="North America"/>
    <n v="1"/>
    <n v="0"/>
    <n v="0"/>
    <n v="0"/>
    <n v="0"/>
    <n v="0"/>
    <n v="0"/>
    <n v="0"/>
  </r>
  <r>
    <s v="62a3a7f50a77c1a77f668221"/>
    <s v="anonymous"/>
    <s v="6/10/2022"/>
    <s v="16:22"/>
    <s v="0:00:59"/>
    <x v="4"/>
    <n v="0"/>
    <n v="0"/>
    <n v="0"/>
    <n v="0"/>
    <n v="0"/>
    <s v="Yes"/>
    <s v="0-40k"/>
    <n v="1"/>
    <s v="Tech"/>
    <s v="Python"/>
    <n v="2"/>
    <n v="5"/>
    <n v="5"/>
    <n v="5"/>
    <n v="5"/>
    <n v="5"/>
    <n v="4.5"/>
    <s v="Very Difficult"/>
    <s v="Remote Work"/>
    <s v="Male"/>
    <n v="0"/>
    <n v="23"/>
    <s v="Bachelors"/>
    <n v="3"/>
    <s v="Asian or Asian American"/>
    <s v="North America"/>
    <n v="1"/>
    <n v="0"/>
    <n v="0"/>
    <n v="0"/>
    <n v="0"/>
    <n v="0"/>
    <n v="0"/>
    <n v="0"/>
  </r>
  <r>
    <s v="62a3a90f24a262602738e800"/>
    <s v="anonymous"/>
    <s v="6/10/2022"/>
    <s v="16:26"/>
    <s v="0:01:26"/>
    <x v="0"/>
    <n v="1"/>
    <n v="0"/>
    <n v="0"/>
    <n v="0"/>
    <n v="0"/>
    <s v="Yes"/>
    <s v="41k-65k"/>
    <n v="2"/>
    <s v="Healthcare"/>
    <s v="Other"/>
    <n v="3"/>
    <n v="10"/>
    <n v="9"/>
    <n v="10"/>
    <n v="5"/>
    <n v="0"/>
    <n v="6.166666666666667"/>
    <s v="Neither easy nor difficult"/>
    <s v="Better Salary"/>
    <s v="Female"/>
    <n v="1"/>
    <n v="25"/>
    <s v="Bachelors"/>
    <n v="3"/>
    <s v="Asian or Asian American"/>
    <s v="North America"/>
    <n v="1"/>
    <n v="0"/>
    <n v="0"/>
    <n v="0"/>
    <n v="0"/>
    <n v="0"/>
    <n v="0"/>
    <n v="0"/>
  </r>
  <r>
    <s v="62a3701f575fa3a5ae89164e"/>
    <s v="anonymous"/>
    <s v="6/10/2022"/>
    <s v="12:23"/>
    <s v="0:01:01"/>
    <x v="0"/>
    <n v="1"/>
    <n v="0"/>
    <n v="0"/>
    <n v="0"/>
    <n v="0"/>
    <s v="Yes"/>
    <s v="66k-85k"/>
    <n v="3"/>
    <s v="Finance"/>
    <s v="Python"/>
    <n v="4"/>
    <n v="4"/>
    <n v="6"/>
    <n v="3"/>
    <n v="4"/>
    <n v="0"/>
    <n v="3.5"/>
    <s v="Neither easy nor difficult"/>
    <s v="Remote Work"/>
    <s v="Male"/>
    <n v="0"/>
    <n v="30"/>
    <s v="Masters"/>
    <n v="4"/>
    <s v="White or Caucasian"/>
    <s v="Europe"/>
    <n v="0"/>
    <n v="0"/>
    <n v="1"/>
    <n v="0"/>
    <n v="0"/>
    <n v="0"/>
    <n v="0"/>
    <n v="0"/>
  </r>
  <r>
    <s v="62a3aaa3cec54911e9cb1724"/>
    <s v="anonymous"/>
    <s v="6/10/2022"/>
    <s v="16:33"/>
    <s v="0:02:16"/>
    <x v="2"/>
    <n v="0"/>
    <n v="0"/>
    <n v="0"/>
    <n v="0"/>
    <n v="0"/>
    <s v="Yes"/>
    <s v="41k-65k"/>
    <n v="2"/>
    <s v="Healthcare"/>
    <s v="R"/>
    <n v="5"/>
    <n v="7"/>
    <n v="9"/>
    <n v="8"/>
    <n v="8"/>
    <n v="8"/>
    <n v="7.5"/>
    <s v="Neither easy nor difficult"/>
    <s v="Better Salary"/>
    <s v="Female"/>
    <n v="1"/>
    <n v="29"/>
    <s v="Masters"/>
    <n v="4"/>
    <s v="Black or African American"/>
    <s v="North America"/>
    <n v="1"/>
    <n v="0"/>
    <n v="0"/>
    <n v="0"/>
    <n v="0"/>
    <n v="0"/>
    <n v="0"/>
    <n v="0"/>
  </r>
  <r>
    <s v="62a3ab320f8c8599d5afdfa8"/>
    <s v="anonymous"/>
    <s v="6/10/2022"/>
    <s v="16:36"/>
    <s v="0:01:45"/>
    <x v="0"/>
    <n v="1"/>
    <n v="0"/>
    <n v="0"/>
    <n v="0"/>
    <n v="0"/>
    <s v="Yes"/>
    <s v="0-40k"/>
    <n v="1"/>
    <s v="Tech"/>
    <s v="R"/>
    <n v="3"/>
    <n v="4"/>
    <n v="4"/>
    <n v="4"/>
    <n v="4"/>
    <n v="2"/>
    <n v="3.5"/>
    <s v="Easy"/>
    <s v="Better Salary"/>
    <s v="Male"/>
    <n v="0"/>
    <n v="31"/>
    <s v="Masters"/>
    <n v="4"/>
    <s v="Asian or Asian American"/>
    <s v="India"/>
    <n v="0"/>
    <n v="0"/>
    <n v="0"/>
    <n v="1"/>
    <n v="0"/>
    <n v="0"/>
    <n v="0"/>
    <n v="0"/>
  </r>
  <r>
    <s v="62a357d30f8c8599d5af4ea3"/>
    <s v="anonymous"/>
    <s v="6/10/2022"/>
    <s v="10:40"/>
    <s v="0:01:36"/>
    <x v="0"/>
    <n v="1"/>
    <n v="0"/>
    <n v="0"/>
    <n v="0"/>
    <n v="0"/>
    <s v="No"/>
    <s v="0-40k"/>
    <n v="1"/>
    <s v="Finance"/>
    <s v="SQL"/>
    <n v="4"/>
    <n v="4"/>
    <n v="5"/>
    <n v="6"/>
    <n v="6"/>
    <n v="0"/>
    <n v="4.166666666666667"/>
    <s v="Difficult"/>
    <s v="Better Salary"/>
    <s v="Male"/>
    <n v="0"/>
    <n v="24"/>
    <s v="High School"/>
    <n v="1"/>
    <s v="White or Caucasian"/>
    <s v="Middle East"/>
    <n v="0"/>
    <n v="0"/>
    <n v="0"/>
    <n v="0"/>
    <n v="0"/>
    <n v="0"/>
    <n v="0"/>
    <n v="0"/>
  </r>
  <r>
    <s v="62a58d20575fa3a5ae8b6969"/>
    <s v="anonymous"/>
    <s v="6/12/2022"/>
    <s v="2:52"/>
    <s v="0:01:31"/>
    <x v="0"/>
    <n v="1"/>
    <n v="0"/>
    <n v="0"/>
    <n v="0"/>
    <n v="0"/>
    <s v="Yes"/>
    <s v="41k-65k"/>
    <n v="2"/>
    <s v="Healthcare"/>
    <s v="Python"/>
    <n v="8"/>
    <n v="5"/>
    <n v="8"/>
    <n v="8"/>
    <n v="5"/>
    <n v="10"/>
    <n v="7.333333333333333"/>
    <s v="Difficult"/>
    <s v="Remote Work"/>
    <s v="Female"/>
    <n v="1"/>
    <n v="34"/>
    <s v="Masters"/>
    <n v="4"/>
    <s v="White or Caucasian"/>
    <s v="Middle East"/>
    <n v="0"/>
    <n v="0"/>
    <n v="0"/>
    <n v="0"/>
    <n v="0"/>
    <n v="0"/>
    <n v="0"/>
    <n v="0"/>
  </r>
  <r>
    <s v="62a3ad35cec54911e9cb1b5c"/>
    <s v="anonymous"/>
    <s v="6/10/2022"/>
    <s v="16:44"/>
    <s v="0:01:34"/>
    <x v="2"/>
    <n v="0"/>
    <n v="0"/>
    <n v="0"/>
    <n v="0"/>
    <n v="0"/>
    <s v="No"/>
    <s v="86k-105k"/>
    <n v="4"/>
    <s v="Healthcare"/>
    <s v="Python"/>
    <n v="4"/>
    <n v="6"/>
    <n v="5"/>
    <n v="6"/>
    <n v="6"/>
    <n v="4"/>
    <n v="5.166666666666667"/>
    <s v="Neither easy nor difficult"/>
    <s v="Remote Work"/>
    <s v="Female"/>
    <n v="1"/>
    <n v="26"/>
    <s v="Bachelors"/>
    <n v="3"/>
    <s v="White or Caucasian"/>
    <s v="North America"/>
    <n v="1"/>
    <n v="0"/>
    <n v="0"/>
    <n v="0"/>
    <n v="0"/>
    <n v="0"/>
    <n v="0"/>
    <n v="0"/>
  </r>
  <r>
    <s v="62a3ae69bc6861bf3177900d"/>
    <s v="anonymous"/>
    <s v="6/10/2022"/>
    <s v="16:49"/>
    <s v="0:02:55"/>
    <x v="2"/>
    <n v="0"/>
    <n v="0"/>
    <n v="0"/>
    <n v="0"/>
    <n v="0"/>
    <s v="Yes"/>
    <s v="41k-65k"/>
    <n v="2"/>
    <s v="Other"/>
    <s v="Other"/>
    <n v="3"/>
    <n v="6"/>
    <n v="9"/>
    <n v="6"/>
    <n v="5"/>
    <n v="10"/>
    <n v="6.5"/>
    <s v="Difficult"/>
    <s v="Other"/>
    <s v="Male"/>
    <n v="0"/>
    <n v="27"/>
    <s v="Masters"/>
    <n v="4"/>
    <s v="Black or African American"/>
    <s v="North America"/>
    <n v="1"/>
    <n v="0"/>
    <n v="0"/>
    <n v="0"/>
    <n v="0"/>
    <n v="0"/>
    <n v="0"/>
    <n v="0"/>
  </r>
  <r>
    <s v="62a3af26cec54911e9cb1f3a"/>
    <s v="anonymous"/>
    <s v="6/10/2022"/>
    <s v="16:52"/>
    <s v="0:01:42"/>
    <x v="0"/>
    <n v="1"/>
    <n v="0"/>
    <n v="0"/>
    <n v="0"/>
    <n v="0"/>
    <s v="Yes"/>
    <s v="66k-85k"/>
    <n v="3"/>
    <s v="Other"/>
    <s v="Python"/>
    <n v="8"/>
    <n v="5"/>
    <n v="9"/>
    <n v="6"/>
    <n v="6"/>
    <n v="10"/>
    <n v="7.333333333333333"/>
    <s v="Neither easy nor difficult"/>
    <s v="Remote Work"/>
    <s v="Male"/>
    <n v="0"/>
    <n v="26"/>
    <s v="Bachelors"/>
    <n v="3"/>
    <s v="White or Caucasian"/>
    <s v="North America"/>
    <n v="1"/>
    <n v="0"/>
    <n v="0"/>
    <n v="0"/>
    <n v="0"/>
    <n v="0"/>
    <n v="0"/>
    <n v="0"/>
  </r>
  <r>
    <s v="62a3af66f8f756164585eeb8"/>
    <s v="anonymous"/>
    <s v="6/10/2022"/>
    <s v="16:53"/>
    <s v="0:03:01"/>
    <x v="4"/>
    <n v="0"/>
    <n v="0"/>
    <n v="0"/>
    <n v="0"/>
    <n v="0"/>
    <s v="Yes"/>
    <s v="0-40k"/>
    <n v="1"/>
    <s v="Tech"/>
    <s v="Python"/>
    <n v="4"/>
    <n v="5"/>
    <n v="4"/>
    <n v="4"/>
    <n v="3"/>
    <n v="4"/>
    <n v="4"/>
    <s v="Very Difficult"/>
    <s v="Better Salary"/>
    <s v="Female"/>
    <n v="1"/>
    <n v="26"/>
    <s v="Masters"/>
    <n v="4"/>
    <s v="Asian or Asian American"/>
    <s v="North America"/>
    <n v="1"/>
    <n v="0"/>
    <n v="0"/>
    <n v="0"/>
    <n v="0"/>
    <n v="0"/>
    <n v="0"/>
    <n v="0"/>
  </r>
  <r>
    <s v="62a3b135b4da29969c63b1ed"/>
    <s v="anonymous"/>
    <s v="6/10/2022"/>
    <s v="17:01"/>
    <s v="0:01:18"/>
    <x v="0"/>
    <n v="1"/>
    <n v="0"/>
    <n v="0"/>
    <n v="0"/>
    <n v="0"/>
    <s v="Yes"/>
    <s v="41k-65k"/>
    <n v="2"/>
    <s v="Finance"/>
    <s v="R"/>
    <n v="2"/>
    <n v="5"/>
    <n v="5"/>
    <n v="5"/>
    <n v="4"/>
    <n v="5"/>
    <n v="4.333333333333333"/>
    <s v="Easy"/>
    <s v="Better Salary"/>
    <s v="Male"/>
    <n v="0"/>
    <n v="24"/>
    <s v="Bachelors"/>
    <n v="3"/>
    <s v="White or Caucasian"/>
    <s v="North America"/>
    <n v="1"/>
    <n v="0"/>
    <n v="0"/>
    <n v="0"/>
    <n v="0"/>
    <n v="0"/>
    <n v="0"/>
    <n v="0"/>
  </r>
  <r>
    <s v="62a758185d257a28a312bc94"/>
    <s v="anonymous"/>
    <s v="6/13/2022"/>
    <s v="11:30"/>
    <s v="0:02:45"/>
    <x v="4"/>
    <n v="0"/>
    <n v="0"/>
    <n v="0"/>
    <n v="0"/>
    <n v="0"/>
    <s v="No"/>
    <s v="0-40k"/>
    <n v="1"/>
    <s v="Finance"/>
    <s v="Python"/>
    <n v="8"/>
    <n v="7"/>
    <n v="6"/>
    <n v="7"/>
    <n v="8"/>
    <n v="10"/>
    <n v="7.666666666666667"/>
    <s v="Neither easy nor difficult"/>
    <s v="Remote Work"/>
    <s v="Male"/>
    <n v="0"/>
    <n v="24"/>
    <s v="Bachelors"/>
    <n v="3"/>
    <s v="Other"/>
    <s v="Africa"/>
    <n v="0"/>
    <n v="1"/>
    <n v="0"/>
    <n v="0"/>
    <n v="0"/>
    <n v="0"/>
    <n v="0"/>
    <n v="0"/>
  </r>
  <r>
    <s v="62a3b314f408bae018ee0938"/>
    <s v="anonymous"/>
    <s v="6/10/2022"/>
    <s v="17:09"/>
    <s v="0:01:18"/>
    <x v="0"/>
    <n v="1"/>
    <n v="0"/>
    <n v="0"/>
    <n v="0"/>
    <n v="0"/>
    <s v="Yes"/>
    <s v="106k-125k"/>
    <n v="5"/>
    <s v="Other"/>
    <s v="R"/>
    <n v="8"/>
    <n v="8"/>
    <n v="10"/>
    <n v="9"/>
    <n v="7"/>
    <n v="5"/>
    <n v="7.833333333333333"/>
    <s v="Easy"/>
    <s v="Better Salary"/>
    <s v="Male"/>
    <n v="0"/>
    <n v="29"/>
    <s v="Bachelors"/>
    <n v="3"/>
    <s v="White or Caucasian"/>
    <s v="North America"/>
    <n v="1"/>
    <n v="0"/>
    <n v="0"/>
    <n v="0"/>
    <n v="0"/>
    <n v="0"/>
    <n v="0"/>
    <n v="0"/>
  </r>
  <r>
    <s v="62a3b3f6bc6861bf3177973b"/>
    <s v="anonymous"/>
    <s v="6/10/2022"/>
    <s v="17:13"/>
    <s v="0:01:02"/>
    <x v="0"/>
    <n v="1"/>
    <n v="0"/>
    <n v="0"/>
    <n v="0"/>
    <n v="0"/>
    <s v="Yes"/>
    <s v="66k-85k"/>
    <n v="3"/>
    <s v="Finance"/>
    <s v="Python"/>
    <n v="3"/>
    <n v="2"/>
    <n v="1"/>
    <n v="1"/>
    <n v="0"/>
    <n v="2"/>
    <n v="1.5"/>
    <s v="Very Difficult"/>
    <s v="Better Salary"/>
    <s v="Female"/>
    <n v="1"/>
    <n v="26"/>
    <s v="Masters"/>
    <n v="4"/>
    <s v="Asian or Asian American"/>
    <s v="North America"/>
    <n v="1"/>
    <n v="0"/>
    <n v="0"/>
    <n v="0"/>
    <n v="0"/>
    <n v="0"/>
    <n v="0"/>
    <n v="0"/>
  </r>
  <r>
    <s v="62a3ba4dbc6861bf31779f24"/>
    <s v="anonymous"/>
    <s v="6/10/2022"/>
    <s v="17:40"/>
    <s v="0:01:19"/>
    <x v="0"/>
    <n v="1"/>
    <n v="0"/>
    <n v="0"/>
    <n v="0"/>
    <n v="0"/>
    <s v="Yes"/>
    <s v="41k-65k"/>
    <n v="2"/>
    <s v="Other"/>
    <s v="Python"/>
    <n v="3"/>
    <n v="5"/>
    <n v="3"/>
    <n v="3"/>
    <n v="1"/>
    <n v="1"/>
    <n v="2.6666666666666665"/>
    <s v="Neither easy nor difficult"/>
    <s v="Better Salary"/>
    <s v="Male"/>
    <n v="0"/>
    <n v="28"/>
    <s v="Bachelors"/>
    <n v="3"/>
    <s v="White or Caucasian"/>
    <s v="United Kingdom"/>
    <n v="0"/>
    <n v="0"/>
    <n v="0"/>
    <n v="0"/>
    <n v="1"/>
    <n v="0"/>
    <n v="0"/>
    <n v="0"/>
  </r>
  <r>
    <s v="62a33dedd8c00e9f5419ce2b"/>
    <s v="anonymous"/>
    <s v="6/10/2022"/>
    <s v="8:49"/>
    <s v="0:01:23"/>
    <x v="0"/>
    <n v="1"/>
    <n v="0"/>
    <n v="0"/>
    <n v="0"/>
    <n v="0"/>
    <s v="Yes"/>
    <s v="41k-65k"/>
    <n v="2"/>
    <s v="Finance"/>
    <s v="Python"/>
    <n v="5"/>
    <n v="5"/>
    <n v="5"/>
    <n v="5"/>
    <n v="5"/>
    <n v="5"/>
    <n v="5"/>
    <s v="Easy"/>
    <s v="Remote Work"/>
    <s v="Male"/>
    <n v="0"/>
    <n v="29"/>
    <s v="Unknown"/>
    <s v=" "/>
    <s v="Black or African American"/>
    <s v="Africa"/>
    <n v="0"/>
    <n v="1"/>
    <n v="0"/>
    <n v="0"/>
    <n v="0"/>
    <n v="0"/>
    <n v="0"/>
    <n v="0"/>
  </r>
  <r>
    <s v="62a3bc00d8c00e9f541aad66"/>
    <s v="anonymous"/>
    <s v="6/10/2022"/>
    <s v="17:47"/>
    <s v="0:01:30"/>
    <x v="0"/>
    <n v="1"/>
    <n v="0"/>
    <n v="0"/>
    <n v="0"/>
    <n v="0"/>
    <s v="Yes"/>
    <s v="66k-85k"/>
    <n v="3"/>
    <s v="Finance"/>
    <s v="R"/>
    <n v="5"/>
    <n v="7"/>
    <n v="7"/>
    <n v="3"/>
    <n v="7"/>
    <n v="9"/>
    <n v="6.333333333333333"/>
    <s v="Difficult"/>
    <s v="Better Salary"/>
    <s v="Female"/>
    <n v="1"/>
    <n v="26"/>
    <s v="Bachelors"/>
    <n v="3"/>
    <s v="Asian or Asian American"/>
    <s v="North America"/>
    <n v="1"/>
    <n v="0"/>
    <n v="0"/>
    <n v="0"/>
    <n v="0"/>
    <n v="0"/>
    <n v="0"/>
    <n v="0"/>
  </r>
  <r>
    <s v="62a3bf1b0a77c1a77f66a347"/>
    <s v="anonymous"/>
    <s v="6/10/2022"/>
    <s v="18:00"/>
    <s v="0:05:36"/>
    <x v="1"/>
    <n v="0"/>
    <n v="1"/>
    <n v="0"/>
    <n v="0"/>
    <n v="0"/>
    <s v="Yes"/>
    <s v="125k-150k"/>
    <n v="6"/>
    <s v="Healthcare"/>
    <s v="Python"/>
    <n v="6"/>
    <n v="3"/>
    <n v="9"/>
    <n v="5"/>
    <n v="8"/>
    <n v="8"/>
    <n v="6.5"/>
    <s v="Neither easy nor difficult"/>
    <s v="Remote Work"/>
    <s v="Female"/>
    <n v="1"/>
    <n v="38"/>
    <s v="Masters"/>
    <n v="4"/>
    <s v="White or Caucasian"/>
    <s v="North America"/>
    <n v="1"/>
    <n v="0"/>
    <n v="0"/>
    <n v="0"/>
    <n v="0"/>
    <n v="0"/>
    <n v="0"/>
    <n v="0"/>
  </r>
  <r>
    <s v="62a3c021f8f756164586043f"/>
    <s v="anonymous"/>
    <s v="6/10/2022"/>
    <s v="18:05"/>
    <s v="0:02:00"/>
    <x v="2"/>
    <n v="0"/>
    <n v="0"/>
    <n v="0"/>
    <n v="0"/>
    <n v="0"/>
    <s v="Yes"/>
    <s v="0-40k"/>
    <n v="1"/>
    <s v="Other"/>
    <s v="SQL"/>
    <n v="0"/>
    <n v="3"/>
    <n v="3"/>
    <n v="3"/>
    <n v="4"/>
    <n v="4"/>
    <n v="2.8333333333333335"/>
    <s v="Neither easy nor difficult"/>
    <s v="Better Salary"/>
    <s v="Female"/>
    <n v="1"/>
    <n v="20"/>
    <s v="High School"/>
    <n v="1"/>
    <s v="Black or African American"/>
    <s v="Africa"/>
    <n v="0"/>
    <n v="1"/>
    <n v="0"/>
    <n v="0"/>
    <n v="0"/>
    <n v="0"/>
    <n v="0"/>
    <n v="0"/>
  </r>
  <r>
    <s v="62a3c1b1bc6861bf3177aa8c"/>
    <s v="anonymous"/>
    <s v="6/10/2022"/>
    <s v="18:12"/>
    <s v="0:02:04"/>
    <x v="0"/>
    <n v="1"/>
    <n v="0"/>
    <n v="0"/>
    <n v="0"/>
    <n v="0"/>
    <s v="No"/>
    <s v="66k-85k"/>
    <n v="3"/>
    <s v="Education"/>
    <s v="SQL"/>
    <n v="4"/>
    <n v="6"/>
    <n v="7"/>
    <n v="7"/>
    <n v="2"/>
    <n v="2"/>
    <n v="4.666666666666667"/>
    <s v="Neither easy nor difficult"/>
    <s v="Remote Work"/>
    <s v="Female"/>
    <n v="1"/>
    <n v="45"/>
    <s v="Masters"/>
    <n v="4"/>
    <s v="Black or African American"/>
    <s v="North America"/>
    <n v="1"/>
    <n v="0"/>
    <n v="0"/>
    <n v="0"/>
    <n v="0"/>
    <n v="0"/>
    <n v="0"/>
    <n v="0"/>
  </r>
  <r>
    <s v="62a3c30324a26260273909b9"/>
    <s v="anonymous"/>
    <s v="6/10/2022"/>
    <s v="18:17"/>
    <s v="0:01:18"/>
    <x v="0"/>
    <n v="1"/>
    <n v="0"/>
    <n v="0"/>
    <n v="0"/>
    <n v="0"/>
    <s v="No"/>
    <s v="86k-105k"/>
    <n v="4"/>
    <s v="Other"/>
    <s v="Python"/>
    <n v="5"/>
    <n v="3"/>
    <n v="5"/>
    <n v="6"/>
    <n v="6"/>
    <n v="4"/>
    <n v="4.833333333333333"/>
    <s v="Difficult"/>
    <s v="Good Work/Life Balance"/>
    <s v="Male"/>
    <n v="0"/>
    <n v="27"/>
    <s v="Masters"/>
    <n v="4"/>
    <s v="Other"/>
    <s v="North America"/>
    <n v="1"/>
    <n v="0"/>
    <n v="0"/>
    <n v="0"/>
    <n v="0"/>
    <n v="0"/>
    <n v="0"/>
    <n v="0"/>
  </r>
  <r>
    <s v="62a3c476bc6861bf3177ad9d"/>
    <s v="anonymous"/>
    <s v="6/10/2022"/>
    <s v="18:23"/>
    <s v="0:02:58"/>
    <x v="0"/>
    <n v="1"/>
    <n v="0"/>
    <n v="0"/>
    <n v="0"/>
    <n v="0"/>
    <s v="Yes"/>
    <s v="41k-65k"/>
    <n v="2"/>
    <s v="Other"/>
    <s v="Python"/>
    <n v="3"/>
    <n v="7"/>
    <n v="7"/>
    <n v="7"/>
    <n v="7"/>
    <n v="6"/>
    <n v="6.166666666666667"/>
    <s v="Difficult"/>
    <s v="Good Culture"/>
    <s v="Male"/>
    <n v="0"/>
    <n v="28"/>
    <s v="Masters"/>
    <n v="4"/>
    <s v="Asian or Asian American"/>
    <s v="North America"/>
    <n v="1"/>
    <n v="0"/>
    <n v="0"/>
    <n v="0"/>
    <n v="0"/>
    <n v="0"/>
    <n v="0"/>
    <n v="0"/>
  </r>
  <r>
    <s v="62a3c5f2cec54911e9cb3d9b"/>
    <s v="anonymous"/>
    <s v="6/10/2022"/>
    <s v="18:30"/>
    <s v="0:04:30"/>
    <x v="4"/>
    <n v="0"/>
    <n v="0"/>
    <n v="0"/>
    <n v="0"/>
    <n v="0"/>
    <s v="Yes"/>
    <s v="0-40k"/>
    <n v="1"/>
    <s v="Other"/>
    <s v="R"/>
    <n v="2"/>
    <n v="10"/>
    <n v="10"/>
    <n v="10"/>
    <n v="10"/>
    <n v="3"/>
    <n v="7.5"/>
    <s v="Neither easy nor difficult"/>
    <s v="Remote Work"/>
    <s v="Female"/>
    <n v="1"/>
    <n v="29"/>
    <s v="Bachelors"/>
    <n v="3"/>
    <s v="Other"/>
    <s v="Europe"/>
    <n v="0"/>
    <n v="0"/>
    <n v="1"/>
    <n v="0"/>
    <n v="0"/>
    <n v="0"/>
    <n v="0"/>
    <n v="0"/>
  </r>
  <r>
    <s v="62a35c890a77c1a77f65fdfa"/>
    <s v="anonymous"/>
    <s v="6/10/2022"/>
    <s v="11:00"/>
    <s v="0:01:29"/>
    <x v="0"/>
    <n v="1"/>
    <n v="0"/>
    <n v="0"/>
    <n v="0"/>
    <n v="0"/>
    <s v="Yes"/>
    <s v="0-40k"/>
    <n v="1"/>
    <s v="Tech"/>
    <s v="R"/>
    <n v="2"/>
    <n v="8"/>
    <n v="8"/>
    <n v="7"/>
    <n v="6"/>
    <n v="9"/>
    <n v="6.666666666666667"/>
    <s v="Neither easy nor difficult"/>
    <s v="Better Salary"/>
    <s v="Male"/>
    <n v="0"/>
    <n v="32"/>
    <s v="Bachelors"/>
    <n v="3"/>
    <s v="Black or African American"/>
    <s v="Africa"/>
    <n v="0"/>
    <n v="1"/>
    <n v="0"/>
    <n v="0"/>
    <n v="0"/>
    <n v="0"/>
    <n v="0"/>
    <n v="0"/>
  </r>
  <r>
    <s v="62a388d524a262602738b869"/>
    <s v="anonymous"/>
    <s v="6/10/2022"/>
    <s v="14:09"/>
    <s v="0:01:40"/>
    <x v="4"/>
    <n v="0"/>
    <n v="0"/>
    <n v="0"/>
    <n v="0"/>
    <n v="0"/>
    <s v="Yes"/>
    <s v="0-40k"/>
    <n v="1"/>
    <s v="Construction"/>
    <s v="Python"/>
    <n v="0"/>
    <n v="2"/>
    <n v="0"/>
    <n v="1"/>
    <n v="1"/>
    <n v="2"/>
    <n v="1"/>
    <s v="Very Difficult"/>
    <s v="Remote Work"/>
    <s v="Female"/>
    <n v="1"/>
    <n v="24"/>
    <s v="Bachelors"/>
    <n v="3"/>
    <s v="Black or African American"/>
    <s v="Africa"/>
    <n v="0"/>
    <n v="1"/>
    <n v="0"/>
    <n v="0"/>
    <n v="0"/>
    <n v="0"/>
    <n v="0"/>
    <n v="0"/>
  </r>
  <r>
    <s v="62a3ca44bae91e4b8b83dcd4"/>
    <s v="anonymous"/>
    <s v="6/10/2022"/>
    <s v="18:48"/>
    <s v="0:04:17"/>
    <x v="4"/>
    <n v="0"/>
    <n v="0"/>
    <n v="0"/>
    <n v="0"/>
    <n v="0"/>
    <s v="No"/>
    <s v="41k-65k"/>
    <n v="2"/>
    <s v="Tech"/>
    <s v="SQL"/>
    <n v="7"/>
    <n v="8"/>
    <n v="7"/>
    <n v="7"/>
    <n v="8"/>
    <n v="7"/>
    <n v="7.333333333333333"/>
    <s v="Neither easy nor difficult"/>
    <s v="ALL"/>
    <s v="Female"/>
    <n v="1"/>
    <n v="47"/>
    <s v="Bachelors"/>
    <n v="3"/>
    <s v="Black or African American"/>
    <s v="North America"/>
    <n v="1"/>
    <n v="0"/>
    <n v="0"/>
    <n v="0"/>
    <n v="0"/>
    <n v="0"/>
    <n v="0"/>
    <n v="0"/>
  </r>
  <r>
    <s v="62a3cbfef8d5efcc22f8b6f1"/>
    <s v="anonymous"/>
    <s v="6/10/2022"/>
    <s v="18:55"/>
    <s v="0:01:20"/>
    <x v="0"/>
    <n v="1"/>
    <n v="0"/>
    <n v="0"/>
    <n v="0"/>
    <n v="0"/>
    <s v="Yes"/>
    <s v="0-40k"/>
    <n v="1"/>
    <s v="Tech"/>
    <s v="Python"/>
    <n v="0"/>
    <n v="1"/>
    <n v="1"/>
    <n v="1"/>
    <n v="1"/>
    <n v="2"/>
    <n v="1"/>
    <s v="Very Difficult"/>
    <s v="Better Salary"/>
    <s v="Male"/>
    <n v="0"/>
    <n v="25"/>
    <s v="Bachelors"/>
    <n v="3"/>
    <s v="Other"/>
    <s v="Middle East"/>
    <n v="0"/>
    <n v="0"/>
    <n v="0"/>
    <n v="0"/>
    <n v="0"/>
    <n v="0"/>
    <n v="0"/>
    <n v="0"/>
  </r>
  <r>
    <s v="62a3cde8f8f7561645861366"/>
    <s v="anonymous"/>
    <s v="6/10/2022"/>
    <s v="19:04"/>
    <s v="0:02:02"/>
    <x v="2"/>
    <n v="0"/>
    <n v="0"/>
    <n v="0"/>
    <n v="0"/>
    <n v="0"/>
    <s v="No"/>
    <s v="0-40k"/>
    <n v="1"/>
    <s v="Finance"/>
    <s v="Python"/>
    <n v="6"/>
    <n v="6"/>
    <n v="3"/>
    <n v="7"/>
    <n v="2"/>
    <n v="4"/>
    <n v="4.666666666666667"/>
    <s v="Very Difficult"/>
    <s v="Other"/>
    <s v="Male"/>
    <n v="0"/>
    <n v="32"/>
    <s v="Masters"/>
    <n v="4"/>
    <s v="White or Caucasian"/>
    <s v="Europe"/>
    <n v="0"/>
    <n v="0"/>
    <n v="1"/>
    <n v="0"/>
    <n v="0"/>
    <n v="0"/>
    <n v="0"/>
    <n v="0"/>
  </r>
  <r>
    <s v="62a3cfed0f8c8599d5b00b12"/>
    <s v="anonymous"/>
    <s v="6/10/2022"/>
    <s v="19:12"/>
    <s v="0:01:09"/>
    <x v="0"/>
    <n v="1"/>
    <n v="0"/>
    <n v="0"/>
    <n v="0"/>
    <n v="0"/>
    <s v="Yes"/>
    <s v="0-40k"/>
    <n v="1"/>
    <s v="Finance"/>
    <s v="Python"/>
    <n v="1"/>
    <n v="10"/>
    <n v="10"/>
    <n v="5"/>
    <n v="3"/>
    <n v="1"/>
    <n v="5"/>
    <s v="Neither easy nor difficult"/>
    <s v="Better Salary"/>
    <s v="Female"/>
    <n v="1"/>
    <n v="25"/>
    <s v="Bachelors"/>
    <n v="3"/>
    <s v="White or Caucasian"/>
    <s v="North America"/>
    <n v="1"/>
    <n v="0"/>
    <n v="0"/>
    <n v="0"/>
    <n v="0"/>
    <n v="0"/>
    <n v="0"/>
    <n v="0"/>
  </r>
  <r>
    <s v="62a3a1a62e54c9003e53dc35"/>
    <s v="anonymous"/>
    <s v="6/10/2022"/>
    <s v="15:55"/>
    <s v="0:01:47"/>
    <x v="0"/>
    <n v="1"/>
    <n v="0"/>
    <n v="0"/>
    <n v="0"/>
    <n v="0"/>
    <s v="Yes"/>
    <s v="0-40k"/>
    <n v="1"/>
    <s v="Education"/>
    <s v="Python"/>
    <n v="0"/>
    <n v="0"/>
    <n v="5"/>
    <n v="0"/>
    <n v="0"/>
    <n v="0"/>
    <n v="0.83333333333333337"/>
    <s v="Difficult"/>
    <s v="Good Culture"/>
    <s v="Male"/>
    <n v="0"/>
    <n v="27"/>
    <s v="Bachelors"/>
    <n v="3"/>
    <s v="Black or African American"/>
    <s v="Africa"/>
    <n v="0"/>
    <n v="1"/>
    <n v="0"/>
    <n v="0"/>
    <n v="0"/>
    <n v="0"/>
    <n v="0"/>
    <n v="0"/>
  </r>
  <r>
    <s v="62a3d37c0a77c1a77f66bc0e"/>
    <s v="anonymous"/>
    <s v="6/10/2022"/>
    <s v="19:27"/>
    <s v="0:01:11"/>
    <x v="0"/>
    <n v="1"/>
    <n v="0"/>
    <n v="0"/>
    <n v="0"/>
    <n v="0"/>
    <s v="No"/>
    <s v="41k-65k"/>
    <n v="2"/>
    <s v="Healthcare"/>
    <s v="SQL"/>
    <n v="3"/>
    <n v="7"/>
    <n v="5"/>
    <n v="5"/>
    <n v="3"/>
    <n v="3"/>
    <n v="4.333333333333333"/>
    <s v="Neither easy nor difficult"/>
    <s v="Better Salary"/>
    <s v="Female"/>
    <n v="1"/>
    <n v="33"/>
    <s v="Bachelors"/>
    <n v="3"/>
    <s v="Asian or Asian American"/>
    <s v="North America"/>
    <n v="1"/>
    <n v="0"/>
    <n v="0"/>
    <n v="0"/>
    <n v="0"/>
    <n v="0"/>
    <n v="0"/>
    <n v="0"/>
  </r>
  <r>
    <s v="62a3d8dbf8f7561645861f9d"/>
    <s v="anonymous"/>
    <s v="6/10/2022"/>
    <s v="19:50"/>
    <s v="0:04:51"/>
    <x v="0"/>
    <n v="1"/>
    <n v="0"/>
    <n v="0"/>
    <n v="0"/>
    <n v="0"/>
    <s v="No"/>
    <s v="106k-125k"/>
    <n v="5"/>
    <s v="Education"/>
    <s v="Python"/>
    <n v="6"/>
    <n v="10"/>
    <n v="10"/>
    <n v="10"/>
    <n v="7"/>
    <n v="6"/>
    <n v="8.1666666666666661"/>
    <s v="Easy"/>
    <s v="Other"/>
    <s v="Male"/>
    <n v="0"/>
    <n v="36"/>
    <s v="Masters"/>
    <n v="4"/>
    <s v="Asian or Asian American"/>
    <s v="North America"/>
    <n v="1"/>
    <n v="0"/>
    <n v="0"/>
    <n v="0"/>
    <n v="0"/>
    <n v="0"/>
    <n v="0"/>
    <n v="0"/>
  </r>
  <r>
    <s v="62a3d9697dc029e2d66cf087"/>
    <s v="anonymous"/>
    <s v="6/10/2022"/>
    <s v="19:53"/>
    <s v="0:01:32"/>
    <x v="0"/>
    <n v="1"/>
    <n v="0"/>
    <n v="0"/>
    <n v="0"/>
    <n v="0"/>
    <s v="Yes"/>
    <s v="41k-65k"/>
    <n v="2"/>
    <s v="Healthcare"/>
    <s v="Python"/>
    <n v="4"/>
    <n v="10"/>
    <n v="9"/>
    <n v="3"/>
    <n v="0"/>
    <n v="10"/>
    <n v="6"/>
    <s v="Difficult"/>
    <s v="Good Work/Life Balance"/>
    <s v="Male"/>
    <n v="0"/>
    <n v="25"/>
    <s v="Bachelors"/>
    <n v="3"/>
    <s v="White or Caucasian"/>
    <s v="North America"/>
    <n v="1"/>
    <n v="0"/>
    <n v="0"/>
    <n v="0"/>
    <n v="0"/>
    <n v="0"/>
    <n v="0"/>
    <n v="0"/>
  </r>
  <r>
    <s v="62a3dac9f3072dd892631e12"/>
    <s v="anonymous"/>
    <s v="6/10/2022"/>
    <s v="19:59"/>
    <s v="0:03:19"/>
    <x v="3"/>
    <n v="0"/>
    <n v="0"/>
    <n v="1"/>
    <n v="0"/>
    <n v="0"/>
    <s v="No"/>
    <s v="150k-225k"/>
    <n v="7"/>
    <s v="Other"/>
    <s v="Python"/>
    <n v="8"/>
    <n v="7"/>
    <n v="8"/>
    <n v="7"/>
    <n v="7"/>
    <n v="8"/>
    <n v="7.5"/>
    <s v="Neither easy nor difficult"/>
    <s v="Good Work/Life Balance"/>
    <s v="Male"/>
    <n v="0"/>
    <n v="38"/>
    <s v="Masters"/>
    <n v="4"/>
    <s v="White or Caucasian"/>
    <s v="North America"/>
    <n v="1"/>
    <n v="0"/>
    <n v="0"/>
    <n v="0"/>
    <n v="0"/>
    <n v="0"/>
    <n v="0"/>
    <n v="0"/>
  </r>
  <r>
    <s v="62a3dc3ab4da29969c63e3d7"/>
    <s v="anonymous"/>
    <s v="6/10/2022"/>
    <s v="20:05"/>
    <s v="0:03:42"/>
    <x v="0"/>
    <n v="1"/>
    <n v="0"/>
    <n v="0"/>
    <n v="0"/>
    <n v="0"/>
    <s v="Yes"/>
    <s v="66k-85k"/>
    <n v="3"/>
    <s v="Other"/>
    <s v="R"/>
    <n v="3"/>
    <n v="2"/>
    <n v="6"/>
    <n v="6"/>
    <n v="5"/>
    <n v="4"/>
    <n v="4.333333333333333"/>
    <s v="Difficult"/>
    <s v="Good Work/Life Balance"/>
    <s v="Male"/>
    <n v="0"/>
    <n v="30"/>
    <s v="Masters"/>
    <n v="4"/>
    <s v="Other"/>
    <s v="North America"/>
    <n v="1"/>
    <n v="0"/>
    <n v="0"/>
    <n v="0"/>
    <n v="0"/>
    <n v="0"/>
    <n v="0"/>
    <n v="0"/>
  </r>
  <r>
    <s v="62a3e2abf8f75616458628d1"/>
    <s v="anonymous"/>
    <s v="6/10/2022"/>
    <s v="20:32"/>
    <s v="0:01:48"/>
    <x v="0"/>
    <n v="1"/>
    <n v="0"/>
    <n v="0"/>
    <n v="0"/>
    <n v="0"/>
    <s v="Yes"/>
    <s v="41k-65k"/>
    <n v="2"/>
    <s v="Tech"/>
    <s v="Python"/>
    <n v="3"/>
    <n v="5"/>
    <n v="6"/>
    <n v="6"/>
    <n v="6"/>
    <n v="7"/>
    <n v="5.5"/>
    <s v="Difficult"/>
    <s v="Good Culture"/>
    <s v="Male"/>
    <n v="0"/>
    <n v="35"/>
    <s v="Masters"/>
    <n v="4"/>
    <s v="Black or African American"/>
    <s v="North America"/>
    <n v="1"/>
    <n v="0"/>
    <n v="0"/>
    <n v="0"/>
    <n v="0"/>
    <n v="0"/>
    <n v="0"/>
    <n v="0"/>
  </r>
  <r>
    <s v="62a3e32bd8c00e9f541ad5f0"/>
    <s v="anonymous"/>
    <s v="6/10/2022"/>
    <s v="20:34"/>
    <s v="0:01:44"/>
    <x v="2"/>
    <n v="0"/>
    <n v="0"/>
    <n v="0"/>
    <n v="0"/>
    <n v="0"/>
    <s v="No"/>
    <s v="41k-65k"/>
    <n v="2"/>
    <s v="Education"/>
    <s v="SQL"/>
    <n v="0"/>
    <n v="1"/>
    <n v="10"/>
    <n v="5"/>
    <n v="0"/>
    <n v="0"/>
    <n v="2.6666666666666665"/>
    <s v="Difficult"/>
    <s v="Better Salary"/>
    <s v="Female"/>
    <n v="1"/>
    <n v="42"/>
    <s v="Bachelors"/>
    <n v="3"/>
    <s v="White or Caucasian"/>
    <s v="North America"/>
    <n v="1"/>
    <n v="0"/>
    <n v="0"/>
    <n v="0"/>
    <n v="0"/>
    <n v="0"/>
    <n v="0"/>
    <n v="0"/>
  </r>
  <r>
    <s v="62a3ecf7bc6861bf3177d5c2"/>
    <s v="anonymous"/>
    <s v="6/10/2022"/>
    <s v="21:16"/>
    <s v="0:01:40"/>
    <x v="0"/>
    <n v="1"/>
    <n v="0"/>
    <n v="0"/>
    <n v="0"/>
    <n v="0"/>
    <s v="Yes"/>
    <s v="66k-85k"/>
    <n v="3"/>
    <s v="Healthcare"/>
    <s v="Python"/>
    <n v="3"/>
    <n v="5"/>
    <n v="4"/>
    <n v="6"/>
    <n v="4"/>
    <n v="6"/>
    <n v="4.666666666666667"/>
    <s v="Easy"/>
    <s v="Remote Work"/>
    <s v="Male"/>
    <n v="0"/>
    <n v="30"/>
    <s v="Masters"/>
    <n v="4"/>
    <s v="White or Caucasian"/>
    <s v="North America"/>
    <n v="1"/>
    <n v="0"/>
    <n v="0"/>
    <n v="0"/>
    <n v="0"/>
    <n v="0"/>
    <n v="0"/>
    <n v="0"/>
  </r>
  <r>
    <s v="62a3eea9bae91e4b8b8401a4"/>
    <s v="anonymous"/>
    <s v="6/10/2022"/>
    <s v="21:23"/>
    <s v="0:01:57"/>
    <x v="4"/>
    <n v="0"/>
    <n v="0"/>
    <n v="0"/>
    <n v="0"/>
    <n v="0"/>
    <s v="Yes"/>
    <s v="0-40k"/>
    <n v="1"/>
    <s v="Other"/>
    <s v="Python"/>
    <n v="0"/>
    <n v="0"/>
    <n v="0"/>
    <n v="0"/>
    <n v="0"/>
    <n v="4"/>
    <n v="0.66666666666666663"/>
    <s v="Very Difficult"/>
    <s v="Better Salary"/>
    <s v="Female"/>
    <n v="1"/>
    <n v="25"/>
    <s v="Bachelors"/>
    <n v="3"/>
    <s v="Black or African American"/>
    <s v="Africa"/>
    <n v="0"/>
    <n v="1"/>
    <n v="0"/>
    <n v="0"/>
    <n v="0"/>
    <n v="0"/>
    <n v="0"/>
    <n v="0"/>
  </r>
  <r>
    <s v="62a3f39df8d5efcc22f8ddc2"/>
    <s v="anonymous"/>
    <s v="6/10/2022"/>
    <s v="21:45"/>
    <s v="1:09:45"/>
    <x v="0"/>
    <n v="1"/>
    <n v="0"/>
    <n v="0"/>
    <n v="0"/>
    <n v="0"/>
    <s v="No"/>
    <s v="86k-105k"/>
    <n v="4"/>
    <s v="Healthcare"/>
    <s v="Python"/>
    <n v="5"/>
    <n v="9"/>
    <n v="5"/>
    <n v="2"/>
    <n v="5"/>
    <n v="1"/>
    <n v="4.5"/>
    <s v="Difficult"/>
    <s v="Good Culture"/>
    <s v="Female"/>
    <n v="1"/>
    <n v="28"/>
    <s v="Bachelors"/>
    <n v="3"/>
    <s v="Asian or Asian American"/>
    <s v="North America"/>
    <n v="1"/>
    <n v="0"/>
    <n v="0"/>
    <n v="0"/>
    <n v="0"/>
    <n v="0"/>
    <n v="0"/>
    <n v="0"/>
  </r>
  <r>
    <s v="62a3f6a25d257a28a30e9d02"/>
    <s v="anonymous"/>
    <s v="6/10/2022"/>
    <s v="21:57"/>
    <s v="0:04:54"/>
    <x v="0"/>
    <n v="1"/>
    <n v="0"/>
    <n v="0"/>
    <n v="0"/>
    <n v="0"/>
    <s v="Yes"/>
    <s v="0-40k"/>
    <n v="1"/>
    <s v="Other"/>
    <s v="Python"/>
    <n v="5"/>
    <n v="10"/>
    <n v="8"/>
    <n v="5"/>
    <n v="7"/>
    <n v="10"/>
    <n v="7.5"/>
    <s v="Very Difficult"/>
    <s v="Other"/>
    <s v="Male"/>
    <n v="0"/>
    <n v="28"/>
    <s v="Bachelors"/>
    <n v="3"/>
    <s v="Asian or Asian American"/>
    <s v="North America"/>
    <n v="1"/>
    <n v="0"/>
    <n v="0"/>
    <n v="0"/>
    <n v="0"/>
    <n v="0"/>
    <n v="0"/>
    <n v="0"/>
  </r>
  <r>
    <s v="62a51dc6575fa3a5ae8b09f3"/>
    <s v="anonymous"/>
    <s v="6/11/2022"/>
    <s v="18:57"/>
    <s v="0:03:17"/>
    <x v="0"/>
    <n v="1"/>
    <n v="0"/>
    <n v="0"/>
    <n v="0"/>
    <n v="0"/>
    <s v="No"/>
    <s v="0-40k"/>
    <n v="1"/>
    <s v="Finance"/>
    <s v="Python"/>
    <n v="1"/>
    <n v="7"/>
    <n v="4"/>
    <n v="10"/>
    <n v="10"/>
    <n v="10"/>
    <n v="7"/>
    <s v="Neither easy nor difficult"/>
    <s v="Better Salary"/>
    <s v="Male"/>
    <n v="0"/>
    <n v="25"/>
    <s v="High School"/>
    <n v="1"/>
    <s v="Other"/>
    <s v="Africa"/>
    <n v="0"/>
    <n v="1"/>
    <n v="0"/>
    <n v="0"/>
    <n v="0"/>
    <n v="0"/>
    <n v="0"/>
    <n v="0"/>
  </r>
  <r>
    <s v="62a3fc7c7dc029e2d66d10e8"/>
    <s v="anonymous"/>
    <s v="6/10/2022"/>
    <s v="22:22"/>
    <s v="0:02:26"/>
    <x v="0"/>
    <n v="1"/>
    <n v="0"/>
    <n v="0"/>
    <n v="0"/>
    <n v="0"/>
    <s v="Yes"/>
    <s v="106k-125k"/>
    <n v="5"/>
    <s v="Construction"/>
    <s v="Other"/>
    <n v="7"/>
    <n v="8"/>
    <n v="7"/>
    <n v="7"/>
    <n v="10"/>
    <n v="10"/>
    <n v="8.1666666666666661"/>
    <s v="Easy"/>
    <s v="Good Culture"/>
    <s v="Male"/>
    <n v="0"/>
    <n v="33"/>
    <s v="Masters"/>
    <n v="4"/>
    <s v="Hispanic or Latino"/>
    <s v="North America"/>
    <n v="1"/>
    <n v="0"/>
    <n v="0"/>
    <n v="0"/>
    <n v="0"/>
    <n v="0"/>
    <n v="0"/>
    <n v="0"/>
  </r>
  <r>
    <s v="62a3fe0d5d257a28a30ea3c8"/>
    <s v="anonymous"/>
    <s v="6/10/2022"/>
    <s v="22:29"/>
    <s v="0:12:09"/>
    <x v="0"/>
    <n v="1"/>
    <n v="0"/>
    <n v="0"/>
    <n v="0"/>
    <n v="0"/>
    <s v="No"/>
    <s v="66k-85k"/>
    <n v="3"/>
    <s v="Tech"/>
    <s v="Python"/>
    <n v="8"/>
    <n v="6"/>
    <n v="7"/>
    <n v="7"/>
    <n v="8"/>
    <n v="8"/>
    <n v="7.333333333333333"/>
    <s v="Easy"/>
    <s v="Better Salary"/>
    <s v="Male"/>
    <n v="0"/>
    <n v="23"/>
    <s v="Associates"/>
    <n v="2"/>
    <s v="White or Caucasian"/>
    <s v="North America"/>
    <n v="1"/>
    <n v="0"/>
    <n v="0"/>
    <n v="0"/>
    <n v="0"/>
    <n v="0"/>
    <n v="0"/>
    <n v="0"/>
  </r>
  <r>
    <s v="62a59cd2cec54911e9cd251a"/>
    <s v="anonymous"/>
    <s v="6/12/2022"/>
    <s v="3:59"/>
    <s v="0:03:34"/>
    <x v="4"/>
    <n v="0"/>
    <n v="0"/>
    <n v="0"/>
    <n v="0"/>
    <n v="0"/>
    <s v="No"/>
    <s v="0-40k"/>
    <n v="1"/>
    <s v="Education"/>
    <s v="R"/>
    <n v="1"/>
    <n v="1"/>
    <n v="2"/>
    <n v="1"/>
    <n v="0"/>
    <n v="3"/>
    <n v="1.3333333333333333"/>
    <s v="Neither easy nor difficult"/>
    <s v="Good Work/Life Balance"/>
    <s v="Male"/>
    <n v="0"/>
    <n v="30"/>
    <s v="Associates"/>
    <n v="2"/>
    <s v="Other"/>
    <s v="Africa"/>
    <n v="0"/>
    <n v="1"/>
    <n v="0"/>
    <n v="0"/>
    <n v="0"/>
    <n v="0"/>
    <n v="0"/>
    <n v="0"/>
  </r>
  <r>
    <s v="62a40276bc6861bf3177e6fd"/>
    <s v="anonymous"/>
    <s v="6/10/2022"/>
    <s v="22:48"/>
    <s v="0:04:01"/>
    <x v="4"/>
    <n v="0"/>
    <n v="0"/>
    <n v="0"/>
    <n v="0"/>
    <n v="0"/>
    <s v="Yes"/>
    <s v="0-40k"/>
    <n v="1"/>
    <s v="Other"/>
    <s v="Python"/>
    <n v="2"/>
    <n v="2"/>
    <n v="3"/>
    <n v="3"/>
    <n v="2"/>
    <n v="3"/>
    <n v="2.5"/>
    <s v="Difficult"/>
    <s v="Good Work/Life Balance"/>
    <s v="Male"/>
    <n v="0"/>
    <n v="22"/>
    <s v="Bachelors"/>
    <n v="3"/>
    <s v="Asian or Asian American"/>
    <s v="India"/>
    <n v="0"/>
    <n v="0"/>
    <n v="0"/>
    <n v="1"/>
    <n v="0"/>
    <n v="0"/>
    <n v="0"/>
    <n v="0"/>
  </r>
  <r>
    <s v="62a403bbf8d5efcc22f8eb18"/>
    <s v="anonymous"/>
    <s v="6/10/2022"/>
    <s v="22:53"/>
    <s v="0:02:40"/>
    <x v="0"/>
    <n v="1"/>
    <n v="0"/>
    <n v="0"/>
    <n v="0"/>
    <n v="0"/>
    <s v="Yes"/>
    <s v="0-40k"/>
    <n v="1"/>
    <s v="Tech"/>
    <s v="Python"/>
    <n v="5"/>
    <n v="10"/>
    <n v="5"/>
    <n v="6"/>
    <n v="6"/>
    <n v="8"/>
    <n v="6.666666666666667"/>
    <s v="Very Difficult"/>
    <s v="Better Salary"/>
    <s v="Male"/>
    <n v="0"/>
    <n v="33"/>
    <s v="Bachelors"/>
    <n v="3"/>
    <s v="Asian or Asian American"/>
    <s v="India"/>
    <n v="0"/>
    <n v="0"/>
    <n v="0"/>
    <n v="1"/>
    <n v="0"/>
    <n v="0"/>
    <n v="0"/>
    <n v="0"/>
  </r>
  <r>
    <s v="62a403d30f8c8599d5b03d65"/>
    <s v="anonymous"/>
    <s v="6/10/2022"/>
    <s v="22:54"/>
    <s v="0:00:59"/>
    <x v="1"/>
    <n v="0"/>
    <n v="1"/>
    <n v="0"/>
    <n v="0"/>
    <n v="0"/>
    <s v="No"/>
    <s v="0-40k"/>
    <n v="1"/>
    <s v="Real Estate"/>
    <s v="Python"/>
    <n v="1"/>
    <n v="7"/>
    <n v="7"/>
    <n v="7"/>
    <n v="1"/>
    <n v="2"/>
    <n v="4.166666666666667"/>
    <s v="Very Easy"/>
    <s v="Better Salary"/>
    <s v="Male"/>
    <n v="0"/>
    <n v="22"/>
    <s v="Bachelors"/>
    <n v="3"/>
    <s v="White or Caucasian"/>
    <s v="North America"/>
    <n v="1"/>
    <n v="0"/>
    <n v="0"/>
    <n v="0"/>
    <n v="0"/>
    <n v="0"/>
    <n v="0"/>
    <n v="0"/>
  </r>
  <r>
    <s v="62a4044acf25554317312a81"/>
    <s v="anonymous"/>
    <s v="6/10/2022"/>
    <s v="22:56"/>
    <s v="0:03:27"/>
    <x v="0"/>
    <n v="1"/>
    <n v="0"/>
    <n v="0"/>
    <n v="0"/>
    <n v="0"/>
    <s v="Yes"/>
    <s v="86k-105k"/>
    <n v="4"/>
    <s v="Other"/>
    <s v="R"/>
    <n v="7"/>
    <n v="8"/>
    <n v="8"/>
    <n v="7"/>
    <n v="5"/>
    <n v="9"/>
    <n v="7.333333333333333"/>
    <s v="Neither easy nor difficult"/>
    <s v="Remote Work"/>
    <s v="Male"/>
    <n v="0"/>
    <n v="35"/>
    <s v="Bachelors"/>
    <n v="3"/>
    <s v="White or Caucasian"/>
    <s v="North America"/>
    <n v="1"/>
    <n v="0"/>
    <n v="0"/>
    <n v="0"/>
    <n v="0"/>
    <n v="0"/>
    <n v="0"/>
    <n v="0"/>
  </r>
  <r>
    <s v="62a4061bf408bae018ee5deb"/>
    <s v="anonymous"/>
    <s v="6/10/2022"/>
    <s v="23:03"/>
    <s v="0:02:55"/>
    <x v="0"/>
    <n v="1"/>
    <n v="0"/>
    <n v="0"/>
    <n v="0"/>
    <n v="0"/>
    <s v="Yes"/>
    <s v="66k-85k"/>
    <n v="3"/>
    <s v="Agriculture"/>
    <s v="SQL"/>
    <n v="8"/>
    <n v="5"/>
    <n v="6"/>
    <n v="4"/>
    <n v="4"/>
    <n v="8"/>
    <n v="5.833333333333333"/>
    <s v="Easy"/>
    <s v="Good Work/Life Balance"/>
    <s v="Female"/>
    <n v="1"/>
    <n v="37"/>
    <s v="Masters"/>
    <n v="4"/>
    <s v="White or Caucasian"/>
    <s v="North America"/>
    <n v="1"/>
    <n v="0"/>
    <n v="0"/>
    <n v="0"/>
    <n v="0"/>
    <n v="0"/>
    <n v="0"/>
    <n v="0"/>
  </r>
  <r>
    <s v="62a4098124a2626027394ddc"/>
    <s v="anonymous"/>
    <s v="6/10/2022"/>
    <s v="23:18"/>
    <s v="0:02:12"/>
    <x v="0"/>
    <n v="1"/>
    <n v="0"/>
    <n v="0"/>
    <n v="0"/>
    <n v="0"/>
    <s v="Yes"/>
    <s v="66k-85k"/>
    <n v="3"/>
    <s v="Healthcare"/>
    <s v="Python"/>
    <n v="10"/>
    <n v="10"/>
    <n v="10"/>
    <n v="7"/>
    <n v="10"/>
    <n v="10"/>
    <n v="9.5"/>
    <s v="Neither easy nor difficult"/>
    <s v="Better Salary"/>
    <s v="Male"/>
    <n v="0"/>
    <n v="36"/>
    <s v="Masters"/>
    <n v="4"/>
    <s v="White or Caucasian"/>
    <s v="North America"/>
    <n v="1"/>
    <n v="0"/>
    <n v="0"/>
    <n v="0"/>
    <n v="0"/>
    <n v="0"/>
    <n v="0"/>
    <n v="0"/>
  </r>
  <r>
    <s v="62a40c99575fa3a5ae89de4b"/>
    <s v="anonymous"/>
    <s v="6/10/2022"/>
    <s v="23:31"/>
    <s v="0:02:29"/>
    <x v="3"/>
    <n v="0"/>
    <n v="0"/>
    <n v="1"/>
    <n v="0"/>
    <n v="0"/>
    <s v="Yes"/>
    <s v="86k-105k"/>
    <n v="4"/>
    <s v="Other"/>
    <s v="Python"/>
    <n v="6"/>
    <n v="5"/>
    <n v="8"/>
    <n v="8"/>
    <n v="7"/>
    <n v="9"/>
    <n v="7.166666666666667"/>
    <s v="Easy"/>
    <s v="Good Work/Life Balance"/>
    <s v="Male"/>
    <n v="0"/>
    <n v="26"/>
    <s v="Bachelors"/>
    <n v="3"/>
    <s v="Hispanic or Latino"/>
    <s v="India"/>
    <n v="0"/>
    <n v="0"/>
    <n v="0"/>
    <n v="1"/>
    <n v="0"/>
    <n v="0"/>
    <n v="0"/>
    <n v="0"/>
  </r>
  <r>
    <s v="62a34006d8c00e9f5419d341"/>
    <s v="anonymous"/>
    <s v="6/10/2022"/>
    <s v="8:58"/>
    <s v="0:02:39"/>
    <x v="4"/>
    <n v="0"/>
    <n v="0"/>
    <n v="0"/>
    <n v="0"/>
    <n v="0"/>
    <s v="Yes"/>
    <s v="0-40k"/>
    <n v="1"/>
    <s v="Construction"/>
    <s v="Python"/>
    <n v="0"/>
    <n v="0"/>
    <n v="0"/>
    <n v="0"/>
    <n v="0"/>
    <n v="0"/>
    <n v="0"/>
    <s v="Very Difficult"/>
    <s v="Better Salary"/>
    <s v="Male"/>
    <n v="0"/>
    <n v="23"/>
    <s v="Unknown"/>
    <s v=" "/>
    <s v="Other"/>
    <s v="Africa"/>
    <n v="0"/>
    <n v="1"/>
    <n v="0"/>
    <n v="0"/>
    <n v="0"/>
    <n v="0"/>
    <n v="0"/>
    <n v="0"/>
  </r>
  <r>
    <s v="62a40da3cf255543173132e2"/>
    <s v="anonymous"/>
    <s v="6/10/2022"/>
    <s v="23:36"/>
    <s v="0:02:55"/>
    <x v="0"/>
    <n v="1"/>
    <n v="0"/>
    <n v="0"/>
    <n v="0"/>
    <n v="0"/>
    <s v="Yes"/>
    <s v="41k-65k"/>
    <n v="2"/>
    <s v="Other"/>
    <s v="R"/>
    <n v="4"/>
    <n v="6"/>
    <n v="6"/>
    <n v="5"/>
    <n v="5"/>
    <n v="6"/>
    <n v="5.333333333333333"/>
    <s v="Neither easy nor difficult"/>
    <s v="Remote Work"/>
    <s v="Female"/>
    <n v="1"/>
    <n v="34"/>
    <s v="High School"/>
    <n v="1"/>
    <s v="White or Caucasian"/>
    <s v="North America"/>
    <n v="1"/>
    <n v="0"/>
    <n v="0"/>
    <n v="0"/>
    <n v="0"/>
    <n v="0"/>
    <n v="0"/>
    <n v="0"/>
  </r>
  <r>
    <s v="62a3688df8f7561645857f7e"/>
    <s v="anonymous"/>
    <s v="6/10/2022"/>
    <s v="11:51"/>
    <s v="0:00:57"/>
    <x v="0"/>
    <n v="1"/>
    <n v="0"/>
    <n v="0"/>
    <n v="0"/>
    <n v="0"/>
    <s v="No"/>
    <s v="0-40k"/>
    <n v="1"/>
    <s v="Other"/>
    <s v="Python"/>
    <n v="5"/>
    <n v="5"/>
    <n v="5"/>
    <n v="5"/>
    <n v="5"/>
    <n v="5"/>
    <n v="5"/>
    <s v="Neither easy nor difficult"/>
    <s v="Remote Work"/>
    <s v="Female"/>
    <n v="1"/>
    <n v="27"/>
    <s v="Masters"/>
    <n v="4"/>
    <s v="White or Caucasian"/>
    <s v="Europe"/>
    <n v="0"/>
    <n v="0"/>
    <n v="1"/>
    <n v="0"/>
    <n v="0"/>
    <n v="0"/>
    <n v="0"/>
    <n v="0"/>
  </r>
  <r>
    <s v="62a410b5cec54911e9cb8262"/>
    <s v="anonymous"/>
    <s v="6/10/2022"/>
    <s v="23:49"/>
    <s v="0:02:00"/>
    <x v="4"/>
    <n v="0"/>
    <n v="0"/>
    <n v="0"/>
    <n v="0"/>
    <n v="0"/>
    <s v="No"/>
    <s v="41k-65k"/>
    <n v="2"/>
    <s v="Other"/>
    <s v="Python"/>
    <n v="0"/>
    <n v="4"/>
    <n v="0"/>
    <n v="1"/>
    <n v="4"/>
    <n v="2"/>
    <n v="1.8333333333333333"/>
    <s v="Very Difficult"/>
    <s v="Good Work/Life Balance"/>
    <s v="Male"/>
    <n v="0"/>
    <n v="37"/>
    <s v="Bachelors"/>
    <n v="3"/>
    <s v="White or Caucasian"/>
    <s v="North America"/>
    <n v="1"/>
    <n v="0"/>
    <n v="0"/>
    <n v="0"/>
    <n v="0"/>
    <n v="0"/>
    <n v="0"/>
    <n v="0"/>
  </r>
  <r>
    <s v="62a41135bc6861bf3177f3d8"/>
    <s v="anonymous"/>
    <s v="6/10/2022"/>
    <s v="23:51"/>
    <s v="0:01:27"/>
    <x v="0"/>
    <n v="1"/>
    <n v="0"/>
    <n v="0"/>
    <n v="0"/>
    <n v="0"/>
    <s v="No"/>
    <s v="66k-85k"/>
    <n v="3"/>
    <s v="Other"/>
    <s v="Python"/>
    <n v="5"/>
    <n v="5"/>
    <n v="7"/>
    <n v="6"/>
    <n v="4"/>
    <n v="6"/>
    <n v="5.5"/>
    <s v="Very Easy"/>
    <s v="Better Salary"/>
    <s v="Female"/>
    <n v="1"/>
    <n v="54"/>
    <s v="High School"/>
    <n v="1"/>
    <s v="White or Caucasian"/>
    <s v="North America"/>
    <n v="1"/>
    <n v="0"/>
    <n v="0"/>
    <n v="0"/>
    <n v="0"/>
    <n v="0"/>
    <n v="0"/>
    <n v="0"/>
  </r>
  <r>
    <s v="62a41964d8c00e9f541b061d"/>
    <s v="anonymous"/>
    <s v="6/11/2022"/>
    <s v="0:26"/>
    <s v="0:01:49"/>
    <x v="0"/>
    <n v="1"/>
    <n v="0"/>
    <n v="0"/>
    <n v="0"/>
    <n v="0"/>
    <s v="No"/>
    <s v="41k-65k"/>
    <n v="2"/>
    <s v="Education"/>
    <s v="R"/>
    <n v="4"/>
    <n v="7"/>
    <n v="7"/>
    <n v="7"/>
    <n v="2"/>
    <n v="7"/>
    <n v="5.666666666666667"/>
    <s v="Neither easy nor difficult"/>
    <s v="Better Salary"/>
    <s v="Female"/>
    <n v="1"/>
    <n v="27"/>
    <s v="Masters"/>
    <n v="4"/>
    <s v="Hispanic or Latino"/>
    <s v="North America"/>
    <n v="1"/>
    <n v="0"/>
    <n v="0"/>
    <n v="0"/>
    <n v="0"/>
    <n v="0"/>
    <n v="0"/>
    <n v="0"/>
  </r>
  <r>
    <s v="62a75f1b575fa3a5ae8e0010"/>
    <s v="anonymous"/>
    <s v="6/13/2022"/>
    <s v="12:00"/>
    <s v="0:01:08"/>
    <x v="6"/>
    <n v="0"/>
    <n v="0"/>
    <n v="0"/>
    <n v="0"/>
    <n v="1"/>
    <s v="Yes"/>
    <s v="0-40k"/>
    <n v="1"/>
    <s v="Tech"/>
    <s v="Python"/>
    <n v="5"/>
    <n v="9"/>
    <n v="7"/>
    <n v="7"/>
    <n v="6"/>
    <n v="9"/>
    <n v="7.166666666666667"/>
    <s v="Easy"/>
    <s v="Better Salary"/>
    <s v="Male"/>
    <n v="0"/>
    <n v="23"/>
    <s v="Bachelors"/>
    <n v="3"/>
    <s v="Asian or Asian American"/>
    <s v="India"/>
    <n v="0"/>
    <n v="0"/>
    <n v="0"/>
    <n v="1"/>
    <n v="0"/>
    <n v="0"/>
    <n v="0"/>
    <n v="0"/>
  </r>
  <r>
    <s v="62a41e23bc6861bf3177fffb"/>
    <s v="anonymous"/>
    <s v="6/11/2022"/>
    <s v="0:46"/>
    <s v="0:01:41"/>
    <x v="0"/>
    <n v="1"/>
    <n v="0"/>
    <n v="0"/>
    <n v="0"/>
    <n v="0"/>
    <s v="Yes"/>
    <s v="0-40k"/>
    <n v="1"/>
    <s v="Finance"/>
    <s v="Python"/>
    <n v="5"/>
    <n v="5"/>
    <n v="5"/>
    <n v="5"/>
    <n v="5"/>
    <n v="10"/>
    <n v="5.833333333333333"/>
    <s v="Neither easy nor difficult"/>
    <s v="Better Salary"/>
    <s v="Male"/>
    <n v="0"/>
    <n v="24"/>
    <s v="Bachelors"/>
    <n v="3"/>
    <s v="White or Caucasian"/>
    <s v="Middle East"/>
    <n v="0"/>
    <n v="0"/>
    <n v="0"/>
    <n v="0"/>
    <n v="0"/>
    <n v="0"/>
    <n v="0"/>
    <n v="0"/>
  </r>
  <r>
    <s v="62a51fe0575fa3a5ae8b0c06"/>
    <s v="anonymous"/>
    <s v="6/11/2022"/>
    <s v="19:06"/>
    <s v="0:02:21"/>
    <x v="0"/>
    <n v="1"/>
    <n v="0"/>
    <n v="0"/>
    <n v="0"/>
    <n v="0"/>
    <s v="No"/>
    <s v="0-40k"/>
    <n v="1"/>
    <s v="Healthcare"/>
    <s v="Python"/>
    <n v="1"/>
    <n v="5"/>
    <n v="4"/>
    <n v="6"/>
    <n v="5"/>
    <n v="6"/>
    <n v="4.5"/>
    <s v="Neither easy nor difficult"/>
    <s v="Better Salary"/>
    <s v="Male"/>
    <n v="0"/>
    <n v="23"/>
    <s v="Bachelors"/>
    <n v="3"/>
    <s v="White or Caucasian"/>
    <s v="Middle East"/>
    <n v="0"/>
    <n v="0"/>
    <n v="0"/>
    <n v="0"/>
    <n v="0"/>
    <n v="0"/>
    <n v="0"/>
    <n v="0"/>
  </r>
  <r>
    <s v="62a7b283f8d5efcc22fdc189"/>
    <s v="anonymous"/>
    <s v="6/13/2022"/>
    <s v="17:56"/>
    <s v="0:01:57"/>
    <x v="0"/>
    <n v="1"/>
    <n v="0"/>
    <n v="0"/>
    <n v="0"/>
    <n v="0"/>
    <s v="Yes"/>
    <s v="0-40k"/>
    <n v="1"/>
    <s v="Healthcare"/>
    <s v="R"/>
    <n v="2"/>
    <n v="3"/>
    <n v="4"/>
    <n v="3"/>
    <n v="3"/>
    <n v="5"/>
    <n v="3.3333333333333335"/>
    <s v="Neither easy nor difficult"/>
    <s v="Good Work/Life Balance"/>
    <s v="Male"/>
    <n v="0"/>
    <n v="26"/>
    <s v="Bachelors"/>
    <n v="3"/>
    <s v="Black or African American"/>
    <s v="Africa"/>
    <n v="0"/>
    <n v="1"/>
    <n v="0"/>
    <n v="0"/>
    <n v="0"/>
    <n v="0"/>
    <n v="0"/>
    <n v="0"/>
  </r>
  <r>
    <s v="62a424ccd8c00e9f541b114e"/>
    <s v="anonymous"/>
    <s v="6/11/2022"/>
    <s v="1:14"/>
    <s v="0:02:47"/>
    <x v="0"/>
    <n v="1"/>
    <n v="0"/>
    <n v="0"/>
    <n v="0"/>
    <n v="0"/>
    <s v="Yes"/>
    <s v="0-40k"/>
    <n v="1"/>
    <s v="Tech"/>
    <s v="Python"/>
    <n v="1"/>
    <n v="7"/>
    <n v="7"/>
    <n v="7"/>
    <n v="7"/>
    <n v="1"/>
    <n v="5"/>
    <s v="Difficult"/>
    <s v="Better Salary"/>
    <s v="Female"/>
    <n v="1"/>
    <n v="28"/>
    <s v="Masters"/>
    <n v="4"/>
    <s v="Black or African American"/>
    <s v="United Kingdom"/>
    <n v="0"/>
    <n v="0"/>
    <n v="0"/>
    <n v="0"/>
    <n v="1"/>
    <n v="0"/>
    <n v="0"/>
    <n v="0"/>
  </r>
  <r>
    <s v="62a42527b4da29969c6423f7"/>
    <s v="anonymous"/>
    <s v="6/11/2022"/>
    <s v="1:16"/>
    <s v="0:01:23"/>
    <x v="5"/>
    <n v="0"/>
    <n v="0"/>
    <n v="0"/>
    <n v="1"/>
    <n v="0"/>
    <s v="No"/>
    <s v="41k-65k"/>
    <n v="2"/>
    <s v="Education"/>
    <s v="Python"/>
    <n v="3"/>
    <n v="6"/>
    <n v="5"/>
    <n v="5"/>
    <n v="3"/>
    <n v="4"/>
    <n v="4.333333333333333"/>
    <s v="Easy"/>
    <s v="Remote Work"/>
    <s v="Male"/>
    <n v="0"/>
    <n v="21"/>
    <s v="Bachelors"/>
    <n v="3"/>
    <s v="Asian or Asian American"/>
    <s v="North America"/>
    <n v="1"/>
    <n v="0"/>
    <n v="0"/>
    <n v="0"/>
    <n v="0"/>
    <n v="0"/>
    <n v="0"/>
    <n v="0"/>
  </r>
  <r>
    <s v="62a425ec2e54c9003e5467bf"/>
    <s v="anonymous"/>
    <s v="6/11/2022"/>
    <s v="1:19"/>
    <s v="0:01:15"/>
    <x v="0"/>
    <n v="1"/>
    <n v="0"/>
    <n v="0"/>
    <n v="0"/>
    <n v="0"/>
    <s v="Yes"/>
    <s v="86k-105k"/>
    <n v="4"/>
    <s v="Healthcare"/>
    <s v="Other"/>
    <n v="4"/>
    <n v="4"/>
    <n v="5"/>
    <n v="5"/>
    <n v="4"/>
    <n v="6"/>
    <n v="4.666666666666667"/>
    <s v="Difficult"/>
    <s v="Good Work/Life Balance"/>
    <s v="Female"/>
    <n v="1"/>
    <n v="28"/>
    <s v="Bachelors"/>
    <n v="3"/>
    <s v="White or Caucasian"/>
    <s v="North America"/>
    <n v="1"/>
    <n v="0"/>
    <n v="0"/>
    <n v="0"/>
    <n v="0"/>
    <n v="0"/>
    <n v="0"/>
    <n v="0"/>
  </r>
  <r>
    <s v="62a38a060a77c1a77f6654b7"/>
    <s v="anonymous"/>
    <s v="6/10/2022"/>
    <s v="14:14"/>
    <s v="0:02:47"/>
    <x v="2"/>
    <n v="0"/>
    <n v="0"/>
    <n v="0"/>
    <n v="0"/>
    <n v="0"/>
    <s v="No"/>
    <s v="0-40k"/>
    <n v="1"/>
    <s v="Other"/>
    <s v="Python"/>
    <n v="2"/>
    <n v="4"/>
    <n v="5"/>
    <n v="3"/>
    <n v="1"/>
    <n v="1"/>
    <n v="2.6666666666666665"/>
    <s v="Neither easy nor difficult"/>
    <s v="Good Work/Life Balance"/>
    <s v="Female"/>
    <n v="1"/>
    <n v="35"/>
    <s v="Masters"/>
    <n v="4"/>
    <s v="White or Caucasian"/>
    <s v="Europe"/>
    <n v="0"/>
    <n v="0"/>
    <n v="1"/>
    <n v="0"/>
    <n v="0"/>
    <n v="0"/>
    <n v="0"/>
    <n v="0"/>
  </r>
  <r>
    <s v="62a37ad924a2626027389f8a"/>
    <s v="anonymous"/>
    <s v="6/10/2022"/>
    <s v="13:09"/>
    <s v="0:02:04"/>
    <x v="3"/>
    <n v="0"/>
    <n v="0"/>
    <n v="1"/>
    <n v="0"/>
    <n v="0"/>
    <s v="Yes"/>
    <s v="0-40k"/>
    <n v="1"/>
    <s v="Tech"/>
    <s v="Python"/>
    <n v="4"/>
    <n v="4"/>
    <n v="4"/>
    <n v="0"/>
    <n v="0"/>
    <n v="6"/>
    <n v="3"/>
    <s v="Difficult"/>
    <s v="Good Culture"/>
    <s v="Male"/>
    <n v="0"/>
    <n v="23"/>
    <s v="Bachelors"/>
    <n v="3"/>
    <s v="Other"/>
    <s v="Asia"/>
    <n v="0"/>
    <n v="0"/>
    <n v="0"/>
    <n v="0"/>
    <n v="0"/>
    <n v="1"/>
    <n v="0"/>
    <n v="0"/>
  </r>
  <r>
    <s v="62a42d6ef8d5efcc22f9178a"/>
    <s v="anonymous"/>
    <s v="6/11/2022"/>
    <s v="1:51"/>
    <s v="0:02:01"/>
    <x v="0"/>
    <n v="1"/>
    <n v="0"/>
    <n v="0"/>
    <n v="0"/>
    <n v="0"/>
    <s v="Yes"/>
    <s v="0-40k"/>
    <n v="1"/>
    <s v="Healthcare"/>
    <s v="Python"/>
    <n v="7"/>
    <n v="4"/>
    <n v="6"/>
    <n v="5"/>
    <n v="6"/>
    <n v="6"/>
    <n v="5.666666666666667"/>
    <s v="Difficult"/>
    <s v="Remote Work"/>
    <s v="Male"/>
    <n v="0"/>
    <n v="26"/>
    <s v="Bachelors"/>
    <n v="3"/>
    <s v="Other"/>
    <s v="India"/>
    <n v="0"/>
    <n v="0"/>
    <n v="0"/>
    <n v="1"/>
    <n v="0"/>
    <n v="0"/>
    <n v="0"/>
    <n v="0"/>
  </r>
  <r>
    <s v="62a43e86f408bae018ee913a"/>
    <s v="anonymous"/>
    <s v="6/11/2022"/>
    <s v="3:04"/>
    <s v="0:04:03"/>
    <x v="4"/>
    <n v="0"/>
    <n v="0"/>
    <n v="0"/>
    <n v="0"/>
    <n v="0"/>
    <s v="No"/>
    <s v="0-40k"/>
    <n v="1"/>
    <s v="Other"/>
    <s v="Python"/>
    <n v="5"/>
    <n v="6"/>
    <n v="6"/>
    <n v="5"/>
    <n v="1"/>
    <n v="3"/>
    <n v="4.333333333333333"/>
    <s v="Neither easy nor difficult"/>
    <s v="Good Work/Life Balance"/>
    <s v="Female"/>
    <n v="1"/>
    <n v="92"/>
    <s v="Masters"/>
    <n v="4"/>
    <s v="Asian or Asian American"/>
    <s v="India"/>
    <n v="0"/>
    <n v="0"/>
    <n v="0"/>
    <n v="1"/>
    <n v="0"/>
    <n v="0"/>
    <n v="0"/>
    <n v="0"/>
  </r>
  <r>
    <s v="62a43ed4f8d5efcc22f92d0a"/>
    <s v="anonymous"/>
    <s v="6/11/2022"/>
    <s v="3:05"/>
    <s v="0:02:33"/>
    <x v="0"/>
    <n v="1"/>
    <n v="0"/>
    <n v="0"/>
    <n v="0"/>
    <n v="0"/>
    <s v="Yes"/>
    <s v="0-40k"/>
    <n v="1"/>
    <s v="Healthcare"/>
    <s v="Python"/>
    <n v="1"/>
    <n v="8"/>
    <n v="5"/>
    <n v="1"/>
    <n v="7"/>
    <n v="8"/>
    <n v="5"/>
    <s v="Neither easy nor difficult"/>
    <s v="Remote Work"/>
    <s v="Male"/>
    <n v="0"/>
    <n v="28"/>
    <s v="Bachelors"/>
    <n v="3"/>
    <s v="Black or African American"/>
    <s v="Africa"/>
    <n v="0"/>
    <n v="1"/>
    <n v="0"/>
    <n v="0"/>
    <n v="0"/>
    <n v="0"/>
    <n v="0"/>
    <n v="0"/>
  </r>
  <r>
    <s v="62a43f43f408bae018ee9281"/>
    <s v="anonymous"/>
    <s v="6/11/2022"/>
    <s v="3:07"/>
    <s v="0:01:34"/>
    <x v="4"/>
    <n v="0"/>
    <n v="0"/>
    <n v="0"/>
    <n v="0"/>
    <n v="0"/>
    <s v="Yes"/>
    <s v="0-40k"/>
    <n v="1"/>
    <s v="Education"/>
    <s v="Python"/>
    <n v="0"/>
    <n v="1"/>
    <n v="2"/>
    <n v="2"/>
    <n v="1"/>
    <n v="1"/>
    <n v="1.1666666666666667"/>
    <s v="Neither easy nor difficult"/>
    <s v="Better Salary"/>
    <s v="Female"/>
    <n v="1"/>
    <n v="24"/>
    <s v="Masters"/>
    <n v="4"/>
    <s v="Asian or Asian American"/>
    <s v="India"/>
    <n v="0"/>
    <n v="0"/>
    <n v="0"/>
    <n v="1"/>
    <n v="0"/>
    <n v="0"/>
    <n v="0"/>
    <n v="0"/>
  </r>
  <r>
    <s v="62a440ab575fa3a5ae8a1418"/>
    <s v="anonymous"/>
    <s v="6/11/2022"/>
    <s v="3:13"/>
    <s v="0:03:39"/>
    <x v="2"/>
    <n v="0"/>
    <n v="0"/>
    <n v="0"/>
    <n v="0"/>
    <n v="0"/>
    <s v="No"/>
    <s v="41k-65k"/>
    <n v="2"/>
    <s v="Healthcare"/>
    <s v="Python"/>
    <n v="7"/>
    <n v="10"/>
    <n v="10"/>
    <n v="10"/>
    <n v="5"/>
    <n v="10"/>
    <n v="8.6666666666666661"/>
    <s v="Easy"/>
    <s v="Better Salary"/>
    <s v="Male"/>
    <n v="0"/>
    <n v="25"/>
    <s v="Masters"/>
    <n v="4"/>
    <s v="Asian or Asian American"/>
    <s v="North America"/>
    <n v="1"/>
    <n v="0"/>
    <n v="0"/>
    <n v="0"/>
    <n v="0"/>
    <n v="0"/>
    <n v="0"/>
    <n v="0"/>
  </r>
  <r>
    <s v="62a441e3575fa3a5ae8a1552"/>
    <s v="anonymous"/>
    <s v="6/11/2022"/>
    <s v="3:18"/>
    <s v="0:04:04"/>
    <x v="0"/>
    <n v="1"/>
    <n v="0"/>
    <n v="0"/>
    <n v="0"/>
    <n v="0"/>
    <s v="Yes"/>
    <s v="41k-65k"/>
    <n v="2"/>
    <s v="Finance"/>
    <s v="Python"/>
    <n v="4"/>
    <n v="5"/>
    <n v="5"/>
    <n v="5"/>
    <n v="6"/>
    <n v="6"/>
    <n v="5.166666666666667"/>
    <s v="Neither easy nor difficult"/>
    <s v="Good Work/Life Balance"/>
    <s v="Male"/>
    <n v="0"/>
    <n v="42"/>
    <s v="Masters"/>
    <n v="4"/>
    <s v="Black or African American"/>
    <s v="United Kingdom"/>
    <n v="0"/>
    <n v="0"/>
    <n v="0"/>
    <n v="0"/>
    <n v="1"/>
    <n v="0"/>
    <n v="0"/>
    <n v="0"/>
  </r>
  <r>
    <s v="62a446faf8f7561645868c60"/>
    <s v="anonymous"/>
    <s v="6/11/2022"/>
    <s v="3:40"/>
    <s v="0:01:05"/>
    <x v="0"/>
    <n v="1"/>
    <n v="0"/>
    <n v="0"/>
    <n v="0"/>
    <n v="0"/>
    <s v="Yes"/>
    <s v="0-40k"/>
    <n v="1"/>
    <s v="Tech"/>
    <s v="Python"/>
    <n v="2"/>
    <n v="3"/>
    <n v="3"/>
    <n v="3"/>
    <n v="3"/>
    <n v="3"/>
    <n v="2.8333333333333335"/>
    <s v="Difficult"/>
    <s v="Better Salary"/>
    <s v="Male"/>
    <n v="0"/>
    <n v="21"/>
    <s v="Bachelors"/>
    <n v="3"/>
    <s v="Asian or Asian American"/>
    <s v="India"/>
    <n v="0"/>
    <n v="0"/>
    <n v="0"/>
    <n v="1"/>
    <n v="0"/>
    <n v="0"/>
    <n v="0"/>
    <n v="0"/>
  </r>
  <r>
    <s v="62a448832e54c9003e5491c5"/>
    <s v="anonymous"/>
    <s v="6/11/2022"/>
    <s v="3:47"/>
    <s v="0:02:36"/>
    <x v="0"/>
    <n v="1"/>
    <n v="0"/>
    <n v="0"/>
    <n v="0"/>
    <n v="0"/>
    <s v="No"/>
    <s v="66k-85k"/>
    <n v="3"/>
    <s v="Healthcare"/>
    <s v="Python"/>
    <n v="7"/>
    <n v="8"/>
    <n v="9"/>
    <n v="7"/>
    <n v="7"/>
    <n v="6"/>
    <n v="7.333333333333333"/>
    <s v="Easy"/>
    <s v="Better Salary"/>
    <s v="Male"/>
    <n v="0"/>
    <n v="24"/>
    <s v="Bachelors"/>
    <n v="3"/>
    <s v="White or Caucasian"/>
    <s v="North America"/>
    <n v="1"/>
    <n v="0"/>
    <n v="0"/>
    <n v="0"/>
    <n v="0"/>
    <n v="0"/>
    <n v="0"/>
    <n v="0"/>
  </r>
  <r>
    <s v="62a44ae2f8f7561645869335"/>
    <s v="anonymous"/>
    <s v="6/11/2022"/>
    <s v="3:57"/>
    <s v="0:02:32"/>
    <x v="0"/>
    <n v="1"/>
    <n v="0"/>
    <n v="0"/>
    <n v="0"/>
    <n v="0"/>
    <s v="Yes"/>
    <s v="41k-65k"/>
    <n v="2"/>
    <s v="Healthcare"/>
    <s v="Python"/>
    <n v="4"/>
    <n v="7"/>
    <n v="6"/>
    <n v="6"/>
    <n v="6"/>
    <n v="7"/>
    <n v="6"/>
    <s v="Neither easy nor difficult"/>
    <s v="Better Salary"/>
    <s v="Female"/>
    <n v="1"/>
    <n v="26"/>
    <s v="Bachelors"/>
    <n v="3"/>
    <s v="White or Caucasian"/>
    <s v="North America"/>
    <n v="1"/>
    <n v="0"/>
    <n v="0"/>
    <n v="0"/>
    <n v="0"/>
    <n v="0"/>
    <n v="0"/>
    <n v="0"/>
  </r>
  <r>
    <s v="62a44bc7bc6861bf31783829"/>
    <s v="anonymous"/>
    <s v="6/11/2022"/>
    <s v="4:01"/>
    <s v="0:01:16"/>
    <x v="0"/>
    <n v="1"/>
    <n v="0"/>
    <n v="0"/>
    <n v="0"/>
    <n v="0"/>
    <s v="Yes"/>
    <s v="0-40k"/>
    <n v="1"/>
    <s v="Other"/>
    <s v="Python"/>
    <n v="2"/>
    <n v="8"/>
    <n v="8"/>
    <n v="9"/>
    <n v="8"/>
    <n v="10"/>
    <n v="7.5"/>
    <s v="Difficult"/>
    <s v="Better Salary"/>
    <s v="Male"/>
    <n v="0"/>
    <n v="30"/>
    <s v="Bachelors"/>
    <n v="3"/>
    <s v="White or Caucasian"/>
    <s v="United Kingdom"/>
    <n v="0"/>
    <n v="0"/>
    <n v="0"/>
    <n v="0"/>
    <n v="1"/>
    <n v="0"/>
    <n v="0"/>
    <n v="0"/>
  </r>
  <r>
    <s v="62a44ea3f408bae018eea62a"/>
    <s v="anonymous"/>
    <s v="6/11/2022"/>
    <s v="4:13"/>
    <s v="0:05:51"/>
    <x v="1"/>
    <n v="0"/>
    <n v="1"/>
    <n v="0"/>
    <n v="0"/>
    <n v="0"/>
    <s v="Yes"/>
    <s v="86k-105k"/>
    <n v="4"/>
    <s v="Other"/>
    <s v="SQL"/>
    <n v="6"/>
    <n v="10"/>
    <n v="10"/>
    <n v="10"/>
    <n v="10"/>
    <n v="10"/>
    <n v="9.3333333333333339"/>
    <s v="Neither easy nor difficult"/>
    <s v="Good Culture"/>
    <s v="Male"/>
    <n v="0"/>
    <n v="27"/>
    <s v="Bachelors"/>
    <n v="3"/>
    <s v="Black or African American"/>
    <s v="North America"/>
    <n v="1"/>
    <n v="0"/>
    <n v="0"/>
    <n v="0"/>
    <n v="0"/>
    <n v="0"/>
    <n v="0"/>
    <n v="0"/>
  </r>
  <r>
    <s v="62a4514ff408bae018eea94d"/>
    <s v="anonymous"/>
    <s v="6/11/2022"/>
    <s v="4:24"/>
    <s v="0:02:01"/>
    <x v="1"/>
    <n v="0"/>
    <n v="1"/>
    <n v="0"/>
    <n v="0"/>
    <n v="0"/>
    <s v="Yes"/>
    <s v="0-40k"/>
    <n v="1"/>
    <s v="Tech"/>
    <s v="Python"/>
    <n v="0"/>
    <n v="4"/>
    <n v="1"/>
    <n v="0"/>
    <n v="1"/>
    <n v="3"/>
    <n v="1.5"/>
    <s v="Easy"/>
    <s v="Better Salary"/>
    <s v="Male"/>
    <n v="0"/>
    <n v="28"/>
    <s v="Bachelors"/>
    <n v="3"/>
    <s v="Asian or Asian American"/>
    <s v="India"/>
    <n v="0"/>
    <n v="0"/>
    <n v="0"/>
    <n v="1"/>
    <n v="0"/>
    <n v="0"/>
    <n v="0"/>
    <n v="0"/>
  </r>
  <r>
    <s v="62a45a140a77c1a77f67469d"/>
    <s v="anonymous"/>
    <s v="6/11/2022"/>
    <s v="5:02"/>
    <s v="0:02:27"/>
    <x v="0"/>
    <n v="1"/>
    <n v="0"/>
    <n v="0"/>
    <n v="0"/>
    <n v="0"/>
    <s v="No"/>
    <s v="66k-85k"/>
    <n v="3"/>
    <s v="Real Estate"/>
    <s v="SQL"/>
    <n v="6"/>
    <n v="8"/>
    <n v="7"/>
    <n v="7"/>
    <n v="5"/>
    <n v="6"/>
    <n v="6.5"/>
    <s v="Easy"/>
    <s v="Better Salary"/>
    <s v="Female"/>
    <n v="1"/>
    <n v="29"/>
    <s v="Bachelors"/>
    <n v="3"/>
    <s v="White or Caucasian"/>
    <s v="United Kingdom"/>
    <n v="0"/>
    <n v="0"/>
    <n v="0"/>
    <n v="0"/>
    <n v="1"/>
    <n v="0"/>
    <n v="0"/>
    <n v="0"/>
  </r>
  <r>
    <s v="62a45c8bf3072dd89263a493"/>
    <s v="anonymous"/>
    <s v="6/11/2022"/>
    <s v="5:12"/>
    <s v="0:02:43"/>
    <x v="0"/>
    <n v="1"/>
    <n v="0"/>
    <n v="0"/>
    <n v="0"/>
    <n v="0"/>
    <s v="No"/>
    <s v="0-40k"/>
    <n v="1"/>
    <s v="Other"/>
    <s v="Python"/>
    <n v="0"/>
    <n v="0"/>
    <n v="0"/>
    <n v="0"/>
    <n v="0"/>
    <n v="0"/>
    <n v="0"/>
    <s v="Easy"/>
    <s v="Good Work/Life Balance"/>
    <s v="Female"/>
    <n v="1"/>
    <n v="26"/>
    <s v="Bachelors"/>
    <n v="3"/>
    <s v="Asian or Asian American"/>
    <s v="India"/>
    <n v="0"/>
    <n v="0"/>
    <n v="0"/>
    <n v="1"/>
    <n v="0"/>
    <n v="0"/>
    <n v="0"/>
    <n v="0"/>
  </r>
  <r>
    <s v="62a45f8c0f8c8599d5b09d40"/>
    <s v="anonymous"/>
    <s v="6/11/2022"/>
    <s v="5:25"/>
    <s v="0:02:47"/>
    <x v="1"/>
    <n v="0"/>
    <n v="1"/>
    <n v="0"/>
    <n v="0"/>
    <n v="0"/>
    <s v="Yes"/>
    <s v="0-40k"/>
    <n v="1"/>
    <s v="Finance"/>
    <s v="Python"/>
    <n v="3"/>
    <n v="3"/>
    <n v="3"/>
    <n v="3"/>
    <n v="3"/>
    <n v="4"/>
    <n v="3.1666666666666665"/>
    <s v="Neither easy nor difficult"/>
    <s v="Remote Work"/>
    <s v="Male"/>
    <n v="0"/>
    <n v="29"/>
    <s v="Bachelors"/>
    <n v="3"/>
    <s v="Black or African American"/>
    <s v="Africa"/>
    <n v="0"/>
    <n v="1"/>
    <n v="0"/>
    <n v="0"/>
    <n v="0"/>
    <n v="0"/>
    <n v="0"/>
    <n v="0"/>
  </r>
  <r>
    <s v="62a4604d0a77c1a77f674e29"/>
    <s v="anonymous"/>
    <s v="6/11/2022"/>
    <s v="5:28"/>
    <s v="0:01:51"/>
    <x v="2"/>
    <n v="0"/>
    <n v="0"/>
    <n v="0"/>
    <n v="0"/>
    <n v="0"/>
    <s v="No"/>
    <s v="66k-85k"/>
    <n v="3"/>
    <s v="Finance"/>
    <s v="Other"/>
    <n v="3"/>
    <n v="5"/>
    <n v="7"/>
    <n v="2"/>
    <n v="5"/>
    <n v="7"/>
    <n v="4.833333333333333"/>
    <s v="Easy"/>
    <s v="Remote Work"/>
    <s v="Male"/>
    <n v="0"/>
    <n v="60"/>
    <s v="Masters"/>
    <n v="4"/>
    <s v="White or Caucasian"/>
    <s v="United Kingdom"/>
    <n v="0"/>
    <n v="0"/>
    <n v="0"/>
    <n v="0"/>
    <n v="1"/>
    <n v="0"/>
    <n v="0"/>
    <n v="0"/>
  </r>
  <r>
    <s v="62a46a66f8d5efcc22f95a7a"/>
    <s v="anonymous"/>
    <s v="6/11/2022"/>
    <s v="6:11"/>
    <s v="0:01:55"/>
    <x v="0"/>
    <n v="1"/>
    <n v="0"/>
    <n v="0"/>
    <n v="0"/>
    <n v="0"/>
    <s v="Yes"/>
    <s v="0-40k"/>
    <n v="1"/>
    <s v="Healthcare"/>
    <s v="Python"/>
    <n v="5"/>
    <n v="8"/>
    <n v="8"/>
    <n v="5"/>
    <n v="5"/>
    <n v="6"/>
    <n v="6.166666666666667"/>
    <s v="Neither easy nor difficult"/>
    <s v="Better Salary"/>
    <s v="Male"/>
    <n v="0"/>
    <n v="25"/>
    <s v="Bachelors"/>
    <n v="3"/>
    <s v="Black or African American"/>
    <s v="Africa"/>
    <n v="0"/>
    <n v="1"/>
    <n v="0"/>
    <n v="0"/>
    <n v="0"/>
    <n v="0"/>
    <n v="0"/>
    <n v="0"/>
  </r>
  <r>
    <s v="62a46ad7d8c00e9f541b664a"/>
    <s v="anonymous"/>
    <s v="6/11/2022"/>
    <s v="6:13"/>
    <s v="0:03:13"/>
    <x v="2"/>
    <n v="0"/>
    <n v="0"/>
    <n v="0"/>
    <n v="0"/>
    <n v="0"/>
    <s v="No"/>
    <s v="0-40k"/>
    <n v="1"/>
    <s v="Construction"/>
    <s v="R"/>
    <n v="0"/>
    <n v="0"/>
    <n v="1"/>
    <n v="3"/>
    <n v="2"/>
    <n v="1"/>
    <n v="1.1666666666666667"/>
    <s v="Neither easy nor difficult"/>
    <s v="Good Work/Life Balance"/>
    <s v="Female"/>
    <n v="1"/>
    <n v="37"/>
    <s v="Masters"/>
    <n v="4"/>
    <s v="Other"/>
    <s v="Africa"/>
    <n v="0"/>
    <n v="1"/>
    <n v="0"/>
    <n v="0"/>
    <n v="0"/>
    <n v="0"/>
    <n v="0"/>
    <n v="0"/>
  </r>
  <r>
    <s v="62a46dbecf25554317319e48"/>
    <s v="anonymous"/>
    <s v="6/11/2022"/>
    <s v="6:26"/>
    <s v="0:01:31"/>
    <x v="0"/>
    <n v="1"/>
    <n v="0"/>
    <n v="0"/>
    <n v="0"/>
    <n v="0"/>
    <s v="Yes"/>
    <s v="66k-85k"/>
    <n v="3"/>
    <s v="Finance"/>
    <s v="Python"/>
    <n v="6"/>
    <n v="8"/>
    <n v="3"/>
    <n v="4"/>
    <n v="5"/>
    <n v="1"/>
    <n v="4.5"/>
    <s v="Neither easy nor difficult"/>
    <s v="Better Salary"/>
    <s v="Female"/>
    <n v="1"/>
    <n v="30"/>
    <s v="Bachelors"/>
    <n v="3"/>
    <s v="Asian or Asian American"/>
    <s v="North America"/>
    <n v="1"/>
    <n v="0"/>
    <n v="0"/>
    <n v="0"/>
    <n v="0"/>
    <n v="0"/>
    <n v="0"/>
    <n v="0"/>
  </r>
  <r>
    <s v="62a475dcf408bae018eed15c"/>
    <s v="anonymous"/>
    <s v="6/11/2022"/>
    <s v="7:00"/>
    <s v="0:04:48"/>
    <x v="0"/>
    <n v="1"/>
    <n v="0"/>
    <n v="0"/>
    <n v="0"/>
    <n v="0"/>
    <s v="Yes"/>
    <s v="0-40k"/>
    <n v="1"/>
    <s v="Healthcare"/>
    <s v="Python"/>
    <n v="0"/>
    <n v="1"/>
    <n v="2"/>
    <n v="1"/>
    <n v="0"/>
    <n v="3"/>
    <n v="1.1666666666666667"/>
    <s v="Neither easy nor difficult"/>
    <s v="Better Salary"/>
    <s v="Female"/>
    <n v="1"/>
    <n v="27"/>
    <s v="Masters"/>
    <n v="4"/>
    <s v="Black or African American"/>
    <s v="Africa"/>
    <n v="0"/>
    <n v="1"/>
    <n v="0"/>
    <n v="0"/>
    <n v="0"/>
    <n v="0"/>
    <n v="0"/>
    <n v="0"/>
  </r>
  <r>
    <s v="62a477f0b4da29969c64892f"/>
    <s v="anonymous"/>
    <s v="6/11/2022"/>
    <s v="7:09"/>
    <s v="0:01:04"/>
    <x v="3"/>
    <n v="0"/>
    <n v="0"/>
    <n v="1"/>
    <n v="0"/>
    <n v="0"/>
    <s v="Yes"/>
    <s v="225k+"/>
    <n v="8"/>
    <s v="Tech"/>
    <s v="R"/>
    <n v="5"/>
    <n v="6"/>
    <n v="5"/>
    <n v="5"/>
    <n v="6"/>
    <n v="6"/>
    <n v="5.5"/>
    <s v="Difficult"/>
    <s v="Other"/>
    <s v="Male"/>
    <n v="0"/>
    <n v="31"/>
    <s v="PhD"/>
    <n v="5"/>
    <s v="White or Caucasian"/>
    <s v="North America"/>
    <n v="1"/>
    <n v="0"/>
    <n v="0"/>
    <n v="0"/>
    <n v="0"/>
    <n v="0"/>
    <n v="0"/>
    <n v="0"/>
  </r>
  <r>
    <s v="62a47947cec54911e9cbf6b2"/>
    <s v="anonymous"/>
    <s v="6/11/2022"/>
    <s v="7:15"/>
    <s v="0:02:11"/>
    <x v="4"/>
    <n v="0"/>
    <n v="0"/>
    <n v="0"/>
    <n v="0"/>
    <n v="0"/>
    <s v="No"/>
    <s v="0-40k"/>
    <n v="1"/>
    <s v="Other"/>
    <s v="R"/>
    <n v="10"/>
    <n v="10"/>
    <n v="10"/>
    <n v="10"/>
    <n v="10"/>
    <n v="10"/>
    <n v="10"/>
    <s v="Neither easy nor difficult"/>
    <s v="Good Work/Life Balance"/>
    <s v="Male"/>
    <n v="0"/>
    <n v="24"/>
    <s v="Masters"/>
    <n v="4"/>
    <s v="Asian or Asian American"/>
    <s v="United Kingdom"/>
    <n v="0"/>
    <n v="0"/>
    <n v="0"/>
    <n v="0"/>
    <n v="1"/>
    <n v="0"/>
    <n v="0"/>
    <n v="0"/>
  </r>
  <r>
    <s v="62a47c587dc029e2d66d9782"/>
    <s v="anonymous"/>
    <s v="6/11/2022"/>
    <s v="7:28"/>
    <s v="0:03:11"/>
    <x v="0"/>
    <n v="1"/>
    <n v="0"/>
    <n v="0"/>
    <n v="0"/>
    <n v="0"/>
    <s v="No"/>
    <s v="0-40k"/>
    <n v="1"/>
    <s v="Finance"/>
    <s v="Other"/>
    <n v="0"/>
    <n v="6"/>
    <n v="6"/>
    <n v="6"/>
    <n v="5"/>
    <n v="6"/>
    <n v="4.833333333333333"/>
    <s v="Neither easy nor difficult"/>
    <s v="Better Salary"/>
    <s v="Female"/>
    <n v="1"/>
    <n v="20"/>
    <s v="Bachelors"/>
    <n v="3"/>
    <s v="Black or African American"/>
    <s v="North America"/>
    <n v="1"/>
    <n v="0"/>
    <n v="0"/>
    <n v="0"/>
    <n v="0"/>
    <n v="0"/>
    <n v="0"/>
    <n v="0"/>
  </r>
  <r>
    <s v="62a47e3ef3072dd89263c8c0"/>
    <s v="anonymous"/>
    <s v="6/11/2022"/>
    <s v="7:36"/>
    <s v="0:02:30"/>
    <x v="2"/>
    <n v="0"/>
    <n v="0"/>
    <n v="0"/>
    <n v="0"/>
    <n v="0"/>
    <s v="No"/>
    <s v="0-40k"/>
    <n v="1"/>
    <s v="Tech"/>
    <s v="R"/>
    <n v="2"/>
    <n v="1"/>
    <n v="4"/>
    <n v="1"/>
    <n v="1"/>
    <n v="1"/>
    <n v="1.6666666666666667"/>
    <s v="Easy"/>
    <s v="Good Work/Life Balance"/>
    <s v="Male"/>
    <n v="0"/>
    <n v="24"/>
    <s v="Bachelors"/>
    <n v="3"/>
    <s v="Asian or Asian American"/>
    <s v="India"/>
    <n v="0"/>
    <n v="0"/>
    <n v="0"/>
    <n v="1"/>
    <n v="0"/>
    <n v="0"/>
    <n v="0"/>
    <n v="0"/>
  </r>
  <r>
    <s v="62a3f6d9bae91e4b8b8408ca"/>
    <s v="anonymous"/>
    <s v="6/10/2022"/>
    <s v="21:58"/>
    <s v="0:00:59"/>
    <x v="4"/>
    <n v="0"/>
    <n v="0"/>
    <n v="0"/>
    <n v="0"/>
    <n v="0"/>
    <s v="No"/>
    <s v="0-40k"/>
    <n v="1"/>
    <s v="Other"/>
    <s v="SQL"/>
    <n v="0"/>
    <n v="0"/>
    <n v="0"/>
    <n v="0"/>
    <n v="0"/>
    <n v="0"/>
    <n v="0"/>
    <s v="Neither easy nor difficult"/>
    <s v="Better Salary"/>
    <s v="Male"/>
    <n v="0"/>
    <n v="20"/>
    <s v="High School"/>
    <n v="1"/>
    <s v="Asian or Asian American"/>
    <s v="Asia"/>
    <n v="0"/>
    <n v="0"/>
    <n v="0"/>
    <n v="0"/>
    <n v="0"/>
    <n v="1"/>
    <n v="0"/>
    <n v="0"/>
  </r>
  <r>
    <s v="62a47ea87dc029e2d66d9b60"/>
    <s v="anonymous"/>
    <s v="6/11/2022"/>
    <s v="7:38"/>
    <s v="0:01:30"/>
    <x v="4"/>
    <n v="0"/>
    <n v="0"/>
    <n v="0"/>
    <n v="0"/>
    <n v="0"/>
    <s v="No"/>
    <s v="0-40k"/>
    <n v="1"/>
    <s v="Other"/>
    <s v="R"/>
    <n v="0"/>
    <n v="1"/>
    <n v="3"/>
    <n v="0"/>
    <n v="0"/>
    <n v="0"/>
    <n v="0.66666666666666663"/>
    <s v="Neither easy nor difficult"/>
    <s v="Good Work/Life Balance"/>
    <s v="Male"/>
    <n v="0"/>
    <n v="41"/>
    <s v="Bachelors"/>
    <n v="3"/>
    <s v="Hispanic or Latino"/>
    <s v="Europe"/>
    <n v="0"/>
    <n v="0"/>
    <n v="1"/>
    <n v="0"/>
    <n v="0"/>
    <n v="0"/>
    <n v="0"/>
    <n v="0"/>
  </r>
  <r>
    <s v="62a47f1e0a77c1a77f677174"/>
    <s v="anonymous"/>
    <s v="6/11/2022"/>
    <s v="7:40"/>
    <s v="0:02:12"/>
    <x v="0"/>
    <n v="1"/>
    <n v="0"/>
    <n v="0"/>
    <n v="0"/>
    <n v="0"/>
    <s v="Yes"/>
    <s v="86k-105k"/>
    <n v="4"/>
    <s v="Tech"/>
    <s v="R"/>
    <n v="8"/>
    <n v="8"/>
    <n v="8"/>
    <n v="8"/>
    <n v="8"/>
    <n v="8"/>
    <n v="8"/>
    <s v="Difficult"/>
    <s v="Better Salary"/>
    <s v="Male"/>
    <n v="0"/>
    <n v="41"/>
    <s v="Bachelors"/>
    <n v="3"/>
    <s v="White or Caucasian"/>
    <s v="North America"/>
    <n v="1"/>
    <n v="0"/>
    <n v="0"/>
    <n v="0"/>
    <n v="0"/>
    <n v="0"/>
    <n v="0"/>
    <n v="0"/>
  </r>
  <r>
    <s v="62a48566b4da29969c64995a"/>
    <s v="anonymous"/>
    <s v="6/11/2022"/>
    <s v="8:07"/>
    <s v="0:01:52"/>
    <x v="2"/>
    <n v="0"/>
    <n v="0"/>
    <n v="0"/>
    <n v="0"/>
    <n v="0"/>
    <s v="No"/>
    <s v="150k-225k"/>
    <n v="7"/>
    <s v="Other"/>
    <s v="Python"/>
    <n v="9"/>
    <n v="8"/>
    <n v="9"/>
    <n v="10"/>
    <n v="8"/>
    <n v="10"/>
    <n v="9"/>
    <s v="Neither easy nor difficult"/>
    <s v="Good Culture"/>
    <s v="Male"/>
    <n v="0"/>
    <n v="43"/>
    <s v="Bachelors"/>
    <n v="3"/>
    <s v="White or Caucasian"/>
    <s v="North America"/>
    <n v="1"/>
    <n v="0"/>
    <n v="0"/>
    <n v="0"/>
    <n v="0"/>
    <n v="0"/>
    <n v="0"/>
    <n v="0"/>
  </r>
  <r>
    <s v="62a48612d8c00e9f541b86b8"/>
    <s v="anonymous"/>
    <s v="6/11/2022"/>
    <s v="8:09"/>
    <s v="0:01:53"/>
    <x v="0"/>
    <n v="1"/>
    <n v="0"/>
    <n v="0"/>
    <n v="0"/>
    <n v="0"/>
    <s v="No"/>
    <s v="66k-85k"/>
    <n v="3"/>
    <s v="Healthcare"/>
    <s v="Python"/>
    <n v="7"/>
    <n v="7"/>
    <n v="8"/>
    <n v="4"/>
    <n v="6"/>
    <n v="9"/>
    <n v="6.833333333333333"/>
    <s v="Easy"/>
    <s v="Remote Work"/>
    <s v="Female"/>
    <n v="1"/>
    <n v="38"/>
    <s v="Bachelors"/>
    <n v="3"/>
    <s v="White or Caucasian"/>
    <s v="North America"/>
    <n v="1"/>
    <n v="0"/>
    <n v="0"/>
    <n v="0"/>
    <n v="0"/>
    <n v="0"/>
    <n v="0"/>
    <n v="0"/>
  </r>
  <r>
    <s v="62ab3e62bae91e4b8b8ebe14"/>
    <s v="anonymous"/>
    <s v="6/16/2022"/>
    <s v="10:29"/>
    <s v="0:02:41"/>
    <x v="0"/>
    <n v="1"/>
    <n v="0"/>
    <n v="0"/>
    <n v="0"/>
    <n v="0"/>
    <s v="No"/>
    <s v="0-40k"/>
    <n v="1"/>
    <s v="Other"/>
    <s v="Python"/>
    <n v="6"/>
    <n v="9"/>
    <n v="7"/>
    <n v="7"/>
    <n v="5"/>
    <n v="8"/>
    <n v="7"/>
    <s v="Neither easy nor difficult"/>
    <s v="Good Work/Life Balance"/>
    <s v="Male"/>
    <n v="0"/>
    <n v="22"/>
    <s v="Bachelors"/>
    <n v="3"/>
    <s v="Other"/>
    <s v="Asia"/>
    <n v="0"/>
    <n v="0"/>
    <n v="0"/>
    <n v="0"/>
    <n v="0"/>
    <n v="1"/>
    <n v="0"/>
    <n v="0"/>
  </r>
  <r>
    <s v="62a488197dc029e2d66da8a1"/>
    <s v="anonymous"/>
    <s v="6/11/2022"/>
    <s v="8:18"/>
    <s v="0:01:30"/>
    <x v="0"/>
    <n v="1"/>
    <n v="0"/>
    <n v="0"/>
    <n v="0"/>
    <n v="0"/>
    <s v="Yes"/>
    <s v="86k-105k"/>
    <n v="4"/>
    <s v="Healthcare"/>
    <s v="Python"/>
    <n v="10"/>
    <n v="8"/>
    <n v="6"/>
    <n v="10"/>
    <n v="7"/>
    <n v="5"/>
    <n v="7.666666666666667"/>
    <s v="Neither easy nor difficult"/>
    <s v="Good Culture"/>
    <s v="Female"/>
    <n v="1"/>
    <n v="31"/>
    <s v="Bachelors"/>
    <n v="3"/>
    <s v="Hispanic or Latino"/>
    <s v="Europe"/>
    <n v="0"/>
    <n v="0"/>
    <n v="1"/>
    <n v="0"/>
    <n v="0"/>
    <n v="0"/>
    <n v="0"/>
    <n v="0"/>
  </r>
  <r>
    <s v="62a48c4c24a262602739e141"/>
    <s v="anonymous"/>
    <s v="6/11/2022"/>
    <s v="8:36"/>
    <s v="0:01:31"/>
    <x v="0"/>
    <n v="1"/>
    <n v="0"/>
    <n v="0"/>
    <n v="0"/>
    <n v="0"/>
    <s v="Yes"/>
    <s v="86k-105k"/>
    <n v="4"/>
    <s v="Other"/>
    <s v="Other"/>
    <n v="8"/>
    <n v="7"/>
    <n v="8"/>
    <n v="6"/>
    <n v="7"/>
    <n v="8"/>
    <n v="7.333333333333333"/>
    <s v="Difficult"/>
    <s v="Good Work/Life Balance"/>
    <s v="Female"/>
    <n v="1"/>
    <n v="28"/>
    <s v="Masters"/>
    <n v="4"/>
    <s v="White or Caucasian"/>
    <s v="North America"/>
    <n v="1"/>
    <n v="0"/>
    <n v="0"/>
    <n v="0"/>
    <n v="0"/>
    <n v="0"/>
    <n v="0"/>
    <n v="0"/>
  </r>
  <r>
    <s v="62a48cbdf408bae018eeeccf"/>
    <s v="anonymous"/>
    <s v="6/11/2022"/>
    <s v="8:38"/>
    <s v="0:00:55"/>
    <x v="0"/>
    <n v="1"/>
    <n v="0"/>
    <n v="0"/>
    <n v="0"/>
    <n v="0"/>
    <s v="No"/>
    <s v="41k-65k"/>
    <n v="2"/>
    <s v="Healthcare"/>
    <s v="C/C++"/>
    <n v="7"/>
    <n v="8"/>
    <n v="9"/>
    <n v="9"/>
    <n v="4"/>
    <n v="9"/>
    <n v="7.666666666666667"/>
    <s v="Easy"/>
    <s v="Remote Work"/>
    <s v="Male"/>
    <n v="0"/>
    <n v="23"/>
    <s v="Masters"/>
    <n v="4"/>
    <s v="Asian or Asian American"/>
    <s v="North America"/>
    <n v="1"/>
    <n v="0"/>
    <n v="0"/>
    <n v="0"/>
    <n v="0"/>
    <n v="0"/>
    <n v="0"/>
    <n v="0"/>
  </r>
  <r>
    <s v="62a48d4df8d5efcc22f98308"/>
    <s v="anonymous"/>
    <s v="6/11/2022"/>
    <s v="8:40"/>
    <s v="0:01:47"/>
    <x v="0"/>
    <n v="1"/>
    <n v="0"/>
    <n v="0"/>
    <n v="0"/>
    <n v="0"/>
    <s v="No"/>
    <s v="41k-65k"/>
    <n v="2"/>
    <s v="Other"/>
    <s v="Python"/>
    <n v="5"/>
    <n v="5"/>
    <n v="4"/>
    <n v="5"/>
    <n v="6"/>
    <n v="6"/>
    <n v="5.166666666666667"/>
    <s v="Neither easy nor difficult"/>
    <s v="Better Salary"/>
    <s v="Male"/>
    <n v="0"/>
    <n v="25"/>
    <s v="Bachelors"/>
    <n v="3"/>
    <s v="Black or African American"/>
    <s v="United Kingdom"/>
    <n v="0"/>
    <n v="0"/>
    <n v="0"/>
    <n v="0"/>
    <n v="1"/>
    <n v="0"/>
    <n v="0"/>
    <n v="0"/>
  </r>
  <r>
    <s v="62b27004bc6861bf318c9038"/>
    <s v="anonymous"/>
    <s v="6/21/2022"/>
    <s v="21:27"/>
    <s v="0:01:33"/>
    <x v="6"/>
    <n v="0"/>
    <n v="0"/>
    <n v="0"/>
    <n v="0"/>
    <n v="1"/>
    <s v="Yes"/>
    <s v="41k-65k"/>
    <n v="2"/>
    <s v="Education"/>
    <s v="SQL"/>
    <n v="4"/>
    <n v="7"/>
    <n v="7"/>
    <n v="7"/>
    <n v="7"/>
    <n v="7"/>
    <n v="6.5"/>
    <s v="Difficult"/>
    <s v="Better Salary"/>
    <s v="Female"/>
    <n v="1"/>
    <n v="29"/>
    <s v="Masters"/>
    <n v="4"/>
    <s v="White or Caucasian"/>
    <s v="North America"/>
    <n v="1"/>
    <n v="0"/>
    <n v="0"/>
    <n v="0"/>
    <n v="0"/>
    <n v="0"/>
    <n v="0"/>
    <n v="0"/>
  </r>
  <r>
    <s v="62a48da6b4da29969c64a3a5"/>
    <s v="anonymous"/>
    <s v="6/11/2022"/>
    <s v="8:42"/>
    <s v="0:00:47"/>
    <x v="3"/>
    <n v="0"/>
    <n v="0"/>
    <n v="1"/>
    <n v="0"/>
    <n v="0"/>
    <s v="Yes"/>
    <s v="125k-150k"/>
    <n v="6"/>
    <s v="Finance"/>
    <s v="Python"/>
    <n v="9"/>
    <n v="4"/>
    <n v="8"/>
    <n v="7"/>
    <n v="5"/>
    <n v="6"/>
    <n v="6.5"/>
    <s v="Difficult"/>
    <s v="Good Work/Life Balance"/>
    <s v="Male"/>
    <n v="0"/>
    <n v="35"/>
    <s v="Bachelors"/>
    <n v="3"/>
    <s v="White or Caucasian"/>
    <s v="North America"/>
    <n v="1"/>
    <n v="0"/>
    <n v="0"/>
    <n v="0"/>
    <n v="0"/>
    <n v="0"/>
    <n v="0"/>
    <n v="0"/>
  </r>
  <r>
    <s v="62a39a340f8c8599d5afc6ce"/>
    <s v="anonymous"/>
    <s v="6/10/2022"/>
    <s v="15:23"/>
    <s v="0:01:23"/>
    <x v="3"/>
    <n v="0"/>
    <n v="0"/>
    <n v="1"/>
    <n v="0"/>
    <n v="0"/>
    <s v="Yes"/>
    <s v="0-40k"/>
    <n v="1"/>
    <s v="Education"/>
    <s v="Python"/>
    <n v="3"/>
    <n v="3"/>
    <n v="1"/>
    <n v="1"/>
    <n v="1"/>
    <n v="6"/>
    <n v="2.5"/>
    <s v="Difficult"/>
    <s v="Better Salary"/>
    <s v="Male"/>
    <n v="0"/>
    <n v="36"/>
    <s v="Masters"/>
    <n v="4"/>
    <s v="White or Caucasian"/>
    <s v="Africa"/>
    <n v="0"/>
    <n v="1"/>
    <n v="0"/>
    <n v="0"/>
    <n v="0"/>
    <n v="0"/>
    <n v="0"/>
    <n v="0"/>
  </r>
  <r>
    <s v="62a4d7f6bae91e4b8b84ffed"/>
    <s v="anonymous"/>
    <s v="6/11/2022"/>
    <s v="13:59"/>
    <s v="0:02:06"/>
    <x v="0"/>
    <n v="1"/>
    <n v="0"/>
    <n v="0"/>
    <n v="0"/>
    <n v="0"/>
    <s v="No"/>
    <s v="0-40k"/>
    <n v="1"/>
    <s v="Other"/>
    <s v="R"/>
    <n v="4"/>
    <n v="10"/>
    <n v="2"/>
    <n v="3"/>
    <n v="2"/>
    <n v="3"/>
    <n v="4"/>
    <s v="Neither easy nor difficult"/>
    <s v="Better Salary"/>
    <s v="Male"/>
    <n v="0"/>
    <n v="30"/>
    <s v="Masters"/>
    <n v="4"/>
    <s v="Other"/>
    <s v="Africa"/>
    <n v="0"/>
    <n v="1"/>
    <n v="0"/>
    <n v="0"/>
    <n v="0"/>
    <n v="0"/>
    <n v="0"/>
    <n v="0"/>
  </r>
  <r>
    <s v="62a495d724a262602739ee07"/>
    <s v="anonymous"/>
    <s v="6/11/2022"/>
    <s v="9:17"/>
    <s v="0:02:01"/>
    <x v="4"/>
    <n v="0"/>
    <n v="0"/>
    <n v="0"/>
    <n v="0"/>
    <n v="0"/>
    <s v="No"/>
    <s v="0-40k"/>
    <n v="1"/>
    <s v="Tech"/>
    <s v="Python"/>
    <n v="0"/>
    <n v="2"/>
    <n v="3"/>
    <n v="3"/>
    <n v="2"/>
    <n v="3"/>
    <n v="2.1666666666666665"/>
    <s v="Easy"/>
    <s v="Good Work/Life Balance"/>
    <s v="Female"/>
    <n v="1"/>
    <n v="24"/>
    <s v="Bachelors"/>
    <n v="3"/>
    <s v="Black or African American"/>
    <s v="Africa"/>
    <n v="0"/>
    <n v="1"/>
    <n v="0"/>
    <n v="0"/>
    <n v="0"/>
    <n v="0"/>
    <n v="0"/>
    <n v="0"/>
  </r>
  <r>
    <s v="62a49b3cb4da29969c64b5dc"/>
    <s v="anonymous"/>
    <s v="6/11/2022"/>
    <s v="9:40"/>
    <s v="0:04:32"/>
    <x v="0"/>
    <n v="1"/>
    <n v="0"/>
    <n v="0"/>
    <n v="0"/>
    <n v="0"/>
    <s v="Yes"/>
    <s v="41k-65k"/>
    <n v="2"/>
    <s v="Tech"/>
    <s v="Python"/>
    <n v="8"/>
    <n v="10"/>
    <n v="7"/>
    <n v="5"/>
    <n v="6"/>
    <n v="5"/>
    <n v="6.833333333333333"/>
    <s v="Neither easy nor difficult"/>
    <s v="Good Culture"/>
    <s v="Female"/>
    <n v="1"/>
    <n v="34"/>
    <s v="Bachelors"/>
    <n v="3"/>
    <s v="White or Caucasian"/>
    <s v="North America"/>
    <n v="1"/>
    <n v="0"/>
    <n v="0"/>
    <n v="0"/>
    <n v="0"/>
    <n v="0"/>
    <n v="0"/>
    <n v="0"/>
  </r>
  <r>
    <s v="62a49e087dc029e2d66dc57e"/>
    <s v="anonymous"/>
    <s v="6/11/2022"/>
    <s v="9:52"/>
    <s v="0:01:52"/>
    <x v="0"/>
    <n v="1"/>
    <n v="0"/>
    <n v="0"/>
    <n v="0"/>
    <n v="0"/>
    <s v="Yes"/>
    <s v="41k-65k"/>
    <n v="2"/>
    <s v="Tech"/>
    <s v="Python"/>
    <n v="3"/>
    <n v="5"/>
    <n v="4"/>
    <n v="5"/>
    <n v="3"/>
    <n v="6"/>
    <n v="4.333333333333333"/>
    <s v="Neither easy nor difficult"/>
    <s v="Good Work/Life Balance"/>
    <s v="Female"/>
    <n v="1"/>
    <n v="31"/>
    <s v="Masters"/>
    <n v="4"/>
    <s v="White or Caucasian"/>
    <s v="Europe"/>
    <n v="0"/>
    <n v="0"/>
    <n v="1"/>
    <n v="0"/>
    <n v="0"/>
    <n v="0"/>
    <n v="0"/>
    <n v="0"/>
  </r>
  <r>
    <s v="62a49e47b4da29969c64b9f9"/>
    <s v="anonymous"/>
    <s v="6/11/2022"/>
    <s v="9:53"/>
    <s v="0:01:06"/>
    <x v="0"/>
    <n v="1"/>
    <n v="0"/>
    <n v="0"/>
    <n v="0"/>
    <n v="0"/>
    <s v="Yes"/>
    <s v="0-40k"/>
    <n v="1"/>
    <s v="Tech"/>
    <s v="Python"/>
    <n v="0"/>
    <n v="0"/>
    <n v="0"/>
    <n v="0"/>
    <n v="0"/>
    <n v="0"/>
    <n v="0"/>
    <s v="Difficult"/>
    <s v="Good Work/Life Balance"/>
    <s v="Male"/>
    <n v="0"/>
    <n v="30"/>
    <s v="Masters"/>
    <n v="4"/>
    <s v="Asian or Asian American"/>
    <s v="United Kingdom"/>
    <n v="0"/>
    <n v="0"/>
    <n v="0"/>
    <n v="0"/>
    <n v="1"/>
    <n v="0"/>
    <n v="0"/>
    <n v="0"/>
  </r>
  <r>
    <s v="62a49e5f24a262602739f9af"/>
    <s v="anonymous"/>
    <s v="6/11/2022"/>
    <s v="9:53"/>
    <s v="0:01:28"/>
    <x v="1"/>
    <n v="0"/>
    <n v="1"/>
    <n v="0"/>
    <n v="0"/>
    <n v="0"/>
    <s v="Yes"/>
    <s v="86k-105k"/>
    <n v="4"/>
    <s v="Other"/>
    <s v="JavaScript"/>
    <n v="4"/>
    <n v="4"/>
    <n v="1"/>
    <n v="6"/>
    <n v="1"/>
    <n v="5"/>
    <n v="3.5"/>
    <s v="Difficult"/>
    <s v="Better Salary"/>
    <s v="Male"/>
    <n v="0"/>
    <n v="40"/>
    <s v="Bachelors"/>
    <n v="3"/>
    <s v="White or Caucasian"/>
    <s v="United Kingdom"/>
    <n v="0"/>
    <n v="0"/>
    <n v="0"/>
    <n v="0"/>
    <n v="1"/>
    <n v="0"/>
    <n v="0"/>
    <n v="0"/>
  </r>
  <r>
    <s v="62a49fe7b4da29969c64bbe1"/>
    <s v="anonymous"/>
    <s v="6/11/2022"/>
    <s v="10:00"/>
    <s v="0:02:02"/>
    <x v="0"/>
    <n v="1"/>
    <n v="0"/>
    <n v="0"/>
    <n v="0"/>
    <n v="0"/>
    <s v="No"/>
    <s v="41k-65k"/>
    <n v="2"/>
    <s v="Other"/>
    <s v="R"/>
    <n v="4"/>
    <n v="10"/>
    <n v="10"/>
    <n v="10"/>
    <n v="8"/>
    <n v="6"/>
    <n v="8"/>
    <s v="Very Difficult"/>
    <s v="Better Salary"/>
    <s v="Male"/>
    <n v="0"/>
    <n v="26"/>
    <s v="Bachelors"/>
    <n v="3"/>
    <s v="Hispanic or Latino"/>
    <s v="North America"/>
    <n v="1"/>
    <n v="0"/>
    <n v="0"/>
    <n v="0"/>
    <n v="0"/>
    <n v="0"/>
    <n v="0"/>
    <n v="0"/>
  </r>
  <r>
    <s v="62a4a3d4f8d5efcc22f9a051"/>
    <s v="anonymous"/>
    <s v="6/11/2022"/>
    <s v="10:16"/>
    <s v="0:01:00"/>
    <x v="0"/>
    <n v="1"/>
    <n v="0"/>
    <n v="0"/>
    <n v="0"/>
    <n v="0"/>
    <s v="No"/>
    <s v="125k-150k"/>
    <n v="6"/>
    <s v="Healthcare"/>
    <s v="R"/>
    <n v="9"/>
    <n v="9"/>
    <n v="6"/>
    <n v="6"/>
    <n v="6"/>
    <n v="7"/>
    <n v="7.166666666666667"/>
    <s v="Neither easy nor difficult"/>
    <s v="Good Culture"/>
    <s v="Male"/>
    <n v="0"/>
    <n v="25"/>
    <s v="Bachelors"/>
    <n v="3"/>
    <s v="White or Caucasian"/>
    <s v="North America"/>
    <n v="1"/>
    <n v="0"/>
    <n v="0"/>
    <n v="0"/>
    <n v="0"/>
    <n v="0"/>
    <n v="0"/>
    <n v="0"/>
  </r>
  <r>
    <s v="62a36b862e54c9003e5383c6"/>
    <s v="anonymous"/>
    <s v="6/10/2022"/>
    <s v="12:04"/>
    <s v="0:02:21"/>
    <x v="8"/>
    <n v="0"/>
    <n v="0"/>
    <n v="0"/>
    <n v="0"/>
    <n v="0"/>
    <s v="No"/>
    <s v="86k-105k"/>
    <n v="4"/>
    <s v="Other"/>
    <s v="Other"/>
    <n v="5"/>
    <n v="2"/>
    <n v="0"/>
    <n v="2"/>
    <n v="0"/>
    <n v="0"/>
    <n v="1.5"/>
    <s v="Neither easy nor difficult"/>
    <s v="Good Work/Life Balance"/>
    <s v="Male"/>
    <n v="0"/>
    <n v="34"/>
    <s v="Bachelors"/>
    <n v="3"/>
    <s v="White or Caucasian"/>
    <s v="United Kingdom"/>
    <n v="0"/>
    <n v="0"/>
    <n v="0"/>
    <n v="0"/>
    <n v="1"/>
    <n v="0"/>
    <n v="0"/>
    <n v="0"/>
  </r>
  <r>
    <s v="62a4abb30f8c8599d5b0fc24"/>
    <s v="anonymous"/>
    <s v="6/11/2022"/>
    <s v="10:50"/>
    <s v="0:03:12"/>
    <x v="0"/>
    <n v="1"/>
    <n v="0"/>
    <n v="0"/>
    <n v="0"/>
    <n v="0"/>
    <s v="No"/>
    <s v="41k-65k"/>
    <n v="2"/>
    <s v="Finance"/>
    <s v="R"/>
    <n v="7"/>
    <n v="9"/>
    <n v="8"/>
    <n v="6"/>
    <n v="6"/>
    <n v="9"/>
    <n v="7.5"/>
    <s v="Neither easy nor difficult"/>
    <s v="Good Culture"/>
    <s v="Male"/>
    <n v="0"/>
    <n v="26"/>
    <s v="Masters"/>
    <n v="4"/>
    <s v="Black or African American"/>
    <s v="North America"/>
    <n v="1"/>
    <n v="0"/>
    <n v="0"/>
    <n v="0"/>
    <n v="0"/>
    <n v="0"/>
    <n v="0"/>
    <n v="0"/>
  </r>
  <r>
    <s v="62a4afd87dc029e2d66ddb24"/>
    <s v="anonymous"/>
    <s v="6/11/2022"/>
    <s v="11:08"/>
    <s v="0:01:43"/>
    <x v="3"/>
    <n v="0"/>
    <n v="0"/>
    <n v="1"/>
    <n v="0"/>
    <n v="0"/>
    <s v="No"/>
    <s v="0-40k"/>
    <n v="1"/>
    <s v="Finance"/>
    <s v="Python"/>
    <n v="7"/>
    <n v="7"/>
    <n v="8"/>
    <n v="6"/>
    <n v="6"/>
    <n v="4"/>
    <n v="6.333333333333333"/>
    <s v="Neither easy nor difficult"/>
    <s v="Good Work/Life Balance"/>
    <s v="Male"/>
    <n v="0"/>
    <n v="26"/>
    <s v="Masters"/>
    <n v="4"/>
    <s v="Other"/>
    <s v="India"/>
    <n v="0"/>
    <n v="0"/>
    <n v="0"/>
    <n v="1"/>
    <n v="0"/>
    <n v="0"/>
    <n v="0"/>
    <n v="0"/>
  </r>
  <r>
    <s v="62a4b085cec54911e9cc3afe"/>
    <s v="anonymous"/>
    <s v="6/11/2022"/>
    <s v="11:11"/>
    <s v="0:02:44"/>
    <x v="2"/>
    <n v="0"/>
    <n v="0"/>
    <n v="0"/>
    <n v="0"/>
    <n v="0"/>
    <s v="Yes"/>
    <s v="0-40k"/>
    <n v="1"/>
    <s v="Finance"/>
    <s v="Python"/>
    <n v="3"/>
    <n v="2"/>
    <n v="4"/>
    <n v="2"/>
    <n v="2"/>
    <n v="3"/>
    <n v="2.6666666666666665"/>
    <s v="Difficult"/>
    <s v="Better Salary"/>
    <s v="Male"/>
    <n v="0"/>
    <n v="23"/>
    <s v="Masters"/>
    <n v="4"/>
    <s v="Asian or Asian American"/>
    <s v="India"/>
    <n v="0"/>
    <n v="0"/>
    <n v="0"/>
    <n v="1"/>
    <n v="0"/>
    <n v="0"/>
    <n v="0"/>
    <n v="0"/>
  </r>
  <r>
    <s v="62a4b23f5d257a28a30f6b8c"/>
    <s v="anonymous"/>
    <s v="6/11/2022"/>
    <s v="11:18"/>
    <s v="0:00:56"/>
    <x v="1"/>
    <n v="0"/>
    <n v="1"/>
    <n v="0"/>
    <n v="0"/>
    <n v="0"/>
    <s v="Yes"/>
    <s v="106k-125k"/>
    <n v="5"/>
    <s v="Tech"/>
    <s v="Python"/>
    <n v="4"/>
    <n v="4"/>
    <n v="4"/>
    <n v="4"/>
    <n v="5"/>
    <n v="6"/>
    <n v="4.5"/>
    <s v="Neither easy nor difficult"/>
    <s v="Good Work/Life Balance"/>
    <s v="Male"/>
    <n v="0"/>
    <n v="25"/>
    <s v="Masters"/>
    <n v="4"/>
    <s v="Asian or Asian American"/>
    <s v="India"/>
    <n v="0"/>
    <n v="0"/>
    <n v="0"/>
    <n v="1"/>
    <n v="0"/>
    <n v="0"/>
    <n v="0"/>
    <n v="0"/>
  </r>
  <r>
    <s v="62a4b29a5d257a28a30f6c63"/>
    <s v="anonymous"/>
    <s v="6/11/2022"/>
    <s v="11:19"/>
    <s v="0:01:11"/>
    <x v="0"/>
    <n v="1"/>
    <n v="0"/>
    <n v="0"/>
    <n v="0"/>
    <n v="0"/>
    <s v="Yes"/>
    <s v="41k-65k"/>
    <n v="2"/>
    <s v="Healthcare"/>
    <s v="R"/>
    <n v="4"/>
    <n v="5"/>
    <n v="6"/>
    <n v="6"/>
    <n v="5"/>
    <n v="6"/>
    <n v="5.333333333333333"/>
    <s v="Neither easy nor difficult"/>
    <s v="Better Salary"/>
    <s v="Female"/>
    <n v="1"/>
    <n v="33"/>
    <s v="High School"/>
    <n v="1"/>
    <s v="White or Caucasian"/>
    <s v="North America"/>
    <n v="1"/>
    <n v="0"/>
    <n v="0"/>
    <n v="0"/>
    <n v="0"/>
    <n v="0"/>
    <n v="0"/>
    <n v="0"/>
  </r>
  <r>
    <s v="62a4b2e5f8f75616458712af"/>
    <s v="anonymous"/>
    <s v="6/11/2022"/>
    <s v="11:21"/>
    <s v="0:02:02"/>
    <x v="2"/>
    <n v="0"/>
    <n v="0"/>
    <n v="0"/>
    <n v="0"/>
    <n v="0"/>
    <s v="No"/>
    <s v="0-40k"/>
    <n v="1"/>
    <s v="Other"/>
    <s v="SQL"/>
    <n v="6"/>
    <n v="3"/>
    <n v="3"/>
    <n v="6"/>
    <n v="6"/>
    <n v="4"/>
    <n v="4.666666666666667"/>
    <s v="Very Easy"/>
    <s v="Other"/>
    <s v="Male"/>
    <n v="0"/>
    <n v="33"/>
    <s v="Bachelors"/>
    <n v="3"/>
    <s v="Asian or Asian American"/>
    <s v="India"/>
    <n v="0"/>
    <n v="0"/>
    <n v="0"/>
    <n v="1"/>
    <n v="0"/>
    <n v="0"/>
    <n v="0"/>
    <n v="0"/>
  </r>
  <r>
    <s v="62a4b6c30a77c1a77f67b54c"/>
    <s v="anonymous"/>
    <s v="6/11/2022"/>
    <s v="11:37"/>
    <s v="0:01:13"/>
    <x v="0"/>
    <n v="1"/>
    <n v="0"/>
    <n v="0"/>
    <n v="0"/>
    <n v="0"/>
    <s v="Yes"/>
    <s v="86k-105k"/>
    <n v="4"/>
    <s v="Healthcare"/>
    <s v="R"/>
    <n v="7"/>
    <n v="8"/>
    <n v="7"/>
    <n v="8"/>
    <n v="3"/>
    <n v="4"/>
    <n v="6.166666666666667"/>
    <s v="Easy"/>
    <s v="Good Culture"/>
    <s v="Male"/>
    <n v="0"/>
    <n v="27"/>
    <s v="Bachelors"/>
    <n v="3"/>
    <s v="White or Caucasian"/>
    <s v="North America"/>
    <n v="1"/>
    <n v="0"/>
    <n v="0"/>
    <n v="0"/>
    <n v="0"/>
    <n v="0"/>
    <n v="0"/>
    <n v="0"/>
  </r>
  <r>
    <s v="62a4bf07b4da29969c64e4f8"/>
    <s v="anonymous"/>
    <s v="6/11/2022"/>
    <s v="12:12"/>
    <s v="0:01:59"/>
    <x v="0"/>
    <n v="1"/>
    <n v="0"/>
    <n v="0"/>
    <n v="0"/>
    <n v="0"/>
    <s v="Yes"/>
    <s v="106k-125k"/>
    <n v="5"/>
    <s v="Tech"/>
    <s v="Python"/>
    <n v="9"/>
    <n v="9"/>
    <n v="9"/>
    <n v="8"/>
    <n v="8"/>
    <n v="9"/>
    <n v="8.6666666666666661"/>
    <s v="Difficult"/>
    <s v="Remote Work"/>
    <s v="Female"/>
    <n v="1"/>
    <n v="28"/>
    <s v="Masters"/>
    <n v="4"/>
    <s v="Hispanic or Latino"/>
    <s v="North America"/>
    <n v="1"/>
    <n v="0"/>
    <n v="0"/>
    <n v="0"/>
    <n v="0"/>
    <n v="0"/>
    <n v="0"/>
    <n v="0"/>
  </r>
  <r>
    <s v="62a4bf3a0a77c1a77f67bef2"/>
    <s v="anonymous"/>
    <s v="6/11/2022"/>
    <s v="12:13"/>
    <s v="0:03:18"/>
    <x v="0"/>
    <n v="1"/>
    <n v="0"/>
    <n v="0"/>
    <n v="0"/>
    <n v="0"/>
    <s v="Yes"/>
    <s v="66k-85k"/>
    <n v="3"/>
    <s v="Tech"/>
    <s v="Python"/>
    <n v="5"/>
    <n v="6"/>
    <n v="7"/>
    <n v="6"/>
    <n v="6"/>
    <n v="7"/>
    <n v="6.166666666666667"/>
    <s v="Very Easy"/>
    <s v="Better Salary"/>
    <s v="Male"/>
    <n v="0"/>
    <n v="32"/>
    <s v="Bachelors"/>
    <n v="3"/>
    <s v="Hispanic or Latino"/>
    <s v="North America"/>
    <n v="1"/>
    <n v="0"/>
    <n v="0"/>
    <n v="0"/>
    <n v="0"/>
    <n v="0"/>
    <n v="0"/>
    <n v="0"/>
  </r>
  <r>
    <s v="62a4c49a575fa3a5ae8aadf4"/>
    <s v="anonymous"/>
    <s v="6/11/2022"/>
    <s v="12:36"/>
    <s v="0:01:24"/>
    <x v="0"/>
    <n v="1"/>
    <n v="0"/>
    <n v="0"/>
    <n v="0"/>
    <n v="0"/>
    <s v="Yes"/>
    <s v="0-40k"/>
    <n v="1"/>
    <s v="Tech"/>
    <s v="Python"/>
    <n v="2"/>
    <n v="6"/>
    <n v="3"/>
    <n v="6"/>
    <n v="6"/>
    <n v="7"/>
    <n v="5"/>
    <s v="Neither easy nor difficult"/>
    <s v="Better Salary"/>
    <s v="Male"/>
    <n v="0"/>
    <n v="35"/>
    <s v="Masters"/>
    <n v="4"/>
    <s v="Asian or Asian American"/>
    <s v="India"/>
    <n v="0"/>
    <n v="0"/>
    <n v="0"/>
    <n v="1"/>
    <n v="0"/>
    <n v="0"/>
    <n v="0"/>
    <n v="0"/>
  </r>
  <r>
    <s v="62a4c57af3072dd8926421ac"/>
    <s v="anonymous"/>
    <s v="6/11/2022"/>
    <s v="12:40"/>
    <s v="0:01:49"/>
    <x v="0"/>
    <n v="1"/>
    <n v="0"/>
    <n v="0"/>
    <n v="0"/>
    <n v="0"/>
    <s v="Yes"/>
    <s v="86k-105k"/>
    <n v="4"/>
    <s v="Real Estate"/>
    <s v="Python"/>
    <n v="8"/>
    <n v="9"/>
    <n v="10"/>
    <n v="10"/>
    <n v="9"/>
    <n v="10"/>
    <n v="9.3333333333333339"/>
    <s v="Neither easy nor difficult"/>
    <s v="Good Culture"/>
    <s v="Male"/>
    <n v="0"/>
    <n v="34"/>
    <s v="Masters"/>
    <n v="4"/>
    <s v="Hispanic or Latino"/>
    <s v="North America"/>
    <n v="1"/>
    <n v="0"/>
    <n v="0"/>
    <n v="0"/>
    <n v="0"/>
    <n v="0"/>
    <n v="0"/>
    <n v="0"/>
  </r>
  <r>
    <s v="62a4c6060a77c1a77f67c772"/>
    <s v="anonymous"/>
    <s v="6/11/2022"/>
    <s v="12:42"/>
    <s v="0:01:39"/>
    <x v="0"/>
    <n v="1"/>
    <n v="0"/>
    <n v="0"/>
    <n v="0"/>
    <n v="0"/>
    <s v="No"/>
    <s v="41k-65k"/>
    <n v="2"/>
    <s v="Other"/>
    <s v="Python"/>
    <n v="9"/>
    <n v="8"/>
    <n v="3"/>
    <n v="5"/>
    <n v="2"/>
    <n v="4"/>
    <n v="5.166666666666667"/>
    <s v="Easy"/>
    <s v="Better Salary"/>
    <s v="Male"/>
    <n v="0"/>
    <n v="27"/>
    <s v="Masters"/>
    <n v="4"/>
    <s v="White or Caucasian"/>
    <s v="Europe"/>
    <n v="0"/>
    <n v="0"/>
    <n v="1"/>
    <n v="0"/>
    <n v="0"/>
    <n v="0"/>
    <n v="0"/>
    <n v="0"/>
  </r>
  <r>
    <s v="62a4c7d0f8f7561645872912"/>
    <s v="anonymous"/>
    <s v="6/11/2022"/>
    <s v="12:50"/>
    <s v="0:02:30"/>
    <x v="2"/>
    <n v="0"/>
    <n v="0"/>
    <n v="0"/>
    <n v="0"/>
    <n v="0"/>
    <s v="Yes"/>
    <s v="66k-85k"/>
    <n v="3"/>
    <s v="Education"/>
    <s v="R"/>
    <n v="4"/>
    <n v="5"/>
    <n v="5"/>
    <n v="3"/>
    <n v="3"/>
    <n v="4"/>
    <n v="4"/>
    <s v="Easy"/>
    <s v="Good Culture"/>
    <s v="Female"/>
    <n v="1"/>
    <n v="30"/>
    <s v="Masters"/>
    <n v="4"/>
    <s v="White or Caucasian"/>
    <s v="North America"/>
    <n v="1"/>
    <n v="0"/>
    <n v="0"/>
    <n v="0"/>
    <n v="0"/>
    <n v="0"/>
    <n v="0"/>
    <n v="0"/>
  </r>
  <r>
    <s v="62a4cdfad8c00e9f541bdc6b"/>
    <s v="anonymous"/>
    <s v="6/11/2022"/>
    <s v="13:16"/>
    <s v="0:02:06"/>
    <x v="0"/>
    <n v="1"/>
    <n v="0"/>
    <n v="0"/>
    <n v="0"/>
    <n v="0"/>
    <s v="No"/>
    <s v="66k-85k"/>
    <n v="3"/>
    <s v="Other"/>
    <s v="Python"/>
    <n v="8"/>
    <n v="9"/>
    <n v="9"/>
    <n v="9"/>
    <n v="9"/>
    <n v="10"/>
    <n v="9"/>
    <s v="Neither easy nor difficult"/>
    <s v="Better Salary"/>
    <s v="Male"/>
    <n v="0"/>
    <n v="34"/>
    <s v="Masters"/>
    <n v="4"/>
    <s v="White or Caucasian"/>
    <s v="North America"/>
    <n v="1"/>
    <n v="0"/>
    <n v="0"/>
    <n v="0"/>
    <n v="0"/>
    <n v="0"/>
    <n v="0"/>
    <n v="0"/>
  </r>
  <r>
    <s v="62a4ce2bbae91e4b8b84f3db"/>
    <s v="anonymous"/>
    <s v="6/11/2022"/>
    <s v="13:17"/>
    <s v="0:02:20"/>
    <x v="2"/>
    <n v="0"/>
    <n v="0"/>
    <n v="0"/>
    <n v="0"/>
    <n v="0"/>
    <s v="No"/>
    <s v="41k-65k"/>
    <n v="2"/>
    <s v="Other"/>
    <s v="Python"/>
    <n v="3"/>
    <n v="10"/>
    <n v="6"/>
    <n v="5"/>
    <n v="7"/>
    <n v="8"/>
    <n v="6.5"/>
    <s v="Neither easy nor difficult"/>
    <s v="Remote Work"/>
    <s v="Female"/>
    <n v="1"/>
    <n v="22"/>
    <s v="Bachelors"/>
    <n v="3"/>
    <s v="White or Caucasian"/>
    <s v="North America"/>
    <n v="1"/>
    <n v="0"/>
    <n v="0"/>
    <n v="0"/>
    <n v="0"/>
    <n v="0"/>
    <n v="0"/>
    <n v="0"/>
  </r>
  <r>
    <s v="62a4cffeb4da29969c64f6a1"/>
    <s v="anonymous"/>
    <s v="6/11/2022"/>
    <s v="13:25"/>
    <s v="0:01:02"/>
    <x v="0"/>
    <n v="1"/>
    <n v="0"/>
    <n v="0"/>
    <n v="0"/>
    <n v="0"/>
    <s v="Yes"/>
    <s v="0-40k"/>
    <n v="1"/>
    <s v="Finance"/>
    <s v="Python"/>
    <n v="2"/>
    <n v="2"/>
    <n v="5"/>
    <n v="5"/>
    <n v="2"/>
    <n v="3"/>
    <n v="3.1666666666666665"/>
    <s v="Very Difficult"/>
    <s v="Good Work/Life Balance"/>
    <s v="Female"/>
    <n v="1"/>
    <n v="33"/>
    <s v="Masters"/>
    <n v="4"/>
    <s v="Asian or Asian American"/>
    <s v="India"/>
    <n v="0"/>
    <n v="0"/>
    <n v="0"/>
    <n v="1"/>
    <n v="0"/>
    <n v="0"/>
    <n v="0"/>
    <n v="0"/>
  </r>
  <r>
    <s v="62a4d08bf3072dd892642d2c"/>
    <s v="anonymous"/>
    <s v="6/11/2022"/>
    <s v="13:27"/>
    <s v="0:01:53"/>
    <x v="0"/>
    <n v="1"/>
    <n v="0"/>
    <n v="0"/>
    <n v="0"/>
    <n v="0"/>
    <s v="No"/>
    <s v="0-40k"/>
    <n v="1"/>
    <s v="Finance"/>
    <s v="Python"/>
    <n v="8"/>
    <n v="9"/>
    <n v="9"/>
    <n v="9"/>
    <n v="9"/>
    <n v="9"/>
    <n v="8.8333333333333339"/>
    <s v="Neither easy nor difficult"/>
    <s v="Better Salary"/>
    <s v="Female"/>
    <n v="1"/>
    <n v="26"/>
    <s v="Masters"/>
    <n v="4"/>
    <s v="Asian or Asian American"/>
    <s v="India"/>
    <n v="0"/>
    <n v="0"/>
    <n v="0"/>
    <n v="1"/>
    <n v="0"/>
    <n v="0"/>
    <n v="0"/>
    <n v="0"/>
  </r>
  <r>
    <s v="62a352f00a77c1a77f65eae7"/>
    <s v="anonymous"/>
    <s v="6/10/2022"/>
    <s v="10:19"/>
    <s v="0:02:45"/>
    <x v="0"/>
    <n v="1"/>
    <n v="0"/>
    <n v="0"/>
    <n v="0"/>
    <n v="0"/>
    <s v="Yes"/>
    <s v="0-40k"/>
    <n v="1"/>
    <s v="Telecommunication"/>
    <s v="Python"/>
    <n v="3"/>
    <n v="2"/>
    <n v="4"/>
    <n v="2"/>
    <n v="2"/>
    <n v="2"/>
    <n v="2.5"/>
    <s v="Neither easy nor difficult"/>
    <s v="Good Culture"/>
    <s v="Male"/>
    <n v="0"/>
    <n v="28"/>
    <s v="Bachelors"/>
    <n v="3"/>
    <s v="Black or African American"/>
    <s v="Africa"/>
    <n v="0"/>
    <n v="1"/>
    <n v="0"/>
    <n v="0"/>
    <n v="0"/>
    <n v="0"/>
    <n v="0"/>
    <n v="0"/>
  </r>
  <r>
    <s v="62a4d74c5d257a28a30f97fc"/>
    <s v="anonymous"/>
    <s v="6/11/2022"/>
    <s v="13:56"/>
    <s v="0:05:32"/>
    <x v="2"/>
    <n v="0"/>
    <n v="0"/>
    <n v="0"/>
    <n v="0"/>
    <n v="0"/>
    <s v="No"/>
    <s v="0-40k"/>
    <n v="1"/>
    <s v="Other"/>
    <s v="Python"/>
    <n v="2"/>
    <n v="2"/>
    <n v="7"/>
    <n v="4"/>
    <n v="8"/>
    <n v="1"/>
    <n v="4"/>
    <s v="Difficult"/>
    <s v="Remote Work"/>
    <s v="Male"/>
    <n v="0"/>
    <n v="42"/>
    <s v="Bachelors"/>
    <n v="3"/>
    <s v="Other"/>
    <s v="United Kingdom"/>
    <n v="0"/>
    <n v="0"/>
    <n v="0"/>
    <n v="0"/>
    <n v="1"/>
    <n v="0"/>
    <n v="0"/>
    <n v="0"/>
  </r>
  <r>
    <s v="62a344e1f3072dd892623328"/>
    <s v="anonymous"/>
    <s v="6/10/2022"/>
    <s v="9:19"/>
    <s v="0:01:32"/>
    <x v="4"/>
    <n v="0"/>
    <n v="0"/>
    <n v="0"/>
    <n v="0"/>
    <n v="0"/>
    <s v="Yes"/>
    <s v="0-40k"/>
    <n v="1"/>
    <s v="Tech"/>
    <s v="SQL"/>
    <n v="2"/>
    <n v="3"/>
    <n v="3"/>
    <n v="3"/>
    <n v="3"/>
    <n v="6"/>
    <n v="3.3333333333333335"/>
    <s v="Very Difficult"/>
    <s v="Better Salary"/>
    <s v="Male"/>
    <n v="0"/>
    <n v="26"/>
    <s v="Bachelors"/>
    <n v="3"/>
    <s v="Black or African American"/>
    <s v="Europe"/>
    <n v="0"/>
    <n v="0"/>
    <n v="1"/>
    <n v="0"/>
    <n v="0"/>
    <n v="0"/>
    <n v="0"/>
    <n v="0"/>
  </r>
  <r>
    <s v="62a4d9d4bae91e4b8b8501f1"/>
    <s v="anonymous"/>
    <s v="6/11/2022"/>
    <s v="14:07"/>
    <s v="0:01:22"/>
    <x v="3"/>
    <n v="0"/>
    <n v="0"/>
    <n v="1"/>
    <n v="0"/>
    <n v="0"/>
    <s v="Yes"/>
    <s v="106k-125k"/>
    <n v="5"/>
    <s v="Tech"/>
    <s v="SQL"/>
    <n v="10"/>
    <n v="9"/>
    <n v="8"/>
    <n v="8"/>
    <n v="9"/>
    <n v="10"/>
    <n v="9"/>
    <s v="Difficult"/>
    <s v="Better Salary"/>
    <s v="Male"/>
    <n v="0"/>
    <n v="25"/>
    <s v="Associates"/>
    <n v="2"/>
    <s v="White or Caucasian"/>
    <s v="North America"/>
    <n v="1"/>
    <n v="0"/>
    <n v="0"/>
    <n v="0"/>
    <n v="0"/>
    <n v="0"/>
    <n v="0"/>
    <n v="0"/>
  </r>
  <r>
    <s v="62a4dd63f408bae018ef4e51"/>
    <s v="anonymous"/>
    <s v="6/11/2022"/>
    <s v="14:22"/>
    <s v="0:01:00"/>
    <x v="0"/>
    <n v="1"/>
    <n v="0"/>
    <n v="0"/>
    <n v="0"/>
    <n v="0"/>
    <s v="Yes"/>
    <s v="41k-65k"/>
    <n v="2"/>
    <s v="Construction"/>
    <s v="Python"/>
    <n v="4"/>
    <n v="6"/>
    <n v="6"/>
    <n v="6"/>
    <n v="5"/>
    <n v="7"/>
    <n v="5.666666666666667"/>
    <s v="Easy"/>
    <s v="Better Salary"/>
    <s v="Male"/>
    <n v="0"/>
    <n v="32"/>
    <s v="Bachelors"/>
    <n v="3"/>
    <s v="Black or African American"/>
    <s v="North America"/>
    <n v="1"/>
    <n v="0"/>
    <n v="0"/>
    <n v="0"/>
    <n v="0"/>
    <n v="0"/>
    <n v="0"/>
    <n v="0"/>
  </r>
  <r>
    <s v="62a4e34d7dc029e2d66e10b9"/>
    <s v="anonymous"/>
    <s v="6/11/2022"/>
    <s v="14:47"/>
    <s v="0:01:56"/>
    <x v="0"/>
    <n v="1"/>
    <n v="0"/>
    <n v="0"/>
    <n v="0"/>
    <n v="0"/>
    <s v="No"/>
    <s v="0-40k"/>
    <n v="1"/>
    <s v="Tech"/>
    <s v="Python"/>
    <n v="3"/>
    <n v="4"/>
    <n v="5"/>
    <n v="5"/>
    <n v="6"/>
    <n v="6"/>
    <n v="4.833333333333333"/>
    <s v="Neither easy nor difficult"/>
    <s v="Better Salary"/>
    <s v="Male"/>
    <n v="0"/>
    <n v="31"/>
    <s v="Masters"/>
    <n v="4"/>
    <s v="Asian or Asian American"/>
    <s v="Europe"/>
    <n v="0"/>
    <n v="0"/>
    <n v="1"/>
    <n v="0"/>
    <n v="0"/>
    <n v="0"/>
    <n v="0"/>
    <n v="0"/>
  </r>
  <r>
    <s v="62a349d5d8c00e9f5419ead2"/>
    <s v="anonymous"/>
    <s v="6/10/2022"/>
    <s v="9:40"/>
    <s v="0:01:32"/>
    <x v="0"/>
    <n v="1"/>
    <n v="0"/>
    <n v="0"/>
    <n v="0"/>
    <n v="0"/>
    <s v="No"/>
    <s v="41k-65k"/>
    <n v="2"/>
    <s v="Finance"/>
    <s v="Python"/>
    <n v="5"/>
    <n v="5"/>
    <n v="5"/>
    <n v="5"/>
    <n v="4"/>
    <n v="5"/>
    <n v="4.833333333333333"/>
    <s v="Neither easy nor difficult"/>
    <s v="Good Culture"/>
    <s v="Male"/>
    <n v="0"/>
    <n v="30"/>
    <s v="Bachelors"/>
    <n v="3"/>
    <s v="Hispanic or Latino"/>
    <s v="Europe"/>
    <n v="0"/>
    <n v="0"/>
    <n v="1"/>
    <n v="0"/>
    <n v="0"/>
    <n v="0"/>
    <n v="0"/>
    <n v="0"/>
  </r>
  <r>
    <s v="62a4e5aed8c00e9f541bf48c"/>
    <s v="anonymous"/>
    <s v="6/11/2022"/>
    <s v="14:57"/>
    <s v="0:02:26"/>
    <x v="4"/>
    <n v="0"/>
    <n v="0"/>
    <n v="0"/>
    <n v="0"/>
    <n v="0"/>
    <s v="Yes"/>
    <s v="0-40k"/>
    <n v="1"/>
    <s v="Other"/>
    <s v="Python"/>
    <n v="0"/>
    <n v="6"/>
    <n v="6"/>
    <n v="2"/>
    <n v="0"/>
    <n v="3"/>
    <n v="2.8333333333333335"/>
    <s v="Neither easy nor difficult"/>
    <s v="Better Salary"/>
    <s v="Male"/>
    <n v="0"/>
    <n v="23"/>
    <s v="Bachelors"/>
    <n v="3"/>
    <s v="Asian or Asian American"/>
    <s v="North America"/>
    <n v="1"/>
    <n v="0"/>
    <n v="0"/>
    <n v="0"/>
    <n v="0"/>
    <n v="0"/>
    <n v="0"/>
    <n v="0"/>
  </r>
  <r>
    <s v="62a4f6eef3072dd892645775"/>
    <s v="anonymous"/>
    <s v="6/11/2022"/>
    <s v="16:11"/>
    <s v="0:02:17"/>
    <x v="2"/>
    <n v="0"/>
    <n v="0"/>
    <n v="0"/>
    <n v="0"/>
    <n v="0"/>
    <s v="No"/>
    <s v="66k-85k"/>
    <n v="3"/>
    <s v="Education"/>
    <s v="R"/>
    <n v="7"/>
    <n v="7"/>
    <n v="6"/>
    <n v="7"/>
    <n v="6"/>
    <n v="6"/>
    <n v="6.5"/>
    <s v="Easy"/>
    <s v="Remote Work"/>
    <s v="Female"/>
    <n v="1"/>
    <n v="31"/>
    <s v="Bachelors"/>
    <n v="3"/>
    <s v="White or Caucasian"/>
    <s v="United Kingdom"/>
    <n v="0"/>
    <n v="0"/>
    <n v="0"/>
    <n v="0"/>
    <n v="1"/>
    <n v="0"/>
    <n v="0"/>
    <n v="0"/>
  </r>
  <r>
    <s v="62a58faf2e54c9003e55ef2e"/>
    <s v="anonymous"/>
    <s v="6/12/2022"/>
    <s v="3:03"/>
    <s v="0:01:20"/>
    <x v="4"/>
    <n v="0"/>
    <n v="0"/>
    <n v="0"/>
    <n v="0"/>
    <n v="0"/>
    <s v="No"/>
    <s v="0-40k"/>
    <n v="1"/>
    <s v="Education"/>
    <s v="Python"/>
    <n v="2"/>
    <n v="5"/>
    <n v="5"/>
    <n v="5"/>
    <n v="2"/>
    <n v="4"/>
    <n v="3.8333333333333335"/>
    <s v="Difficult"/>
    <s v="Better Salary"/>
    <s v="Male"/>
    <n v="0"/>
    <n v="27"/>
    <s v="Bachelors"/>
    <n v="3"/>
    <s v="White or Caucasian"/>
    <s v="Europe"/>
    <n v="0"/>
    <n v="0"/>
    <n v="1"/>
    <n v="0"/>
    <n v="0"/>
    <n v="0"/>
    <n v="0"/>
    <n v="0"/>
  </r>
  <r>
    <s v="62a5008c5d257a28a30fbde5"/>
    <s v="anonymous"/>
    <s v="6/11/2022"/>
    <s v="16:52"/>
    <s v="0:02:38"/>
    <x v="0"/>
    <n v="1"/>
    <n v="0"/>
    <n v="0"/>
    <n v="0"/>
    <n v="0"/>
    <s v="Yes"/>
    <s v="0-40k"/>
    <n v="1"/>
    <s v="Tech"/>
    <s v="Python"/>
    <n v="5"/>
    <n v="4"/>
    <n v="4"/>
    <n v="5"/>
    <n v="7"/>
    <n v="10"/>
    <n v="5.833333333333333"/>
    <s v="Neither easy nor difficult"/>
    <s v="Remote Work"/>
    <s v="Male"/>
    <n v="0"/>
    <n v="24"/>
    <s v="Bachelors"/>
    <n v="3"/>
    <s v="Other"/>
    <s v="Africa"/>
    <n v="0"/>
    <n v="1"/>
    <n v="0"/>
    <n v="0"/>
    <n v="0"/>
    <n v="0"/>
    <n v="0"/>
    <n v="0"/>
  </r>
  <r>
    <s v="62a5038acec54911e9cc9526"/>
    <s v="anonymous"/>
    <s v="6/11/2022"/>
    <s v="17:05"/>
    <s v="0:02:38"/>
    <x v="2"/>
    <n v="0"/>
    <n v="0"/>
    <n v="0"/>
    <n v="0"/>
    <n v="0"/>
    <s v="No"/>
    <s v="41k-65k"/>
    <n v="2"/>
    <s v="Other"/>
    <s v="Python"/>
    <n v="2"/>
    <n v="7"/>
    <n v="6"/>
    <n v="5"/>
    <n v="6"/>
    <n v="4"/>
    <n v="5"/>
    <s v="Neither easy nor difficult"/>
    <s v="Better Salary"/>
    <s v="Male"/>
    <n v="0"/>
    <n v="36"/>
    <s v="Masters"/>
    <n v="4"/>
    <s v="Asian or Asian American"/>
    <s v="North America"/>
    <n v="1"/>
    <n v="0"/>
    <n v="0"/>
    <n v="0"/>
    <n v="0"/>
    <n v="0"/>
    <n v="0"/>
    <n v="0"/>
  </r>
  <r>
    <s v="62a50775f8f756164587677b"/>
    <s v="anonymous"/>
    <s v="6/11/2022"/>
    <s v="17:21"/>
    <s v="0:02:29"/>
    <x v="0"/>
    <n v="1"/>
    <n v="0"/>
    <n v="0"/>
    <n v="0"/>
    <n v="0"/>
    <s v="Yes"/>
    <s v="41k-65k"/>
    <n v="2"/>
    <s v="Real Estate"/>
    <s v="R"/>
    <n v="4"/>
    <n v="6"/>
    <n v="6"/>
    <n v="6"/>
    <n v="6"/>
    <n v="6"/>
    <n v="5.666666666666667"/>
    <s v="Difficult"/>
    <s v="Remote Work"/>
    <s v="Female"/>
    <n v="1"/>
    <n v="32"/>
    <s v="Masters"/>
    <n v="4"/>
    <s v="White or Caucasian"/>
    <s v="North America"/>
    <n v="1"/>
    <n v="0"/>
    <n v="0"/>
    <n v="0"/>
    <n v="0"/>
    <n v="0"/>
    <n v="0"/>
    <n v="0"/>
  </r>
  <r>
    <s v="62a50eddf8d5efcc22fa1a4e"/>
    <s v="anonymous"/>
    <s v="6/11/2022"/>
    <s v="17:53"/>
    <s v="0:03:55"/>
    <x v="2"/>
    <n v="0"/>
    <n v="0"/>
    <n v="0"/>
    <n v="0"/>
    <n v="0"/>
    <s v="Yes"/>
    <s v="86k-105k"/>
    <n v="4"/>
    <s v="Healthcare"/>
    <s v="Python"/>
    <n v="8"/>
    <n v="9"/>
    <n v="7"/>
    <n v="7"/>
    <n v="7"/>
    <n v="9"/>
    <n v="7.833333333333333"/>
    <s v="Difficult"/>
    <s v="Remote Work"/>
    <s v="Female"/>
    <n v="1"/>
    <n v="36"/>
    <s v="Bachelors"/>
    <n v="3"/>
    <s v="White or Caucasian"/>
    <s v="North America"/>
    <n v="1"/>
    <n v="0"/>
    <n v="0"/>
    <n v="0"/>
    <n v="0"/>
    <n v="0"/>
    <n v="0"/>
    <n v="0"/>
  </r>
  <r>
    <s v="62a511acbc6861bf3179178a"/>
    <s v="anonymous"/>
    <s v="6/11/2022"/>
    <s v="18:05"/>
    <s v="0:01:53"/>
    <x v="1"/>
    <n v="0"/>
    <n v="1"/>
    <n v="0"/>
    <n v="0"/>
    <n v="0"/>
    <s v="No"/>
    <s v="106k-125k"/>
    <n v="5"/>
    <s v="Healthcare"/>
    <s v="SQL"/>
    <n v="8"/>
    <n v="6"/>
    <n v="5"/>
    <n v="2"/>
    <n v="3"/>
    <n v="2"/>
    <n v="4.333333333333333"/>
    <s v="Easy"/>
    <s v="Better Salary"/>
    <s v="Male"/>
    <n v="0"/>
    <n v="30"/>
    <s v="Bachelors"/>
    <n v="3"/>
    <s v="White or Caucasian"/>
    <s v="North America"/>
    <n v="1"/>
    <n v="0"/>
    <n v="0"/>
    <n v="0"/>
    <n v="0"/>
    <n v="0"/>
    <n v="0"/>
    <n v="0"/>
  </r>
  <r>
    <s v="62a5d350f3072dd892652c70"/>
    <s v="anonymous"/>
    <s v="6/12/2022"/>
    <s v="7:51"/>
    <s v="0:01:57"/>
    <x v="0"/>
    <n v="1"/>
    <n v="0"/>
    <n v="0"/>
    <n v="0"/>
    <n v="0"/>
    <s v="Yes"/>
    <s v="41k-65k"/>
    <n v="2"/>
    <s v="Tech"/>
    <s v="Python"/>
    <n v="5"/>
    <n v="8"/>
    <n v="3"/>
    <n v="2"/>
    <n v="4"/>
    <n v="8"/>
    <n v="5"/>
    <s v="Neither easy nor difficult"/>
    <s v="Good Culture"/>
    <s v="Male"/>
    <n v="0"/>
    <n v="32"/>
    <s v="Bachelors"/>
    <n v="3"/>
    <s v="White or Caucasian"/>
    <s v="Europe"/>
    <n v="0"/>
    <n v="0"/>
    <n v="1"/>
    <n v="0"/>
    <n v="0"/>
    <n v="0"/>
    <n v="0"/>
    <n v="0"/>
  </r>
  <r>
    <s v="62a960567dc029e2d6749dd8"/>
    <s v="anonymous"/>
    <s v="6/15/2022"/>
    <s v="0:30"/>
    <s v="0:02:43"/>
    <x v="1"/>
    <n v="0"/>
    <n v="1"/>
    <n v="0"/>
    <n v="0"/>
    <n v="0"/>
    <s v="No"/>
    <s v="41k-65k"/>
    <n v="2"/>
    <s v="Construction"/>
    <s v="Python"/>
    <n v="6"/>
    <n v="8"/>
    <n v="8"/>
    <n v="5"/>
    <n v="5"/>
    <n v="5"/>
    <n v="6.166666666666667"/>
    <s v="Neither easy nor difficult"/>
    <s v="Better Salary"/>
    <s v="Male"/>
    <n v="0"/>
    <n v="30"/>
    <s v="Masters"/>
    <n v="4"/>
    <s v="White or Caucasian"/>
    <s v="Europe"/>
    <n v="0"/>
    <n v="0"/>
    <n v="1"/>
    <n v="0"/>
    <n v="0"/>
    <n v="0"/>
    <n v="0"/>
    <n v="0"/>
  </r>
  <r>
    <s v="62aaff342e54c9003e5e79b8"/>
    <s v="anonymous"/>
    <s v="6/16/2022"/>
    <s v="6:00"/>
    <s v="0:12:16"/>
    <x v="4"/>
    <n v="0"/>
    <n v="0"/>
    <n v="0"/>
    <n v="0"/>
    <n v="0"/>
    <s v="Yes"/>
    <s v="0-40k"/>
    <n v="1"/>
    <s v="Tech"/>
    <s v="Python"/>
    <n v="0"/>
    <n v="4"/>
    <n v="2"/>
    <n v="0"/>
    <n v="1"/>
    <n v="3"/>
    <n v="1.6666666666666667"/>
    <s v="Neither easy nor difficult"/>
    <s v="Better Salary"/>
    <s v="Male"/>
    <n v="0"/>
    <n v="31"/>
    <s v="High School"/>
    <n v="1"/>
    <s v="Black or African American"/>
    <s v="Africa"/>
    <n v="0"/>
    <n v="1"/>
    <n v="0"/>
    <n v="0"/>
    <n v="0"/>
    <n v="0"/>
    <n v="0"/>
    <n v="0"/>
  </r>
  <r>
    <s v="62b71083f31287f32e189026"/>
    <s v="anonymous"/>
    <s v="6/25/2022"/>
    <s v="9:41"/>
    <s v="0:04:43"/>
    <x v="4"/>
    <n v="0"/>
    <n v="0"/>
    <n v="0"/>
    <n v="0"/>
    <n v="0"/>
    <s v="Yes"/>
    <s v="0-40k"/>
    <n v="1"/>
    <s v="Tech"/>
    <s v="Python"/>
    <n v="1"/>
    <n v="2"/>
    <n v="1"/>
    <n v="2"/>
    <n v="1"/>
    <n v="2"/>
    <n v="1.5"/>
    <s v="Difficult"/>
    <s v="Better Salary"/>
    <s v="Male"/>
    <n v="0"/>
    <n v="26"/>
    <s v="Bachelors"/>
    <n v="3"/>
    <s v="Asian or Asian American"/>
    <s v="Middle East"/>
    <n v="0"/>
    <n v="0"/>
    <n v="0"/>
    <n v="0"/>
    <n v="0"/>
    <n v="0"/>
    <n v="0"/>
    <n v="0"/>
  </r>
  <r>
    <s v="62a34fa418134ddc75ceb509"/>
    <s v="anonymous"/>
    <s v="6/10/2022"/>
    <s v="10:05"/>
    <s v="0:03:29"/>
    <x v="0"/>
    <n v="1"/>
    <n v="0"/>
    <n v="0"/>
    <n v="0"/>
    <n v="0"/>
    <s v="Yes"/>
    <s v="0-40k"/>
    <n v="1"/>
    <s v="Tech"/>
    <s v="Python"/>
    <n v="4"/>
    <n v="5"/>
    <n v="5"/>
    <n v="5"/>
    <n v="6"/>
    <n v="8"/>
    <n v="5.5"/>
    <s v="Difficult"/>
    <s v="Good Work/Life Balance"/>
    <s v="Male"/>
    <n v="0"/>
    <n v="23"/>
    <s v="Bachelors"/>
    <n v="3"/>
    <s v="Asian or Asian American"/>
    <s v="Asia"/>
    <n v="0"/>
    <n v="0"/>
    <n v="0"/>
    <n v="0"/>
    <n v="0"/>
    <n v="1"/>
    <n v="0"/>
    <n v="0"/>
  </r>
  <r>
    <s v="62a52725d8c00e9f541c3b4a"/>
    <s v="anonymous"/>
    <s v="6/11/2022"/>
    <s v="19:37"/>
    <s v="0:01:23"/>
    <x v="0"/>
    <n v="1"/>
    <n v="0"/>
    <n v="0"/>
    <n v="0"/>
    <n v="0"/>
    <s v="No"/>
    <s v="86k-105k"/>
    <n v="4"/>
    <s v="Finance"/>
    <s v="Python"/>
    <n v="3"/>
    <n v="6"/>
    <n v="4"/>
    <n v="2"/>
    <n v="2"/>
    <n v="3"/>
    <n v="3.3333333333333335"/>
    <s v="Difficult"/>
    <s v="Other"/>
    <s v="Male"/>
    <n v="0"/>
    <n v="25"/>
    <s v="Masters"/>
    <n v="4"/>
    <s v="Hispanic or Latino"/>
    <s v="North America"/>
    <n v="1"/>
    <n v="0"/>
    <n v="0"/>
    <n v="0"/>
    <n v="0"/>
    <n v="0"/>
    <n v="0"/>
    <n v="0"/>
  </r>
  <r>
    <s v="62a5390cb4da29969c655ccc"/>
    <s v="anonymous"/>
    <s v="6/11/2022"/>
    <s v="20:53"/>
    <s v="0:03:19"/>
    <x v="1"/>
    <n v="0"/>
    <n v="1"/>
    <n v="0"/>
    <n v="0"/>
    <n v="0"/>
    <s v="Yes"/>
    <s v="41k-65k"/>
    <n v="2"/>
    <s v="Tech"/>
    <s v="Python"/>
    <n v="4"/>
    <n v="4"/>
    <n v="3"/>
    <n v="4"/>
    <n v="4"/>
    <n v="5"/>
    <n v="4"/>
    <s v="Neither easy nor difficult"/>
    <s v="Remote Work"/>
    <s v="Female"/>
    <n v="1"/>
    <n v="35"/>
    <s v="Masters"/>
    <n v="4"/>
    <s v="Asian or Asian American"/>
    <s v="United Kingdom"/>
    <n v="0"/>
    <n v="0"/>
    <n v="0"/>
    <n v="0"/>
    <n v="1"/>
    <n v="0"/>
    <n v="0"/>
    <n v="0"/>
  </r>
  <r>
    <s v="62a53bc0bc6861bf31793947"/>
    <s v="anonymous"/>
    <s v="6/11/2022"/>
    <s v="21:05"/>
    <s v="0:01:19"/>
    <x v="0"/>
    <n v="1"/>
    <n v="0"/>
    <n v="0"/>
    <n v="0"/>
    <n v="0"/>
    <s v="Yes"/>
    <s v="66k-85k"/>
    <n v="3"/>
    <s v="Other"/>
    <s v="R"/>
    <n v="3"/>
    <n v="4"/>
    <n v="4"/>
    <n v="5"/>
    <n v="4"/>
    <n v="4"/>
    <n v="4"/>
    <s v="Very Easy"/>
    <s v="Better Salary"/>
    <s v="Male"/>
    <n v="0"/>
    <n v="26"/>
    <s v="Bachelors"/>
    <n v="3"/>
    <s v="White or Caucasian"/>
    <s v="North America"/>
    <n v="1"/>
    <n v="0"/>
    <n v="0"/>
    <n v="0"/>
    <n v="0"/>
    <n v="0"/>
    <n v="0"/>
    <n v="0"/>
  </r>
  <r>
    <s v="62a53c84f3072dd8926495c9"/>
    <s v="anonymous"/>
    <s v="6/11/2022"/>
    <s v="21:08"/>
    <s v="0:01:07"/>
    <x v="4"/>
    <n v="0"/>
    <n v="0"/>
    <n v="0"/>
    <n v="0"/>
    <n v="0"/>
    <s v="No"/>
    <s v="0-40k"/>
    <n v="1"/>
    <s v="Tech"/>
    <s v="Python"/>
    <n v="2"/>
    <n v="7"/>
    <n v="9"/>
    <n v="7"/>
    <n v="3"/>
    <n v="3"/>
    <n v="5.166666666666667"/>
    <s v="Difficult"/>
    <s v="Remote Work"/>
    <s v="Male"/>
    <n v="0"/>
    <n v="22"/>
    <s v="Bachelors"/>
    <n v="3"/>
    <s v="White or Caucasian"/>
    <s v="North America"/>
    <n v="1"/>
    <n v="0"/>
    <n v="0"/>
    <n v="0"/>
    <n v="0"/>
    <n v="0"/>
    <n v="0"/>
    <n v="0"/>
  </r>
  <r>
    <s v="62a54bccf3072dd89264a13b"/>
    <s v="anonymous"/>
    <s v="6/11/2022"/>
    <s v="22:13"/>
    <s v="0:01:43"/>
    <x v="3"/>
    <n v="0"/>
    <n v="0"/>
    <n v="1"/>
    <n v="0"/>
    <n v="0"/>
    <s v="Yes"/>
    <s v="86k-105k"/>
    <n v="4"/>
    <s v="Other"/>
    <s v="Python"/>
    <n v="6"/>
    <n v="8"/>
    <n v="10"/>
    <n v="9"/>
    <n v="6"/>
    <n v="8"/>
    <n v="7.833333333333333"/>
    <s v="Neither easy nor difficult"/>
    <s v="Better Salary"/>
    <s v="Male"/>
    <n v="0"/>
    <n v="30"/>
    <s v="Masters"/>
    <n v="4"/>
    <s v="Asian or Asian American"/>
    <s v="North America"/>
    <n v="1"/>
    <n v="0"/>
    <n v="0"/>
    <n v="0"/>
    <n v="0"/>
    <n v="0"/>
    <n v="0"/>
    <n v="0"/>
  </r>
  <r>
    <s v="62a54f20d8c00e9f541c5cfa"/>
    <s v="anonymous"/>
    <s v="6/11/2022"/>
    <s v="22:27"/>
    <s v="0:02:37"/>
    <x v="0"/>
    <n v="1"/>
    <n v="0"/>
    <n v="0"/>
    <n v="0"/>
    <n v="0"/>
    <s v="Yes"/>
    <s v="66k-85k"/>
    <n v="3"/>
    <s v="Other"/>
    <s v="Python"/>
    <n v="2"/>
    <n v="8"/>
    <n v="6"/>
    <n v="1"/>
    <n v="8"/>
    <n v="10"/>
    <n v="5.833333333333333"/>
    <s v="Neither easy nor difficult"/>
    <s v="Better Salary"/>
    <s v="Male"/>
    <n v="0"/>
    <n v="36"/>
    <s v="Masters"/>
    <n v="4"/>
    <s v="White or Caucasian"/>
    <s v="North America"/>
    <n v="1"/>
    <n v="0"/>
    <n v="0"/>
    <n v="0"/>
    <n v="0"/>
    <n v="0"/>
    <n v="0"/>
    <n v="0"/>
  </r>
  <r>
    <s v="62a552e1cf2555431732922d"/>
    <s v="anonymous"/>
    <s v="6/11/2022"/>
    <s v="22:43"/>
    <s v="0:02:25"/>
    <x v="0"/>
    <n v="1"/>
    <n v="0"/>
    <n v="0"/>
    <n v="0"/>
    <n v="0"/>
    <s v="Yes"/>
    <s v="66k-85k"/>
    <n v="3"/>
    <s v="Healthcare"/>
    <s v="R"/>
    <n v="4"/>
    <n v="4"/>
    <n v="5"/>
    <n v="5"/>
    <n v="4"/>
    <n v="6"/>
    <n v="4.666666666666667"/>
    <s v="Neither easy nor difficult"/>
    <s v="ALL"/>
    <s v="Female"/>
    <n v="1"/>
    <n v="30"/>
    <s v="Masters"/>
    <n v="4"/>
    <s v="White or Caucasian"/>
    <s v="North America"/>
    <n v="1"/>
    <n v="0"/>
    <n v="0"/>
    <n v="0"/>
    <n v="0"/>
    <n v="0"/>
    <n v="0"/>
    <n v="0"/>
  </r>
  <r>
    <s v="62a557d10f8c8599d5b1a81c"/>
    <s v="anonymous"/>
    <s v="6/11/2022"/>
    <s v="23:04"/>
    <s v="0:01:35"/>
    <x v="3"/>
    <n v="0"/>
    <n v="0"/>
    <n v="1"/>
    <n v="0"/>
    <n v="0"/>
    <s v="Yes"/>
    <s v="106k-125k"/>
    <n v="5"/>
    <s v="Finance"/>
    <s v="Python"/>
    <n v="9"/>
    <n v="8"/>
    <n v="10"/>
    <n v="10"/>
    <n v="10"/>
    <n v="10"/>
    <n v="9.5"/>
    <s v="Difficult"/>
    <s v="Remote Work"/>
    <s v="Male"/>
    <n v="0"/>
    <n v="29"/>
    <s v="Bachelors"/>
    <n v="3"/>
    <s v="Asian or Asian American"/>
    <s v="North America"/>
    <n v="1"/>
    <n v="0"/>
    <n v="0"/>
    <n v="0"/>
    <n v="0"/>
    <n v="0"/>
    <n v="0"/>
    <n v="0"/>
  </r>
  <r>
    <s v="62a55b05f8d5efcc22fa5b65"/>
    <s v="anonymous"/>
    <s v="6/11/2022"/>
    <s v="23:18"/>
    <s v="0:04:47"/>
    <x v="5"/>
    <n v="0"/>
    <n v="0"/>
    <n v="0"/>
    <n v="1"/>
    <n v="0"/>
    <s v="Yes"/>
    <s v="66k-85k"/>
    <n v="3"/>
    <s v="Other"/>
    <s v="R"/>
    <n v="8"/>
    <n v="10"/>
    <n v="10"/>
    <n v="7"/>
    <n v="8"/>
    <n v="5"/>
    <n v="8"/>
    <s v="Difficult"/>
    <s v="Other"/>
    <s v="Male"/>
    <n v="0"/>
    <n v="30"/>
    <s v="Masters"/>
    <n v="4"/>
    <s v="White or Caucasian"/>
    <s v="North America"/>
    <n v="1"/>
    <n v="0"/>
    <n v="0"/>
    <n v="0"/>
    <n v="0"/>
    <n v="0"/>
    <n v="0"/>
    <n v="0"/>
  </r>
  <r>
    <s v="62a55fe1f8d5efcc22fa5fe4"/>
    <s v="anonymous"/>
    <s v="6/11/2022"/>
    <s v="23:39"/>
    <s v="0:01:03"/>
    <x v="1"/>
    <n v="0"/>
    <n v="1"/>
    <n v="0"/>
    <n v="0"/>
    <n v="0"/>
    <s v="No"/>
    <s v="41k-65k"/>
    <n v="2"/>
    <s v="Finance"/>
    <s v="Python"/>
    <n v="0"/>
    <n v="6"/>
    <n v="6"/>
    <n v="6"/>
    <n v="6"/>
    <n v="6"/>
    <n v="5"/>
    <s v="Very Easy"/>
    <s v="Better Salary"/>
    <s v="Male"/>
    <n v="0"/>
    <n v="24"/>
    <s v="Bachelors"/>
    <n v="3"/>
    <s v="Black or African American"/>
    <s v="North America"/>
    <n v="1"/>
    <n v="0"/>
    <n v="0"/>
    <n v="0"/>
    <n v="0"/>
    <n v="0"/>
    <n v="0"/>
    <n v="0"/>
  </r>
  <r>
    <s v="62a56bc67dc029e2d66e86c0"/>
    <s v="anonymous"/>
    <s v="6/12/2022"/>
    <s v="0:29"/>
    <s v="0:01:37"/>
    <x v="1"/>
    <n v="0"/>
    <n v="1"/>
    <n v="0"/>
    <n v="0"/>
    <n v="0"/>
    <s v="Yes"/>
    <s v="225k+"/>
    <n v="8"/>
    <s v="Tech"/>
    <s v="SQL"/>
    <n v="3"/>
    <n v="3"/>
    <n v="4"/>
    <n v="4"/>
    <n v="3"/>
    <n v="5"/>
    <n v="3.6666666666666665"/>
    <s v="Neither easy nor difficult"/>
    <s v="Better Salary"/>
    <s v="Male"/>
    <n v="0"/>
    <n v="33"/>
    <s v="Bachelors"/>
    <n v="3"/>
    <s v="Asian or Asian American"/>
    <s v="North America"/>
    <n v="1"/>
    <n v="0"/>
    <n v="0"/>
    <n v="0"/>
    <n v="0"/>
    <n v="0"/>
    <n v="0"/>
    <n v="0"/>
  </r>
  <r>
    <s v="62a57116f408bae018efd56a"/>
    <s v="anonymous"/>
    <s v="6/12/2022"/>
    <s v="0:52"/>
    <s v="0:01:37"/>
    <x v="0"/>
    <n v="1"/>
    <n v="0"/>
    <n v="0"/>
    <n v="0"/>
    <n v="0"/>
    <s v="No"/>
    <s v="106k-125k"/>
    <n v="5"/>
    <s v="Other"/>
    <s v="Python"/>
    <n v="10"/>
    <n v="10"/>
    <n v="10"/>
    <n v="10"/>
    <n v="10"/>
    <n v="6"/>
    <n v="9.3333333333333339"/>
    <s v="Easy"/>
    <s v="Better Salary"/>
    <s v="Female"/>
    <n v="1"/>
    <n v="42"/>
    <s v="Bachelors"/>
    <n v="3"/>
    <s v="White or Caucasian"/>
    <s v="North America"/>
    <n v="1"/>
    <n v="0"/>
    <n v="0"/>
    <n v="0"/>
    <n v="0"/>
    <n v="0"/>
    <n v="0"/>
    <n v="0"/>
  </r>
  <r>
    <s v="62a57263cec54911e9ccf648"/>
    <s v="anonymous"/>
    <s v="6/12/2022"/>
    <s v="0:58"/>
    <s v="0:01:54"/>
    <x v="0"/>
    <n v="1"/>
    <n v="0"/>
    <n v="0"/>
    <n v="0"/>
    <n v="0"/>
    <s v="Yes"/>
    <s v="41k-65k"/>
    <n v="2"/>
    <s v="Healthcare"/>
    <s v="Python"/>
    <n v="1"/>
    <n v="10"/>
    <n v="10"/>
    <n v="8"/>
    <n v="10"/>
    <n v="3"/>
    <n v="7"/>
    <s v="Neither easy nor difficult"/>
    <s v="Better Salary"/>
    <s v="Female"/>
    <n v="1"/>
    <n v="36"/>
    <s v="Bachelors"/>
    <n v="3"/>
    <s v="White or Caucasian"/>
    <s v="North America"/>
    <n v="1"/>
    <n v="0"/>
    <n v="0"/>
    <n v="0"/>
    <n v="0"/>
    <n v="0"/>
    <n v="0"/>
    <n v="0"/>
  </r>
  <r>
    <s v="62a574b3b4da29969c658eb4"/>
    <s v="anonymous"/>
    <s v="6/12/2022"/>
    <s v="1:08"/>
    <s v="0:01:43"/>
    <x v="0"/>
    <n v="1"/>
    <n v="0"/>
    <n v="0"/>
    <n v="0"/>
    <n v="0"/>
    <s v="Yes"/>
    <s v="41k-65k"/>
    <n v="2"/>
    <s v="Other"/>
    <s v="Python"/>
    <n v="2"/>
    <n v="3"/>
    <n v="7"/>
    <n v="6"/>
    <n v="5"/>
    <n v="6"/>
    <n v="4.833333333333333"/>
    <s v="Neither easy nor difficult"/>
    <s v="Better Salary"/>
    <s v="Male"/>
    <n v="0"/>
    <n v="27"/>
    <s v="Bachelors"/>
    <n v="3"/>
    <s v="White or Caucasian"/>
    <s v="North America"/>
    <n v="1"/>
    <n v="0"/>
    <n v="0"/>
    <n v="0"/>
    <n v="0"/>
    <n v="0"/>
    <n v="0"/>
    <n v="0"/>
  </r>
  <r>
    <s v="62a58b267dc029e2d66ea3f8"/>
    <s v="anonymous"/>
    <s v="6/12/2022"/>
    <s v="2:43"/>
    <s v="0:01:35"/>
    <x v="0"/>
    <n v="1"/>
    <n v="0"/>
    <n v="0"/>
    <n v="0"/>
    <n v="0"/>
    <s v="No"/>
    <s v="0-40k"/>
    <n v="1"/>
    <s v="Tech"/>
    <s v="Python"/>
    <n v="8"/>
    <n v="7"/>
    <n v="8"/>
    <n v="7"/>
    <n v="7"/>
    <n v="9"/>
    <n v="7.666666666666667"/>
    <s v="Easy"/>
    <s v="Other"/>
    <s v="Female"/>
    <n v="1"/>
    <n v="21"/>
    <s v="Bachelors"/>
    <n v="3"/>
    <s v="Asian or Asian American"/>
    <s v="India"/>
    <n v="0"/>
    <n v="0"/>
    <n v="0"/>
    <n v="1"/>
    <n v="0"/>
    <n v="0"/>
    <n v="0"/>
    <n v="0"/>
  </r>
  <r>
    <s v="62a421cebc6861bf317803f5"/>
    <s v="anonymous"/>
    <s v="6/11/2022"/>
    <s v="1:02"/>
    <s v="0:01:29"/>
    <x v="2"/>
    <n v="0"/>
    <n v="0"/>
    <n v="0"/>
    <n v="0"/>
    <n v="0"/>
    <s v="Yes"/>
    <s v="0-40k"/>
    <n v="1"/>
    <s v="Other"/>
    <s v="Python"/>
    <n v="3"/>
    <n v="4"/>
    <n v="5"/>
    <n v="3"/>
    <n v="2"/>
    <n v="3"/>
    <n v="3.3333333333333335"/>
    <s v="Neither easy nor difficult"/>
    <s v="Better Salary"/>
    <s v="Male"/>
    <n v="0"/>
    <n v="27"/>
    <s v="Bachelors"/>
    <n v="3"/>
    <s v="White or Caucasian"/>
    <s v="Central America"/>
    <n v="0"/>
    <n v="0"/>
    <n v="0"/>
    <n v="0"/>
    <n v="0"/>
    <n v="0"/>
    <n v="0"/>
    <n v="0"/>
  </r>
  <r>
    <s v="62a4926ef408bae018eef4ee"/>
    <s v="anonymous"/>
    <s v="6/11/2022"/>
    <s v="9:02"/>
    <s v="0:02:06"/>
    <x v="0"/>
    <n v="1"/>
    <n v="0"/>
    <n v="0"/>
    <n v="0"/>
    <n v="0"/>
    <s v="Yes"/>
    <s v="0-40k"/>
    <n v="1"/>
    <s v="Telecommunication"/>
    <s v="Python"/>
    <n v="0"/>
    <n v="8"/>
    <n v="5"/>
    <n v="5"/>
    <n v="2"/>
    <n v="2"/>
    <n v="3.6666666666666665"/>
    <s v="Easy"/>
    <s v="Better Salary"/>
    <s v="Male"/>
    <n v="0"/>
    <n v="28"/>
    <s v="Bachelors"/>
    <n v="3"/>
    <s v="Hispanic or Latino"/>
    <s v="Central America"/>
    <n v="0"/>
    <n v="0"/>
    <n v="0"/>
    <n v="0"/>
    <n v="0"/>
    <n v="0"/>
    <n v="0"/>
    <n v="0"/>
  </r>
  <r>
    <s v="62a377f424a2626027389af3"/>
    <s v="anonymous"/>
    <s v="6/10/2022"/>
    <s v="12:57"/>
    <s v="0:03:54"/>
    <x v="0"/>
    <n v="1"/>
    <n v="0"/>
    <n v="0"/>
    <n v="0"/>
    <n v="0"/>
    <s v="Yes"/>
    <s v="0-40k"/>
    <n v="1"/>
    <s v="Telecommunication"/>
    <s v="R"/>
    <n v="2"/>
    <n v="8"/>
    <n v="7"/>
    <n v="6"/>
    <n v="5"/>
    <n v="6"/>
    <n v="5.666666666666667"/>
    <s v="Neither easy nor difficult"/>
    <s v="Good Work/Life Balance"/>
    <s v="Male"/>
    <n v="0"/>
    <n v="41"/>
    <s v="Bachelors"/>
    <n v="3"/>
    <s v="Hispanic or Latino"/>
    <s v="South America"/>
    <n v="0"/>
    <n v="0"/>
    <n v="0"/>
    <n v="0"/>
    <n v="0"/>
    <n v="0"/>
    <n v="0"/>
    <n v="1"/>
  </r>
  <r>
    <s v="62a39b6cf408bae018ede929"/>
    <s v="anonymous"/>
    <s v="6/10/2022"/>
    <s v="15:28"/>
    <s v="0:01:55"/>
    <x v="0"/>
    <n v="1"/>
    <n v="0"/>
    <n v="0"/>
    <n v="0"/>
    <n v="0"/>
    <s v="No"/>
    <s v="0-40k"/>
    <n v="1"/>
    <s v="Other"/>
    <s v="Python"/>
    <n v="8"/>
    <n v="8"/>
    <n v="9"/>
    <n v="9"/>
    <n v="8"/>
    <n v="7"/>
    <n v="8.1666666666666661"/>
    <s v="Neither easy nor difficult"/>
    <s v="Better Salary"/>
    <s v="Male"/>
    <n v="0"/>
    <n v="27"/>
    <s v="Bachelors"/>
    <n v="3"/>
    <s v="Hispanic or Latino"/>
    <s v="South America"/>
    <n v="0"/>
    <n v="0"/>
    <n v="0"/>
    <n v="0"/>
    <n v="0"/>
    <n v="0"/>
    <n v="0"/>
    <n v="1"/>
  </r>
  <r>
    <s v="62a59d007dc029e2d66eb8f9"/>
    <s v="anonymous"/>
    <s v="6/12/2022"/>
    <s v="4:00"/>
    <s v="0:01:29"/>
    <x v="0"/>
    <n v="1"/>
    <n v="0"/>
    <n v="0"/>
    <n v="0"/>
    <n v="0"/>
    <s v="Yes"/>
    <s v="66k-85k"/>
    <n v="3"/>
    <s v="Other"/>
    <s v="SQL"/>
    <n v="2"/>
    <n v="0"/>
    <n v="0"/>
    <n v="0"/>
    <n v="0"/>
    <n v="2"/>
    <n v="0.66666666666666663"/>
    <s v="Difficult"/>
    <s v="Better Salary"/>
    <s v="Female"/>
    <n v="1"/>
    <n v="33"/>
    <s v="Bachelors"/>
    <n v="3"/>
    <s v="White or Caucasian"/>
    <s v="North America"/>
    <n v="1"/>
    <n v="0"/>
    <n v="0"/>
    <n v="0"/>
    <n v="0"/>
    <n v="0"/>
    <n v="0"/>
    <n v="0"/>
  </r>
  <r>
    <s v="62a5a124cec54911e9cd29f5"/>
    <s v="anonymous"/>
    <s v="6/12/2022"/>
    <s v="4:17"/>
    <s v="0:01:57"/>
    <x v="0"/>
    <n v="1"/>
    <n v="0"/>
    <n v="0"/>
    <n v="0"/>
    <n v="0"/>
    <s v="Yes"/>
    <s v="86k-105k"/>
    <n v="4"/>
    <s v="Finance"/>
    <s v="Python"/>
    <n v="3"/>
    <n v="3"/>
    <n v="4"/>
    <n v="4"/>
    <n v="4"/>
    <n v="4"/>
    <n v="3.6666666666666665"/>
    <s v="Difficult"/>
    <s v="Good Culture"/>
    <s v="Male"/>
    <n v="0"/>
    <n v="47"/>
    <s v="Masters"/>
    <n v="4"/>
    <s v="American Indian or Alaska Native"/>
    <s v="India"/>
    <n v="0"/>
    <n v="0"/>
    <n v="0"/>
    <n v="1"/>
    <n v="0"/>
    <n v="0"/>
    <n v="0"/>
    <n v="0"/>
  </r>
  <r>
    <s v="62a5a44b24a26260273af0fc"/>
    <s v="anonymous"/>
    <s v="6/12/2022"/>
    <s v="4:31"/>
    <s v="0:01:34"/>
    <x v="0"/>
    <n v="1"/>
    <n v="0"/>
    <n v="0"/>
    <n v="0"/>
    <n v="0"/>
    <s v="Yes"/>
    <s v="66k-85k"/>
    <n v="3"/>
    <s v="Other"/>
    <s v="SQL"/>
    <n v="4"/>
    <n v="5"/>
    <n v="4"/>
    <n v="5"/>
    <n v="4"/>
    <n v="4"/>
    <n v="4.333333333333333"/>
    <s v="Difficult"/>
    <s v="ALL"/>
    <s v="Male"/>
    <n v="0"/>
    <n v="27"/>
    <s v="Masters"/>
    <n v="4"/>
    <s v="Asian or Asian American"/>
    <s v="North America"/>
    <n v="1"/>
    <n v="0"/>
    <n v="0"/>
    <n v="0"/>
    <n v="0"/>
    <n v="0"/>
    <n v="0"/>
    <n v="0"/>
  </r>
  <r>
    <s v="62a5a931cec54911e9cd3333"/>
    <s v="anonymous"/>
    <s v="6/12/2022"/>
    <s v="4:52"/>
    <s v="0:03:19"/>
    <x v="0"/>
    <n v="1"/>
    <n v="0"/>
    <n v="0"/>
    <n v="0"/>
    <n v="0"/>
    <s v="No"/>
    <s v="0-40k"/>
    <n v="1"/>
    <s v="Healthcare"/>
    <s v="Python"/>
    <n v="6"/>
    <n v="7"/>
    <n v="8"/>
    <n v="7"/>
    <n v="6"/>
    <n v="7"/>
    <n v="6.833333333333333"/>
    <s v="Neither easy nor difficult"/>
    <s v="Better Salary"/>
    <s v="Male"/>
    <n v="0"/>
    <n v="26"/>
    <s v="Bachelors"/>
    <n v="3"/>
    <s v="Asian or Asian American"/>
    <s v="India"/>
    <n v="0"/>
    <n v="0"/>
    <n v="0"/>
    <n v="1"/>
    <n v="0"/>
    <n v="0"/>
    <n v="0"/>
    <n v="0"/>
  </r>
  <r>
    <s v="62a5bea05d257a28a3106f7e"/>
    <s v="anonymous"/>
    <s v="6/12/2022"/>
    <s v="6:23"/>
    <s v="0:01:41"/>
    <x v="0"/>
    <n v="1"/>
    <n v="0"/>
    <n v="0"/>
    <n v="0"/>
    <n v="0"/>
    <s v="No"/>
    <s v="0-40k"/>
    <n v="1"/>
    <s v="Finance"/>
    <s v="Python"/>
    <n v="2"/>
    <n v="3"/>
    <n v="2"/>
    <n v="5"/>
    <n v="5"/>
    <n v="6"/>
    <n v="3.8333333333333335"/>
    <s v="Neither easy nor difficult"/>
    <s v="Remote Work"/>
    <s v="Female"/>
    <n v="1"/>
    <n v="35"/>
    <s v="Masters"/>
    <n v="4"/>
    <s v="Asian or Asian American"/>
    <s v="India"/>
    <n v="0"/>
    <n v="0"/>
    <n v="0"/>
    <n v="1"/>
    <n v="0"/>
    <n v="0"/>
    <n v="0"/>
    <n v="0"/>
  </r>
  <r>
    <s v="62a5c571575fa3a5ae8baaa1"/>
    <s v="anonymous"/>
    <s v="6/12/2022"/>
    <s v="6:52"/>
    <s v="0:01:11"/>
    <x v="0"/>
    <n v="1"/>
    <n v="0"/>
    <n v="0"/>
    <n v="0"/>
    <n v="0"/>
    <s v="Yes"/>
    <s v="86k-105k"/>
    <n v="4"/>
    <s v="Education"/>
    <s v="Python"/>
    <n v="0"/>
    <n v="1"/>
    <n v="1"/>
    <n v="0"/>
    <n v="0"/>
    <n v="0"/>
    <n v="0.33333333333333331"/>
    <s v="Neither easy nor difficult"/>
    <s v="Good Culture"/>
    <s v="Male"/>
    <n v="0"/>
    <n v="31"/>
    <s v="Masters"/>
    <n v="4"/>
    <s v="Hispanic or Latino"/>
    <s v="North America"/>
    <n v="1"/>
    <n v="0"/>
    <n v="0"/>
    <n v="0"/>
    <n v="0"/>
    <n v="0"/>
    <n v="0"/>
    <n v="0"/>
  </r>
  <r>
    <s v="62a33f56cf255543173005e9"/>
    <s v="anonymous"/>
    <s v="6/10/2022"/>
    <s v="8:55"/>
    <s v="0:00:56"/>
    <x v="0"/>
    <n v="1"/>
    <n v="0"/>
    <n v="0"/>
    <n v="0"/>
    <n v="0"/>
    <s v="Yes"/>
    <s v="0-40k"/>
    <n v="1"/>
    <s v="Other"/>
    <s v="Python"/>
    <n v="3"/>
    <n v="1"/>
    <n v="3"/>
    <n v="2"/>
    <n v="3"/>
    <n v="1"/>
    <n v="2.1666666666666665"/>
    <s v="Neither easy nor difficult"/>
    <s v="Good Culture"/>
    <s v="Male"/>
    <n v="0"/>
    <n v="24"/>
    <s v="Unknown"/>
    <s v=" "/>
    <s v="Hispanic or Latino"/>
    <s v="South America"/>
    <n v="0"/>
    <n v="0"/>
    <n v="0"/>
    <n v="0"/>
    <n v="0"/>
    <n v="0"/>
    <n v="0"/>
    <n v="1"/>
  </r>
  <r>
    <s v="62a5cba2575fa3a5ae8bb122"/>
    <s v="anonymous"/>
    <s v="6/12/2022"/>
    <s v="7:18"/>
    <s v="0:02:11"/>
    <x v="1"/>
    <n v="0"/>
    <n v="1"/>
    <n v="0"/>
    <n v="0"/>
    <n v="0"/>
    <s v="Yes"/>
    <s v="66k-85k"/>
    <n v="3"/>
    <s v="Real Estate"/>
    <s v="Python"/>
    <n v="3"/>
    <n v="10"/>
    <n v="8"/>
    <n v="8"/>
    <n v="10"/>
    <n v="10"/>
    <n v="8.1666666666666661"/>
    <s v="Easy"/>
    <s v="Remote Work"/>
    <s v="Male"/>
    <n v="0"/>
    <n v="27"/>
    <s v="Bachelors"/>
    <n v="3"/>
    <s v="White or Caucasian"/>
    <s v="North America"/>
    <n v="1"/>
    <n v="0"/>
    <n v="0"/>
    <n v="0"/>
    <n v="0"/>
    <n v="0"/>
    <n v="0"/>
    <n v="0"/>
  </r>
  <r>
    <s v="62a37a7818134ddc75cf0d4c"/>
    <s v="anonymous"/>
    <s v="6/10/2022"/>
    <s v="13:08"/>
    <s v="0:01:27"/>
    <x v="0"/>
    <n v="1"/>
    <n v="0"/>
    <n v="0"/>
    <n v="0"/>
    <n v="0"/>
    <s v="No"/>
    <s v="0-40k"/>
    <n v="1"/>
    <s v="Healthcare"/>
    <s v="Python"/>
    <n v="0"/>
    <n v="10"/>
    <n v="10"/>
    <n v="10"/>
    <n v="10"/>
    <n v="10"/>
    <n v="8.3333333333333339"/>
    <s v="Difficult"/>
    <s v="Better Salary"/>
    <s v="Male"/>
    <n v="0"/>
    <n v="22"/>
    <s v="Bachelors"/>
    <n v="3"/>
    <s v="Native Hawaiian or other Pacific Islander"/>
    <s v="Asia"/>
    <n v="0"/>
    <n v="0"/>
    <n v="0"/>
    <n v="0"/>
    <n v="0"/>
    <n v="1"/>
    <n v="0"/>
    <n v="0"/>
  </r>
  <r>
    <s v="62a487167dc029e2d66da73e"/>
    <s v="anonymous"/>
    <s v="6/11/2022"/>
    <s v="8:14"/>
    <s v="0:01:53"/>
    <x v="0"/>
    <n v="1"/>
    <n v="0"/>
    <n v="0"/>
    <n v="0"/>
    <n v="0"/>
    <s v="Yes"/>
    <s v="0-40k"/>
    <n v="1"/>
    <s v="Other"/>
    <s v="Python"/>
    <n v="5"/>
    <n v="5"/>
    <n v="5"/>
    <n v="5"/>
    <n v="5"/>
    <n v="6"/>
    <n v="5.166666666666667"/>
    <s v="Neither easy nor difficult"/>
    <s v="Better Salary"/>
    <s v="Female"/>
    <n v="1"/>
    <n v="28"/>
    <s v="Bachelors"/>
    <n v="3"/>
    <s v="Asian or Asian American"/>
    <s v="Asia"/>
    <n v="0"/>
    <n v="0"/>
    <n v="0"/>
    <n v="0"/>
    <n v="0"/>
    <n v="1"/>
    <n v="0"/>
    <n v="0"/>
  </r>
  <r>
    <s v="62a5e69f24a26260273b42bf"/>
    <s v="anonymous"/>
    <s v="6/12/2022"/>
    <s v="9:14"/>
    <s v="0:01:31"/>
    <x v="2"/>
    <n v="0"/>
    <n v="0"/>
    <n v="0"/>
    <n v="0"/>
    <n v="0"/>
    <s v="No"/>
    <s v="66k-85k"/>
    <n v="3"/>
    <s v="Finance"/>
    <s v="Python"/>
    <n v="0"/>
    <n v="10"/>
    <n v="10"/>
    <n v="5"/>
    <n v="0"/>
    <n v="0"/>
    <n v="4.166666666666667"/>
    <s v="Neither easy nor difficult"/>
    <s v="Good Work/Life Balance"/>
    <s v="Female"/>
    <n v="1"/>
    <n v="30"/>
    <s v="Masters"/>
    <n v="4"/>
    <s v="Asian or Asian American"/>
    <s v="North America"/>
    <n v="1"/>
    <n v="0"/>
    <n v="0"/>
    <n v="0"/>
    <n v="0"/>
    <n v="0"/>
    <n v="0"/>
    <n v="0"/>
  </r>
  <r>
    <s v="62a5ea667dc029e2d66f153d"/>
    <s v="anonymous"/>
    <s v="6/12/2022"/>
    <s v="9:30"/>
    <s v="0:01:52"/>
    <x v="0"/>
    <n v="1"/>
    <n v="0"/>
    <n v="0"/>
    <n v="0"/>
    <n v="0"/>
    <s v="Yes"/>
    <s v="106k-125k"/>
    <n v="5"/>
    <s v="Other"/>
    <s v="Python"/>
    <n v="8"/>
    <n v="6"/>
    <n v="6"/>
    <n v="7"/>
    <n v="9"/>
    <n v="10"/>
    <n v="7.666666666666667"/>
    <s v="Easy"/>
    <s v="Better Salary"/>
    <s v="Female"/>
    <n v="1"/>
    <n v="35"/>
    <s v="Masters"/>
    <n v="4"/>
    <s v="Black or African American"/>
    <s v="North America"/>
    <n v="1"/>
    <n v="0"/>
    <n v="0"/>
    <n v="0"/>
    <n v="0"/>
    <n v="0"/>
    <n v="0"/>
    <n v="0"/>
  </r>
  <r>
    <s v="62a5ebe05d257a28a310ac53"/>
    <s v="anonymous"/>
    <s v="6/12/2022"/>
    <s v="9:36"/>
    <s v="0:02:16"/>
    <x v="0"/>
    <n v="1"/>
    <n v="0"/>
    <n v="0"/>
    <n v="0"/>
    <n v="0"/>
    <s v="Yes"/>
    <s v="41k-65k"/>
    <n v="2"/>
    <s v="Finance"/>
    <s v="Python"/>
    <n v="6"/>
    <n v="9"/>
    <n v="5"/>
    <n v="7"/>
    <n v="8"/>
    <n v="9"/>
    <n v="7.333333333333333"/>
    <s v="Difficult"/>
    <s v="Remote Work"/>
    <s v="Male"/>
    <n v="0"/>
    <n v="25"/>
    <s v="High School"/>
    <n v="1"/>
    <s v="Hispanic or Latino"/>
    <s v="North America"/>
    <n v="1"/>
    <n v="0"/>
    <n v="0"/>
    <n v="0"/>
    <n v="0"/>
    <n v="0"/>
    <n v="0"/>
    <n v="0"/>
  </r>
  <r>
    <s v="62a5edb2575fa3a5ae8bdba5"/>
    <s v="anonymous"/>
    <s v="6/12/2022"/>
    <s v="9:44"/>
    <s v="0:03:02"/>
    <x v="2"/>
    <n v="0"/>
    <n v="0"/>
    <n v="0"/>
    <n v="0"/>
    <n v="0"/>
    <s v="No"/>
    <s v="66k-85k"/>
    <n v="3"/>
    <s v="Other"/>
    <s v="Python"/>
    <n v="3"/>
    <n v="6"/>
    <n v="6"/>
    <n v="6"/>
    <n v="6"/>
    <n v="6"/>
    <n v="5.5"/>
    <s v="Neither easy nor difficult"/>
    <s v="Better Salary"/>
    <s v="Male"/>
    <n v="0"/>
    <n v="27"/>
    <s v="Bachelors"/>
    <n v="3"/>
    <s v="White or Caucasian"/>
    <s v="North America"/>
    <n v="1"/>
    <n v="0"/>
    <n v="0"/>
    <n v="0"/>
    <n v="0"/>
    <n v="0"/>
    <n v="0"/>
    <n v="0"/>
  </r>
  <r>
    <s v="62a5edba0a77c1a77f68f1b5"/>
    <s v="anonymous"/>
    <s v="6/12/2022"/>
    <s v="9:44"/>
    <s v="0:01:20"/>
    <x v="0"/>
    <n v="1"/>
    <n v="0"/>
    <n v="0"/>
    <n v="0"/>
    <n v="0"/>
    <s v="Yes"/>
    <s v="41k-65k"/>
    <n v="2"/>
    <s v="Healthcare"/>
    <s v="R"/>
    <n v="1"/>
    <n v="5"/>
    <n v="3"/>
    <n v="3"/>
    <n v="6"/>
    <n v="5"/>
    <n v="3.8333333333333335"/>
    <s v="Difficult"/>
    <s v="Remote Work"/>
    <s v="Female"/>
    <n v="1"/>
    <n v="27"/>
    <s v="Masters"/>
    <n v="4"/>
    <s v="Black or African American"/>
    <s v="North America"/>
    <n v="1"/>
    <n v="0"/>
    <n v="0"/>
    <n v="0"/>
    <n v="0"/>
    <n v="0"/>
    <n v="0"/>
    <n v="0"/>
  </r>
  <r>
    <s v="62a5f332bc6861bf3179f631"/>
    <s v="anonymous"/>
    <s v="6/12/2022"/>
    <s v="10:07"/>
    <s v="0:01:52"/>
    <x v="4"/>
    <n v="0"/>
    <n v="0"/>
    <n v="0"/>
    <n v="0"/>
    <n v="0"/>
    <s v="No"/>
    <s v="0-40k"/>
    <n v="1"/>
    <s v="Other"/>
    <s v="Python"/>
    <n v="1"/>
    <n v="8"/>
    <n v="8"/>
    <n v="1"/>
    <n v="3"/>
    <n v="7"/>
    <n v="4.666666666666667"/>
    <s v="Very Easy"/>
    <s v="Better Salary"/>
    <s v="Female"/>
    <n v="1"/>
    <n v="23"/>
    <s v="Masters"/>
    <n v="4"/>
    <s v="Asian or Asian American"/>
    <s v="India"/>
    <n v="0"/>
    <n v="0"/>
    <n v="0"/>
    <n v="1"/>
    <n v="0"/>
    <n v="0"/>
    <n v="0"/>
    <n v="0"/>
  </r>
  <r>
    <s v="62a5f872bae91e4b8b861e53"/>
    <s v="anonymous"/>
    <s v="6/12/2022"/>
    <s v="10:30"/>
    <s v="0:02:10"/>
    <x v="3"/>
    <n v="0"/>
    <n v="0"/>
    <n v="1"/>
    <n v="0"/>
    <n v="0"/>
    <s v="No"/>
    <s v="41k-65k"/>
    <n v="2"/>
    <s v="Other"/>
    <s v="Python"/>
    <n v="9"/>
    <n v="10"/>
    <n v="10"/>
    <n v="10"/>
    <n v="10"/>
    <n v="10"/>
    <n v="9.8333333333333339"/>
    <s v="Neither easy nor difficult"/>
    <s v="Good Culture"/>
    <s v="Male"/>
    <n v="0"/>
    <n v="18"/>
    <s v="Bachelors"/>
    <n v="3"/>
    <s v="White or Caucasian"/>
    <s v="North America"/>
    <n v="1"/>
    <n v="0"/>
    <n v="0"/>
    <n v="0"/>
    <n v="0"/>
    <n v="0"/>
    <n v="0"/>
    <n v="0"/>
  </r>
  <r>
    <s v="62a34ab15d257a28a30d9589"/>
    <s v="anonymous"/>
    <s v="6/10/2022"/>
    <s v="9:44"/>
    <s v="0:04:27"/>
    <x v="3"/>
    <n v="0"/>
    <n v="0"/>
    <n v="1"/>
    <n v="0"/>
    <n v="0"/>
    <s v="Yes"/>
    <s v="150k-225k"/>
    <n v="7"/>
    <s v="Finance"/>
    <s v="Python"/>
    <n v="7"/>
    <n v="5"/>
    <n v="3"/>
    <n v="6"/>
    <n v="4"/>
    <n v="4"/>
    <n v="4.833333333333333"/>
    <s v="Difficult"/>
    <s v="Good Work/Life Balance"/>
    <s v="Male"/>
    <n v="0"/>
    <n v="21"/>
    <s v="Masters"/>
    <n v="4"/>
    <s v="White or Caucasian"/>
    <s v="Europe"/>
    <n v="0"/>
    <n v="0"/>
    <n v="1"/>
    <n v="0"/>
    <n v="0"/>
    <n v="0"/>
    <n v="0"/>
    <n v="0"/>
  </r>
  <r>
    <s v="62a609c4bc6861bf317a10a3"/>
    <s v="anonymous"/>
    <s v="6/12/2022"/>
    <s v="11:44"/>
    <s v="0:01:20"/>
    <x v="2"/>
    <n v="0"/>
    <n v="0"/>
    <n v="0"/>
    <n v="0"/>
    <n v="0"/>
    <s v="Yes"/>
    <s v="125k-150k"/>
    <n v="6"/>
    <s v="Healthcare"/>
    <s v="Python"/>
    <n v="7"/>
    <n v="6"/>
    <n v="8"/>
    <n v="8"/>
    <n v="8"/>
    <n v="7"/>
    <n v="7.333333333333333"/>
    <s v="Easy"/>
    <s v="Remote Work"/>
    <s v="Male"/>
    <n v="0"/>
    <n v="28"/>
    <s v="Bachelors"/>
    <n v="3"/>
    <s v="White or Caucasian"/>
    <s v="North America"/>
    <n v="1"/>
    <n v="0"/>
    <n v="0"/>
    <n v="0"/>
    <n v="0"/>
    <n v="0"/>
    <n v="0"/>
    <n v="0"/>
  </r>
  <r>
    <s v="62a61076f8f7561645887ded"/>
    <s v="anonymous"/>
    <s v="6/12/2022"/>
    <s v="12:12"/>
    <s v="0:01:35"/>
    <x v="4"/>
    <n v="0"/>
    <n v="0"/>
    <n v="0"/>
    <n v="0"/>
    <n v="0"/>
    <s v="No"/>
    <s v="0-40k"/>
    <n v="1"/>
    <s v="Other"/>
    <s v="Python"/>
    <n v="0"/>
    <n v="0"/>
    <n v="0"/>
    <n v="0"/>
    <n v="0"/>
    <n v="0"/>
    <n v="0"/>
    <s v="Easy"/>
    <s v="Good Work/Life Balance"/>
    <s v="Female"/>
    <n v="1"/>
    <n v="26"/>
    <s v="Bachelors"/>
    <n v="3"/>
    <s v="American Indian or Alaska Native"/>
    <s v="North America"/>
    <n v="1"/>
    <n v="0"/>
    <n v="0"/>
    <n v="0"/>
    <n v="0"/>
    <n v="0"/>
    <n v="0"/>
    <n v="0"/>
  </r>
  <r>
    <s v="62a5db29cf2555431733248f"/>
    <s v="anonymous"/>
    <s v="6/12/2022"/>
    <s v="8:25"/>
    <s v="0:02:42"/>
    <x v="4"/>
    <n v="0"/>
    <n v="0"/>
    <n v="0"/>
    <n v="0"/>
    <n v="0"/>
    <s v="Yes"/>
    <s v="0-40k"/>
    <n v="1"/>
    <s v="Real Estate"/>
    <s v="Python"/>
    <n v="0"/>
    <n v="3"/>
    <n v="3"/>
    <n v="3"/>
    <n v="3"/>
    <n v="6"/>
    <n v="3"/>
    <s v="Difficult"/>
    <s v="Good Work/Life Balance"/>
    <s v="Male"/>
    <n v="0"/>
    <n v="47"/>
    <s v="Bachelors"/>
    <n v="3"/>
    <s v="White or Caucasian"/>
    <s v="Europe"/>
    <n v="0"/>
    <n v="0"/>
    <n v="1"/>
    <n v="0"/>
    <n v="0"/>
    <n v="0"/>
    <n v="0"/>
    <n v="0"/>
  </r>
  <r>
    <s v="62a617c30a77c1a77f6925fc"/>
    <s v="anonymous"/>
    <s v="6/12/2022"/>
    <s v="12:43"/>
    <s v="0:02:48"/>
    <x v="0"/>
    <n v="1"/>
    <n v="0"/>
    <n v="0"/>
    <n v="0"/>
    <n v="0"/>
    <s v="No"/>
    <s v="41k-65k"/>
    <n v="2"/>
    <s v="Tech"/>
    <s v="Python"/>
    <n v="9"/>
    <n v="7"/>
    <n v="9"/>
    <n v="10"/>
    <n v="10"/>
    <n v="10"/>
    <n v="9.1666666666666661"/>
    <s v="Neither easy nor difficult"/>
    <s v="Good Work/Life Balance"/>
    <s v="Female"/>
    <n v="1"/>
    <n v="22"/>
    <s v="Masters"/>
    <n v="4"/>
    <s v="Asian or Asian American"/>
    <s v="India"/>
    <n v="0"/>
    <n v="0"/>
    <n v="0"/>
    <n v="1"/>
    <n v="0"/>
    <n v="0"/>
    <n v="0"/>
    <n v="0"/>
  </r>
  <r>
    <s v="62a618a9d8c00e9f541d3537"/>
    <s v="anonymous"/>
    <s v="6/12/2022"/>
    <s v="12:47"/>
    <s v="0:01:56"/>
    <x v="0"/>
    <n v="1"/>
    <n v="0"/>
    <n v="0"/>
    <n v="0"/>
    <n v="0"/>
    <s v="Yes"/>
    <s v="0-40k"/>
    <n v="1"/>
    <s v="Tech"/>
    <s v="R"/>
    <n v="0"/>
    <n v="8"/>
    <n v="7"/>
    <n v="6"/>
    <n v="3"/>
    <n v="9"/>
    <n v="5.5"/>
    <s v="Very Difficult"/>
    <s v="Better Salary"/>
    <s v="Male"/>
    <n v="0"/>
    <n v="27"/>
    <s v="High School"/>
    <n v="1"/>
    <s v="White or Caucasian"/>
    <s v="North America"/>
    <n v="1"/>
    <n v="0"/>
    <n v="0"/>
    <n v="0"/>
    <n v="0"/>
    <n v="0"/>
    <n v="0"/>
    <n v="0"/>
  </r>
  <r>
    <s v="62a61eb02e54c9003e5697f7"/>
    <s v="anonymous"/>
    <s v="6/12/2022"/>
    <s v="13:13"/>
    <s v="0:01:43"/>
    <x v="1"/>
    <n v="0"/>
    <n v="1"/>
    <n v="0"/>
    <n v="0"/>
    <n v="0"/>
    <s v="Yes"/>
    <s v="0-40k"/>
    <n v="1"/>
    <s v="Other"/>
    <s v="Python"/>
    <n v="5"/>
    <n v="7"/>
    <n v="6"/>
    <n v="8"/>
    <n v="7"/>
    <n v="7"/>
    <n v="6.666666666666667"/>
    <s v="Neither easy nor difficult"/>
    <s v="Good Work/Life Balance"/>
    <s v="Male"/>
    <n v="0"/>
    <n v="28"/>
    <s v="Bachelors"/>
    <n v="3"/>
    <s v="Asian or Asian American"/>
    <s v="India"/>
    <n v="0"/>
    <n v="0"/>
    <n v="0"/>
    <n v="1"/>
    <n v="0"/>
    <n v="0"/>
    <n v="0"/>
    <n v="0"/>
  </r>
  <r>
    <s v="62a6246df3072dd892659218"/>
    <s v="anonymous"/>
    <s v="6/12/2022"/>
    <s v="13:37"/>
    <s v="0:01:46"/>
    <x v="0"/>
    <n v="1"/>
    <n v="0"/>
    <n v="0"/>
    <n v="0"/>
    <n v="0"/>
    <s v="Yes"/>
    <s v="0-40k"/>
    <n v="1"/>
    <s v="Tech"/>
    <s v="Python"/>
    <n v="3"/>
    <n v="2"/>
    <n v="4"/>
    <n v="3"/>
    <n v="3"/>
    <n v="3"/>
    <n v="3"/>
    <s v="Neither easy nor difficult"/>
    <s v="Better Salary"/>
    <s v="Male"/>
    <n v="0"/>
    <n v="25"/>
    <s v="High School"/>
    <n v="1"/>
    <s v="Black or African American"/>
    <s v="Africa"/>
    <n v="0"/>
    <n v="1"/>
    <n v="0"/>
    <n v="0"/>
    <n v="0"/>
    <n v="0"/>
    <n v="0"/>
    <n v="0"/>
  </r>
  <r>
    <s v="62a62a7124a26260273b94fa"/>
    <s v="anonymous"/>
    <s v="6/12/2022"/>
    <s v="14:03"/>
    <s v="0:01:52"/>
    <x v="0"/>
    <n v="1"/>
    <n v="0"/>
    <n v="0"/>
    <n v="0"/>
    <n v="0"/>
    <s v="No"/>
    <s v="0-40k"/>
    <n v="1"/>
    <s v="Healthcare"/>
    <s v="Python"/>
    <n v="2"/>
    <n v="6"/>
    <n v="6"/>
    <n v="7"/>
    <n v="7"/>
    <n v="9"/>
    <n v="6.166666666666667"/>
    <s v="Difficult"/>
    <s v="Better Salary"/>
    <s v="Male"/>
    <n v="0"/>
    <n v="32"/>
    <s v="Bachelors"/>
    <n v="3"/>
    <s v="Hispanic or Latino"/>
    <s v="United Kingdom"/>
    <n v="0"/>
    <n v="0"/>
    <n v="0"/>
    <n v="0"/>
    <n v="1"/>
    <n v="0"/>
    <n v="0"/>
    <n v="0"/>
  </r>
  <r>
    <s v="62a7b0ae0f8c8599d5b51cd0"/>
    <s v="anonymous"/>
    <s v="6/13/2022"/>
    <s v="17:48"/>
    <s v="0:00:50"/>
    <x v="0"/>
    <n v="1"/>
    <n v="0"/>
    <n v="0"/>
    <n v="0"/>
    <n v="0"/>
    <s v="Yes"/>
    <s v="0-40k"/>
    <n v="1"/>
    <s v="Other"/>
    <s v="Python"/>
    <n v="6"/>
    <n v="6"/>
    <n v="9"/>
    <n v="9"/>
    <n v="10"/>
    <n v="10"/>
    <n v="8.3333333333333339"/>
    <s v="Neither easy nor difficult"/>
    <s v="Remote Work"/>
    <s v="Male"/>
    <n v="0"/>
    <n v="25"/>
    <s v="Bachelors"/>
    <n v="3"/>
    <s v="White or Caucasian"/>
    <s v="Europe"/>
    <n v="0"/>
    <n v="0"/>
    <n v="1"/>
    <n v="0"/>
    <n v="0"/>
    <n v="0"/>
    <n v="0"/>
    <n v="0"/>
  </r>
  <r>
    <s v="62a633b4d8c00e9f541d54a4"/>
    <s v="anonymous"/>
    <s v="6/12/2022"/>
    <s v="14:43"/>
    <s v="0:02:53"/>
    <x v="0"/>
    <n v="1"/>
    <n v="0"/>
    <n v="0"/>
    <n v="0"/>
    <n v="0"/>
    <s v="No"/>
    <s v="41k-65k"/>
    <n v="2"/>
    <s v="Other"/>
    <s v="Python"/>
    <n v="5"/>
    <n v="6"/>
    <n v="5"/>
    <n v="2"/>
    <n v="3"/>
    <n v="3"/>
    <n v="4"/>
    <s v="Easy"/>
    <s v="Remote Work"/>
    <s v="Male"/>
    <n v="0"/>
    <n v="23"/>
    <s v="Masters"/>
    <n v="4"/>
    <s v="Black or African American"/>
    <s v="North America"/>
    <n v="1"/>
    <n v="0"/>
    <n v="0"/>
    <n v="0"/>
    <n v="0"/>
    <n v="0"/>
    <n v="0"/>
    <n v="0"/>
  </r>
  <r>
    <s v="62a639e05d257a28a3110ef5"/>
    <s v="anonymous"/>
    <s v="6/12/2022"/>
    <s v="15:09"/>
    <s v="0:01:49"/>
    <x v="4"/>
    <n v="0"/>
    <n v="0"/>
    <n v="0"/>
    <n v="0"/>
    <n v="0"/>
    <s v="Yes"/>
    <s v="0-40k"/>
    <n v="1"/>
    <s v="Finance"/>
    <s v="R"/>
    <n v="4"/>
    <n v="5"/>
    <n v="4"/>
    <n v="4"/>
    <n v="5"/>
    <n v="6"/>
    <n v="4.666666666666667"/>
    <s v="Neither easy nor difficult"/>
    <s v="Remote Work"/>
    <s v="Female"/>
    <n v="1"/>
    <n v="40"/>
    <s v="Bachelors"/>
    <n v="3"/>
    <s v="Black or African American"/>
    <s v="Africa"/>
    <n v="0"/>
    <n v="1"/>
    <n v="0"/>
    <n v="0"/>
    <n v="0"/>
    <n v="0"/>
    <n v="0"/>
    <n v="0"/>
  </r>
  <r>
    <s v="62a642690f8c8599d5b2ab37"/>
    <s v="anonymous"/>
    <s v="6/12/2022"/>
    <s v="15:45"/>
    <s v="0:02:39"/>
    <x v="0"/>
    <n v="1"/>
    <n v="0"/>
    <n v="0"/>
    <n v="0"/>
    <n v="0"/>
    <s v="Yes"/>
    <s v="41k-65k"/>
    <n v="2"/>
    <s v="Other"/>
    <s v="Python"/>
    <n v="7"/>
    <n v="9"/>
    <n v="9"/>
    <n v="9"/>
    <n v="7"/>
    <n v="9"/>
    <n v="8.3333333333333339"/>
    <s v="Easy"/>
    <s v="Better Salary"/>
    <s v="Female"/>
    <n v="1"/>
    <n v="28"/>
    <s v="Bachelors"/>
    <n v="3"/>
    <s v="Asian or Asian American"/>
    <s v="United Kingdom"/>
    <n v="0"/>
    <n v="0"/>
    <n v="0"/>
    <n v="0"/>
    <n v="1"/>
    <n v="0"/>
    <n v="0"/>
    <n v="0"/>
  </r>
  <r>
    <s v="62a64b4dd8c00e9f541d6d81"/>
    <s v="anonymous"/>
    <s v="6/12/2022"/>
    <s v="16:23"/>
    <s v="0:03:50"/>
    <x v="0"/>
    <n v="1"/>
    <n v="0"/>
    <n v="0"/>
    <n v="0"/>
    <n v="0"/>
    <s v="No"/>
    <s v="0-40k"/>
    <n v="1"/>
    <s v="Real Estate"/>
    <s v="R"/>
    <n v="3"/>
    <n v="7"/>
    <n v="8"/>
    <n v="6"/>
    <n v="6"/>
    <n v="9"/>
    <n v="6.5"/>
    <s v="Difficult"/>
    <s v="Remote Work"/>
    <s v="Male"/>
    <n v="0"/>
    <n v="26"/>
    <s v="High School"/>
    <n v="1"/>
    <s v="Black or African American"/>
    <s v="Africa"/>
    <n v="0"/>
    <n v="1"/>
    <n v="0"/>
    <n v="0"/>
    <n v="0"/>
    <n v="0"/>
    <n v="0"/>
    <n v="0"/>
  </r>
  <r>
    <s v="62a64c6ecf2555431733a7a4"/>
    <s v="anonymous"/>
    <s v="6/12/2022"/>
    <s v="16:28"/>
    <s v="0:03:59"/>
    <x v="2"/>
    <n v="0"/>
    <n v="0"/>
    <n v="0"/>
    <n v="0"/>
    <n v="0"/>
    <s v="Yes"/>
    <s v="0-40k"/>
    <n v="1"/>
    <s v="Tech"/>
    <s v="Python"/>
    <n v="3"/>
    <n v="5"/>
    <n v="5"/>
    <n v="4"/>
    <n v="3"/>
    <n v="2"/>
    <n v="3.6666666666666665"/>
    <s v="Difficult"/>
    <s v="Better Salary"/>
    <s v="Female"/>
    <n v="1"/>
    <n v="24"/>
    <s v="Bachelors"/>
    <n v="3"/>
    <s v="Asian or Asian American"/>
    <s v="India"/>
    <n v="0"/>
    <n v="0"/>
    <n v="0"/>
    <n v="1"/>
    <n v="0"/>
    <n v="0"/>
    <n v="0"/>
    <n v="0"/>
  </r>
  <r>
    <s v="62a38de50f8c8599d5afb3e7"/>
    <s v="anonymous"/>
    <s v="6/10/2022"/>
    <s v="14:31"/>
    <s v="0:04:30"/>
    <x v="8"/>
    <n v="0"/>
    <n v="0"/>
    <n v="0"/>
    <n v="0"/>
    <n v="0"/>
    <s v="No"/>
    <s v="0-40k"/>
    <n v="1"/>
    <s v="Other"/>
    <s v="Python"/>
    <n v="3"/>
    <n v="3"/>
    <n v="6"/>
    <n v="5"/>
    <n v="5"/>
    <n v="4"/>
    <n v="4.333333333333333"/>
    <s v="Difficult"/>
    <s v="Good Work/Life Balance"/>
    <s v="Male"/>
    <n v="0"/>
    <n v="23"/>
    <s v="Bachelors"/>
    <n v="3"/>
    <s v="Asian or Asian American"/>
    <s v="India"/>
    <n v="0"/>
    <n v="0"/>
    <n v="0"/>
    <n v="1"/>
    <n v="0"/>
    <n v="0"/>
    <n v="0"/>
    <n v="0"/>
  </r>
  <r>
    <s v="62a65618d8c00e9f541d783a"/>
    <s v="anonymous"/>
    <s v="6/12/2022"/>
    <s v="17:09"/>
    <s v="0:01:46"/>
    <x v="0"/>
    <n v="1"/>
    <n v="0"/>
    <n v="0"/>
    <n v="0"/>
    <n v="0"/>
    <s v="Yes"/>
    <s v="66k-85k"/>
    <n v="3"/>
    <s v="Other"/>
    <s v="Python"/>
    <n v="8"/>
    <n v="10"/>
    <n v="10"/>
    <n v="10"/>
    <n v="7"/>
    <n v="9"/>
    <n v="9"/>
    <s v="Neither easy nor difficult"/>
    <s v="Better Salary"/>
    <s v="Male"/>
    <n v="0"/>
    <n v="26"/>
    <s v="Bachelors"/>
    <n v="3"/>
    <s v="Black or African American"/>
    <s v="North America"/>
    <n v="1"/>
    <n v="0"/>
    <n v="0"/>
    <n v="0"/>
    <n v="0"/>
    <n v="0"/>
    <n v="0"/>
    <n v="0"/>
  </r>
  <r>
    <s v="62a65db824a26260273bc9ff"/>
    <s v="anonymous"/>
    <s v="6/12/2022"/>
    <s v="17:42"/>
    <s v="0:02:29"/>
    <x v="3"/>
    <n v="0"/>
    <n v="0"/>
    <n v="1"/>
    <n v="0"/>
    <n v="0"/>
    <s v="Yes"/>
    <s v="41k-65k"/>
    <n v="2"/>
    <s v="Other"/>
    <s v="Python"/>
    <n v="8"/>
    <n v="8"/>
    <n v="10"/>
    <n v="10"/>
    <n v="10"/>
    <n v="10"/>
    <n v="9.3333333333333339"/>
    <s v="Easy"/>
    <s v="Good Culture"/>
    <s v="Female"/>
    <n v="1"/>
    <n v="44"/>
    <s v="Bachelors"/>
    <n v="3"/>
    <s v="White or Caucasian"/>
    <s v="United Kingdom"/>
    <n v="0"/>
    <n v="0"/>
    <n v="0"/>
    <n v="0"/>
    <n v="1"/>
    <n v="0"/>
    <n v="0"/>
    <n v="0"/>
  </r>
  <r>
    <s v="62a66558cf2555431733c0f9"/>
    <s v="anonymous"/>
    <s v="6/12/2022"/>
    <s v="18:14"/>
    <s v="0:01:58"/>
    <x v="2"/>
    <n v="0"/>
    <n v="0"/>
    <n v="0"/>
    <n v="0"/>
    <n v="0"/>
    <s v="Yes"/>
    <s v="66k-85k"/>
    <n v="3"/>
    <s v="Other"/>
    <s v="Python"/>
    <n v="7"/>
    <n v="9"/>
    <n v="8"/>
    <n v="8"/>
    <n v="6"/>
    <n v="6"/>
    <n v="7.333333333333333"/>
    <s v="Neither easy nor difficult"/>
    <s v="Better Salary"/>
    <s v="Male"/>
    <n v="0"/>
    <n v="36"/>
    <s v="Masters"/>
    <n v="4"/>
    <s v="White or Caucasian"/>
    <s v="North America"/>
    <n v="1"/>
    <n v="0"/>
    <n v="0"/>
    <n v="0"/>
    <n v="0"/>
    <n v="0"/>
    <n v="0"/>
    <n v="0"/>
  </r>
  <r>
    <s v="62aa3454bae91e4b8b8d3249"/>
    <s v="anonymous"/>
    <s v="6/15/2022"/>
    <s v="15:34"/>
    <s v="0:02:24"/>
    <x v="3"/>
    <n v="0"/>
    <n v="0"/>
    <n v="1"/>
    <n v="0"/>
    <n v="0"/>
    <s v="No"/>
    <s v="41k-65k"/>
    <n v="2"/>
    <s v="Tech"/>
    <s v="R"/>
    <n v="5"/>
    <n v="1"/>
    <n v="7"/>
    <n v="1"/>
    <n v="1"/>
    <n v="2"/>
    <n v="2.8333333333333335"/>
    <s v="Neither easy nor difficult"/>
    <s v="Good Work/Life Balance"/>
    <s v="Male"/>
    <n v="0"/>
    <n v="40"/>
    <s v="Masters"/>
    <n v="4"/>
    <s v="White or Caucasian"/>
    <s v="Europe"/>
    <n v="0"/>
    <n v="0"/>
    <n v="1"/>
    <n v="0"/>
    <n v="0"/>
    <n v="0"/>
    <n v="0"/>
    <n v="0"/>
  </r>
  <r>
    <s v="62b16a5c5d257a28a321a74c"/>
    <s v="anonymous"/>
    <s v="6/21/2022"/>
    <s v="2:51"/>
    <s v="0:02:28"/>
    <x v="0"/>
    <n v="1"/>
    <n v="0"/>
    <n v="0"/>
    <n v="0"/>
    <n v="0"/>
    <s v="No"/>
    <s v="41k-65k"/>
    <n v="2"/>
    <s v="Finance"/>
    <s v="SQL"/>
    <n v="7"/>
    <n v="5"/>
    <n v="4"/>
    <n v="6"/>
    <n v="4"/>
    <n v="5"/>
    <n v="5.166666666666667"/>
    <s v="Easy"/>
    <s v="Good Work/Life Balance"/>
    <s v="Female"/>
    <n v="1"/>
    <n v="39"/>
    <s v="Masters"/>
    <n v="4"/>
    <s v="White or Caucasian"/>
    <s v="Europe"/>
    <n v="0"/>
    <n v="0"/>
    <n v="1"/>
    <n v="0"/>
    <n v="0"/>
    <n v="0"/>
    <n v="0"/>
    <n v="0"/>
  </r>
  <r>
    <s v="62a6a11a0a77c1a77f69b7cb"/>
    <s v="anonymous"/>
    <s v="6/12/2022"/>
    <s v="22:29"/>
    <s v="0:03:16"/>
    <x v="0"/>
    <n v="1"/>
    <n v="0"/>
    <n v="0"/>
    <n v="0"/>
    <n v="0"/>
    <s v="Yes"/>
    <s v="41k-65k"/>
    <n v="2"/>
    <s v="Construction"/>
    <s v="Other"/>
    <n v="1"/>
    <n v="4"/>
    <n v="1"/>
    <n v="2"/>
    <n v="2"/>
    <n v="3"/>
    <n v="2.1666666666666665"/>
    <s v="Easy"/>
    <s v="Better Salary"/>
    <s v="Female"/>
    <n v="1"/>
    <n v="30"/>
    <s v="Masters"/>
    <n v="4"/>
    <s v="Asian or Asian American"/>
    <s v="North America"/>
    <n v="1"/>
    <n v="0"/>
    <n v="0"/>
    <n v="0"/>
    <n v="0"/>
    <n v="0"/>
    <n v="0"/>
    <n v="0"/>
  </r>
  <r>
    <s v="62a6ac1524a26260273c1cd0"/>
    <s v="anonymous"/>
    <s v="6/12/2022"/>
    <s v="23:16"/>
    <s v="0:04:53"/>
    <x v="2"/>
    <n v="0"/>
    <n v="0"/>
    <n v="0"/>
    <n v="0"/>
    <n v="0"/>
    <s v="No"/>
    <s v="0-40k"/>
    <n v="1"/>
    <s v="Telecommunication"/>
    <s v="Python"/>
    <n v="3"/>
    <n v="8"/>
    <n v="8"/>
    <n v="5"/>
    <n v="3"/>
    <n v="5"/>
    <n v="5.333333333333333"/>
    <s v="Difficult"/>
    <s v="Better Salary"/>
    <s v="Male"/>
    <n v="0"/>
    <n v="28"/>
    <s v="Bachelors"/>
    <n v="3"/>
    <s v="Other"/>
    <s v="India"/>
    <n v="0"/>
    <n v="0"/>
    <n v="0"/>
    <n v="1"/>
    <n v="0"/>
    <n v="0"/>
    <n v="0"/>
    <n v="0"/>
  </r>
  <r>
    <s v="62a6b0790a77c1a77f69cb15"/>
    <s v="anonymous"/>
    <s v="6/12/2022"/>
    <s v="23:35"/>
    <s v="0:01:58"/>
    <x v="2"/>
    <n v="0"/>
    <n v="0"/>
    <n v="0"/>
    <n v="0"/>
    <n v="0"/>
    <s v="No"/>
    <s v="0-40k"/>
    <n v="1"/>
    <s v="Tech"/>
    <s v="Python"/>
    <n v="5"/>
    <n v="8"/>
    <n v="7"/>
    <n v="7"/>
    <n v="3"/>
    <n v="2"/>
    <n v="5.333333333333333"/>
    <s v="Difficult"/>
    <s v="Better Salary"/>
    <s v="Male"/>
    <n v="0"/>
    <n v="25"/>
    <s v="Bachelors"/>
    <n v="3"/>
    <s v="Other"/>
    <s v="India"/>
    <n v="0"/>
    <n v="0"/>
    <n v="0"/>
    <n v="1"/>
    <n v="0"/>
    <n v="0"/>
    <n v="0"/>
    <n v="0"/>
  </r>
  <r>
    <s v="62a6bc6a18134ddc75d2a726"/>
    <s v="anonymous"/>
    <s v="6/13/2022"/>
    <s v="0:26"/>
    <s v="0:01:30"/>
    <x v="2"/>
    <n v="0"/>
    <n v="0"/>
    <n v="0"/>
    <n v="0"/>
    <n v="0"/>
    <s v="No"/>
    <s v="106k-125k"/>
    <n v="5"/>
    <s v="Tech"/>
    <s v="SQL"/>
    <n v="6"/>
    <n v="5"/>
    <n v="4"/>
    <n v="4"/>
    <n v="3"/>
    <n v="4"/>
    <n v="4.333333333333333"/>
    <s v="Easy"/>
    <s v="Better Salary"/>
    <s v="Male"/>
    <n v="0"/>
    <n v="24"/>
    <s v="Masters"/>
    <n v="4"/>
    <s v="American Indian or Alaska Native"/>
    <s v="North America"/>
    <n v="1"/>
    <n v="0"/>
    <n v="0"/>
    <n v="0"/>
    <n v="0"/>
    <n v="0"/>
    <n v="0"/>
    <n v="0"/>
  </r>
  <r>
    <s v="62a6c3d9cec54911e9ce7669"/>
    <s v="anonymous"/>
    <s v="6/13/2022"/>
    <s v="0:58"/>
    <s v="0:02:51"/>
    <x v="0"/>
    <n v="1"/>
    <n v="0"/>
    <n v="0"/>
    <n v="0"/>
    <n v="0"/>
    <s v="Yes"/>
    <s v="41k-65k"/>
    <n v="2"/>
    <s v="Other"/>
    <s v="Python"/>
    <n v="5"/>
    <n v="10"/>
    <n v="7"/>
    <n v="7"/>
    <n v="4"/>
    <n v="8"/>
    <n v="6.833333333333333"/>
    <s v="Easy"/>
    <s v="Better Salary"/>
    <s v="Male"/>
    <n v="0"/>
    <n v="31"/>
    <s v="Bachelors"/>
    <n v="3"/>
    <s v="Black or African American"/>
    <s v="North America"/>
    <n v="1"/>
    <n v="0"/>
    <n v="0"/>
    <n v="0"/>
    <n v="0"/>
    <n v="0"/>
    <n v="0"/>
    <n v="0"/>
  </r>
  <r>
    <s v="62a6d037cec54911e9ce862a"/>
    <s v="anonymous"/>
    <s v="6/13/2022"/>
    <s v="1:50"/>
    <s v="0:01:47"/>
    <x v="1"/>
    <n v="0"/>
    <n v="1"/>
    <n v="0"/>
    <n v="0"/>
    <n v="0"/>
    <s v="No"/>
    <s v="0-40k"/>
    <n v="1"/>
    <s v="Real Estate"/>
    <s v="Python"/>
    <n v="3"/>
    <n v="3"/>
    <n v="8"/>
    <n v="9"/>
    <n v="5"/>
    <n v="3"/>
    <n v="5.166666666666667"/>
    <s v="Easy"/>
    <s v="Better Salary"/>
    <s v="Male"/>
    <n v="0"/>
    <n v="23"/>
    <s v="Bachelors"/>
    <n v="3"/>
    <s v="Other"/>
    <s v="United Kingdom"/>
    <n v="0"/>
    <n v="0"/>
    <n v="0"/>
    <n v="0"/>
    <n v="1"/>
    <n v="0"/>
    <n v="0"/>
    <n v="0"/>
  </r>
  <r>
    <s v="62a6d2532e54c9003e575d9c"/>
    <s v="anonymous"/>
    <s v="6/13/2022"/>
    <s v="1:59"/>
    <s v="0:03:06"/>
    <x v="0"/>
    <n v="1"/>
    <n v="0"/>
    <n v="0"/>
    <n v="0"/>
    <n v="0"/>
    <s v="No"/>
    <s v="41k-65k"/>
    <n v="2"/>
    <s v="Other"/>
    <s v="Other"/>
    <n v="1"/>
    <n v="4"/>
    <n v="4"/>
    <n v="1"/>
    <n v="1"/>
    <n v="4"/>
    <n v="2.5"/>
    <s v="Easy"/>
    <s v="Good Culture"/>
    <s v="Female"/>
    <n v="1"/>
    <n v="48"/>
    <s v="Masters"/>
    <n v="4"/>
    <s v="White or Caucasian"/>
    <s v="United Kingdom"/>
    <n v="0"/>
    <n v="0"/>
    <n v="0"/>
    <n v="0"/>
    <n v="1"/>
    <n v="0"/>
    <n v="0"/>
    <n v="0"/>
  </r>
  <r>
    <s v="62a6dbcad8c00e9f541e1050"/>
    <s v="anonymous"/>
    <s v="6/13/2022"/>
    <s v="2:40"/>
    <s v="0:01:00"/>
    <x v="0"/>
    <n v="1"/>
    <n v="0"/>
    <n v="0"/>
    <n v="0"/>
    <n v="0"/>
    <s v="Yes"/>
    <s v="66k-85k"/>
    <n v="3"/>
    <s v="Healthcare"/>
    <s v="Python"/>
    <n v="6"/>
    <n v="9"/>
    <n v="8"/>
    <n v="8"/>
    <n v="8"/>
    <n v="7"/>
    <n v="7.666666666666667"/>
    <s v="Neither easy nor difficult"/>
    <s v="Better Salary"/>
    <s v="Male"/>
    <n v="0"/>
    <n v="28"/>
    <s v="Bachelors"/>
    <n v="3"/>
    <s v="Black or African American"/>
    <s v="North America"/>
    <n v="1"/>
    <n v="0"/>
    <n v="0"/>
    <n v="0"/>
    <n v="0"/>
    <n v="0"/>
    <n v="0"/>
    <n v="0"/>
  </r>
  <r>
    <s v="62a6e2815d257a28a311c8f9"/>
    <s v="anonymous"/>
    <s v="6/13/2022"/>
    <s v="3:08"/>
    <s v="0:02:04"/>
    <x v="0"/>
    <n v="1"/>
    <n v="0"/>
    <n v="0"/>
    <n v="0"/>
    <n v="0"/>
    <s v="Yes"/>
    <s v="41k-65k"/>
    <n v="2"/>
    <s v="Other"/>
    <s v="Python"/>
    <n v="5"/>
    <n v="7"/>
    <n v="7"/>
    <n v="7"/>
    <n v="7"/>
    <n v="7"/>
    <n v="6.666666666666667"/>
    <s v="Difficult"/>
    <s v="Better Salary"/>
    <s v="Male"/>
    <n v="0"/>
    <n v="32"/>
    <s v="Masters"/>
    <n v="4"/>
    <s v="Hispanic or Latino"/>
    <s v="United Kingdom"/>
    <n v="0"/>
    <n v="0"/>
    <n v="0"/>
    <n v="0"/>
    <n v="1"/>
    <n v="0"/>
    <n v="0"/>
    <n v="0"/>
  </r>
  <r>
    <s v="62a38985f8f756164585b89c"/>
    <s v="anonymous"/>
    <s v="6/10/2022"/>
    <s v="14:12"/>
    <s v="0:03:13"/>
    <x v="7"/>
    <n v="0"/>
    <n v="0"/>
    <n v="0"/>
    <n v="0"/>
    <n v="0"/>
    <s v="Yes"/>
    <s v="0-40k"/>
    <n v="1"/>
    <s v="Finance"/>
    <s v="Python"/>
    <n v="5"/>
    <n v="6"/>
    <n v="2"/>
    <n v="3"/>
    <n v="3"/>
    <n v="5"/>
    <n v="4"/>
    <s v="Very Difficult"/>
    <s v="Good Work/Life Balance"/>
    <s v="Female"/>
    <n v="1"/>
    <n v="34"/>
    <s v="Masters"/>
    <n v="4"/>
    <s v="White or Caucasian"/>
    <s v="Europe"/>
    <n v="0"/>
    <n v="0"/>
    <n v="1"/>
    <n v="0"/>
    <n v="0"/>
    <n v="0"/>
    <n v="0"/>
    <n v="0"/>
  </r>
  <r>
    <s v="62a33cb6cf25554317300177"/>
    <s v="anonymous"/>
    <s v="6/10/2022"/>
    <s v="8:44"/>
    <s v="0:02:34"/>
    <x v="0"/>
    <n v="1"/>
    <n v="0"/>
    <n v="0"/>
    <n v="0"/>
    <n v="0"/>
    <s v="Yes"/>
    <s v="0-40k"/>
    <n v="1"/>
    <s v="Other"/>
    <s v="Python"/>
    <n v="2"/>
    <n v="3"/>
    <n v="3"/>
    <n v="3"/>
    <n v="3"/>
    <n v="2"/>
    <n v="2.6666666666666665"/>
    <s v="Difficult"/>
    <s v="Good Work/Life Balance"/>
    <s v="Male"/>
    <n v="0"/>
    <n v="33"/>
    <s v="Unknown"/>
    <s v=" "/>
    <s v="Black or African American"/>
    <s v="Africa"/>
    <n v="0"/>
    <n v="1"/>
    <n v="0"/>
    <n v="0"/>
    <n v="0"/>
    <n v="0"/>
    <n v="0"/>
    <n v="0"/>
  </r>
  <r>
    <s v="62a37128d8c00e9f541a39dd"/>
    <s v="anonymous"/>
    <s v="6/10/2022"/>
    <s v="12:28"/>
    <s v="0:01:57"/>
    <x v="0"/>
    <n v="1"/>
    <n v="0"/>
    <n v="0"/>
    <n v="0"/>
    <n v="0"/>
    <s v="No"/>
    <s v="0-40k"/>
    <n v="1"/>
    <s v="Other"/>
    <s v="Other"/>
    <n v="5"/>
    <n v="2"/>
    <n v="5"/>
    <n v="5"/>
    <n v="3"/>
    <n v="4"/>
    <n v="4"/>
    <s v="Difficult"/>
    <s v="Better Salary"/>
    <s v="Male"/>
    <n v="0"/>
    <n v="25"/>
    <s v="Bachelors"/>
    <n v="3"/>
    <s v="White or Caucasian"/>
    <s v="Europe"/>
    <n v="0"/>
    <n v="0"/>
    <n v="1"/>
    <n v="0"/>
    <n v="0"/>
    <n v="0"/>
    <n v="0"/>
    <n v="0"/>
  </r>
  <r>
    <s v="62a70b55cec54911e9cedd98"/>
    <s v="anonymous"/>
    <s v="6/13/2022"/>
    <s v="6:03"/>
    <s v="0:02:49"/>
    <x v="0"/>
    <n v="1"/>
    <n v="0"/>
    <n v="0"/>
    <n v="0"/>
    <n v="0"/>
    <s v="Yes"/>
    <s v="0-40k"/>
    <n v="1"/>
    <s v="Other"/>
    <s v="Python"/>
    <n v="4"/>
    <n v="2"/>
    <n v="5"/>
    <n v="2"/>
    <n v="4"/>
    <n v="4"/>
    <n v="3.5"/>
    <s v="Neither easy nor difficult"/>
    <s v="Good Work/Life Balance"/>
    <s v="Female"/>
    <n v="1"/>
    <n v="35"/>
    <s v="Masters"/>
    <n v="4"/>
    <s v="White or Caucasian"/>
    <s v="Europe"/>
    <n v="0"/>
    <n v="0"/>
    <n v="1"/>
    <n v="0"/>
    <n v="0"/>
    <n v="0"/>
    <n v="0"/>
    <n v="0"/>
  </r>
  <r>
    <s v="62a73a37f8d5efcc22fcb724"/>
    <s v="anonymous"/>
    <s v="6/13/2022"/>
    <s v="9:23"/>
    <s v="0:01:09"/>
    <x v="2"/>
    <n v="0"/>
    <n v="0"/>
    <n v="0"/>
    <n v="0"/>
    <n v="0"/>
    <s v="Yes"/>
    <s v="66k-85k"/>
    <n v="3"/>
    <s v="Other"/>
    <s v="Python"/>
    <n v="6"/>
    <n v="6"/>
    <n v="7"/>
    <n v="7"/>
    <n v="6"/>
    <n v="7"/>
    <n v="6.5"/>
    <s v="Easy"/>
    <s v="Good Culture"/>
    <s v="Female"/>
    <n v="1"/>
    <n v="30"/>
    <s v="Masters"/>
    <n v="4"/>
    <s v="Asian or Asian American"/>
    <s v="North America"/>
    <n v="1"/>
    <n v="0"/>
    <n v="0"/>
    <n v="0"/>
    <n v="0"/>
    <n v="0"/>
    <n v="0"/>
    <n v="0"/>
  </r>
  <r>
    <s v="62a73aa824a26260273d0172"/>
    <s v="anonymous"/>
    <s v="6/13/2022"/>
    <s v="9:24"/>
    <s v="0:01:26"/>
    <x v="0"/>
    <n v="1"/>
    <n v="0"/>
    <n v="0"/>
    <n v="0"/>
    <n v="0"/>
    <s v="Yes"/>
    <s v="41k-65k"/>
    <n v="2"/>
    <s v="Tech"/>
    <s v="Python"/>
    <n v="3"/>
    <n v="3"/>
    <n v="5"/>
    <n v="4"/>
    <n v="4"/>
    <n v="4"/>
    <n v="3.8333333333333335"/>
    <s v="Neither easy nor difficult"/>
    <s v="Better Salary"/>
    <s v="Male"/>
    <n v="0"/>
    <n v="48"/>
    <s v="Bachelors"/>
    <n v="3"/>
    <s v="White or Caucasian"/>
    <s v="North America"/>
    <n v="1"/>
    <n v="0"/>
    <n v="0"/>
    <n v="0"/>
    <n v="0"/>
    <n v="0"/>
    <n v="0"/>
    <n v="0"/>
  </r>
  <r>
    <s v="62a73c5b0a77c1a77f6aba65"/>
    <s v="anonymous"/>
    <s v="6/13/2022"/>
    <s v="9:32"/>
    <s v="0:01:26"/>
    <x v="0"/>
    <n v="1"/>
    <n v="0"/>
    <n v="0"/>
    <n v="0"/>
    <n v="0"/>
    <s v="Yes"/>
    <s v="66k-85k"/>
    <n v="3"/>
    <s v="Finance"/>
    <s v="SQL"/>
    <n v="5"/>
    <n v="8"/>
    <n v="5"/>
    <n v="5"/>
    <n v="5"/>
    <n v="4"/>
    <n v="5.333333333333333"/>
    <s v="Easy"/>
    <s v="Remote Work"/>
    <s v="Male"/>
    <n v="0"/>
    <n v="32"/>
    <s v="Masters"/>
    <n v="4"/>
    <s v="Asian or Asian American"/>
    <s v="North America"/>
    <n v="1"/>
    <n v="0"/>
    <n v="0"/>
    <n v="0"/>
    <n v="0"/>
    <n v="0"/>
    <n v="0"/>
    <n v="0"/>
  </r>
  <r>
    <s v="62a749ebd8c00e9f541efa36"/>
    <s v="anonymous"/>
    <s v="6/13/2022"/>
    <s v="10:30"/>
    <s v="0:01:12"/>
    <x v="2"/>
    <n v="0"/>
    <n v="0"/>
    <n v="0"/>
    <n v="0"/>
    <n v="0"/>
    <s v="Yes"/>
    <s v="41k-65k"/>
    <n v="2"/>
    <s v="Telecommunication"/>
    <s v="Python"/>
    <n v="4"/>
    <n v="5"/>
    <n v="4"/>
    <n v="5"/>
    <n v="5"/>
    <n v="6"/>
    <n v="4.833333333333333"/>
    <s v="Difficult"/>
    <s v="Good Work/Life Balance"/>
    <s v="Male"/>
    <n v="0"/>
    <n v="27"/>
    <s v="Bachelors"/>
    <n v="3"/>
    <s v="American Indian or Alaska Native"/>
    <s v="India"/>
    <n v="0"/>
    <n v="0"/>
    <n v="0"/>
    <n v="1"/>
    <n v="0"/>
    <n v="0"/>
    <n v="0"/>
    <n v="0"/>
  </r>
  <r>
    <s v="62a74e28b4da29969c681108"/>
    <s v="anonymous"/>
    <s v="6/13/2022"/>
    <s v="10:48"/>
    <s v="0:01:34"/>
    <x v="2"/>
    <n v="0"/>
    <n v="0"/>
    <n v="0"/>
    <n v="0"/>
    <n v="0"/>
    <s v="No"/>
    <s v="41k-65k"/>
    <n v="2"/>
    <s v="Tech"/>
    <s v="Python"/>
    <n v="7"/>
    <n v="9"/>
    <n v="5"/>
    <n v="6"/>
    <n v="6"/>
    <n v="7"/>
    <n v="6.666666666666667"/>
    <s v="Easy"/>
    <s v="Other"/>
    <s v="Male"/>
    <n v="0"/>
    <n v="27"/>
    <s v="Masters"/>
    <n v="4"/>
    <s v="White or Caucasian"/>
    <s v="United Kingdom"/>
    <n v="0"/>
    <n v="0"/>
    <n v="0"/>
    <n v="0"/>
    <n v="1"/>
    <n v="0"/>
    <n v="0"/>
    <n v="0"/>
  </r>
  <r>
    <s v="62a47e812e54c9003e54d789"/>
    <s v="anonymous"/>
    <s v="6/11/2022"/>
    <s v="7:37"/>
    <s v="0:01:32"/>
    <x v="4"/>
    <n v="0"/>
    <n v="0"/>
    <n v="0"/>
    <n v="0"/>
    <n v="0"/>
    <s v="Yes"/>
    <s v="0-40k"/>
    <n v="1"/>
    <s v="Other"/>
    <s v="R"/>
    <n v="3"/>
    <n v="6"/>
    <n v="7"/>
    <n v="6"/>
    <n v="4"/>
    <n v="4"/>
    <n v="5"/>
    <s v="Neither easy nor difficult"/>
    <s v="Good Work/Life Balance"/>
    <s v="Male"/>
    <n v="0"/>
    <n v="24"/>
    <s v="Bachelors"/>
    <n v="3"/>
    <s v="White or Caucasian"/>
    <s v="Europe"/>
    <n v="0"/>
    <n v="0"/>
    <n v="1"/>
    <n v="0"/>
    <n v="0"/>
    <n v="0"/>
    <n v="0"/>
    <n v="0"/>
  </r>
  <r>
    <s v="62a75a5418134ddc75d3d2f1"/>
    <s v="anonymous"/>
    <s v="6/13/2022"/>
    <s v="11:40"/>
    <s v="0:00:43"/>
    <x v="3"/>
    <n v="0"/>
    <n v="0"/>
    <n v="1"/>
    <n v="0"/>
    <n v="0"/>
    <s v="Yes"/>
    <s v="150k-225k"/>
    <n v="7"/>
    <s v="Finance"/>
    <s v="R"/>
    <n v="9"/>
    <n v="9"/>
    <n v="9"/>
    <n v="9"/>
    <n v="8"/>
    <n v="8"/>
    <n v="8.6666666666666661"/>
    <s v="Difficult"/>
    <s v="Better Salary"/>
    <s v="Male"/>
    <n v="0"/>
    <n v="42"/>
    <s v="PhD"/>
    <n v="5"/>
    <s v="Asian or Asian American"/>
    <s v="North America"/>
    <n v="1"/>
    <n v="0"/>
    <n v="0"/>
    <n v="0"/>
    <n v="0"/>
    <n v="0"/>
    <n v="0"/>
    <n v="0"/>
  </r>
  <r>
    <s v="62a75ed0f8f75616458a5d1a"/>
    <s v="anonymous"/>
    <s v="6/13/2022"/>
    <s v="11:59"/>
    <s v="0:02:58"/>
    <x v="2"/>
    <n v="0"/>
    <n v="0"/>
    <n v="0"/>
    <n v="0"/>
    <n v="0"/>
    <s v="No"/>
    <s v="41k-65k"/>
    <n v="2"/>
    <s v="Tech"/>
    <s v="Python"/>
    <n v="8"/>
    <n v="6"/>
    <n v="6"/>
    <n v="8"/>
    <n v="7"/>
    <n v="8"/>
    <n v="7.166666666666667"/>
    <s v="Neither easy nor difficult"/>
    <s v="Better Salary"/>
    <s v="Male"/>
    <n v="0"/>
    <n v="24"/>
    <s v="Bachelors"/>
    <n v="3"/>
    <s v="Hispanic or Latino"/>
    <s v="North America"/>
    <n v="1"/>
    <n v="0"/>
    <n v="0"/>
    <n v="0"/>
    <n v="0"/>
    <n v="0"/>
    <n v="0"/>
    <n v="0"/>
  </r>
  <r>
    <s v="62a48d562e54c9003e54ea2b"/>
    <s v="anonymous"/>
    <s v="6/11/2022"/>
    <s v="8:40"/>
    <s v="0:01:22"/>
    <x v="8"/>
    <n v="0"/>
    <n v="0"/>
    <n v="0"/>
    <n v="0"/>
    <n v="0"/>
    <s v="No"/>
    <s v="0-40k"/>
    <n v="1"/>
    <s v="Tech"/>
    <s v="R"/>
    <n v="2"/>
    <n v="5"/>
    <n v="2"/>
    <n v="8"/>
    <n v="9"/>
    <n v="10"/>
    <n v="6"/>
    <s v="Difficult"/>
    <s v="Remote Work"/>
    <s v="Male"/>
    <n v="0"/>
    <n v="26"/>
    <s v="Masters"/>
    <n v="4"/>
    <s v="White or Caucasian"/>
    <s v="Europe"/>
    <n v="0"/>
    <n v="0"/>
    <n v="1"/>
    <n v="0"/>
    <n v="0"/>
    <n v="0"/>
    <n v="0"/>
    <n v="0"/>
  </r>
  <r>
    <s v="62a764ffd8c00e9f541f3cc3"/>
    <s v="anonymous"/>
    <s v="6/13/2022"/>
    <s v="12:25"/>
    <s v="0:01:21"/>
    <x v="0"/>
    <n v="1"/>
    <n v="0"/>
    <n v="0"/>
    <n v="0"/>
    <n v="0"/>
    <s v="No"/>
    <s v="0-40k"/>
    <n v="1"/>
    <s v="Tech"/>
    <s v="Python"/>
    <n v="7"/>
    <n v="9"/>
    <n v="8"/>
    <n v="8"/>
    <n v="4"/>
    <n v="2"/>
    <n v="6.333333333333333"/>
    <s v="Neither easy nor difficult"/>
    <s v="Better Salary"/>
    <s v="Male"/>
    <n v="0"/>
    <n v="26"/>
    <s v="Bachelors"/>
    <n v="3"/>
    <s v="Asian or Asian American"/>
    <s v="India"/>
    <n v="0"/>
    <n v="0"/>
    <n v="0"/>
    <n v="1"/>
    <n v="0"/>
    <n v="0"/>
    <n v="0"/>
    <n v="0"/>
  </r>
  <r>
    <s v="62a76c962e54c9003e588661"/>
    <s v="anonymous"/>
    <s v="6/13/2022"/>
    <s v="12:57"/>
    <s v="0:02:01"/>
    <x v="0"/>
    <n v="1"/>
    <n v="0"/>
    <n v="0"/>
    <n v="0"/>
    <n v="0"/>
    <s v="No"/>
    <s v="41k-65k"/>
    <n v="2"/>
    <s v="Other"/>
    <s v="SQL"/>
    <n v="5"/>
    <n v="6"/>
    <n v="6"/>
    <n v="2"/>
    <n v="2"/>
    <n v="3"/>
    <n v="4"/>
    <s v="Neither easy nor difficult"/>
    <s v="Better Salary"/>
    <s v="Male"/>
    <n v="0"/>
    <n v="32"/>
    <s v="Bachelors"/>
    <n v="3"/>
    <s v="Black or African American"/>
    <s v="Europe"/>
    <n v="0"/>
    <n v="0"/>
    <n v="1"/>
    <n v="0"/>
    <n v="0"/>
    <n v="0"/>
    <n v="0"/>
    <n v="0"/>
  </r>
  <r>
    <s v="62a8592f7dc029e2d672c0a8"/>
    <s v="anonymous"/>
    <s v="6/14/2022"/>
    <s v="5:47"/>
    <s v="0:01:37"/>
    <x v="1"/>
    <n v="0"/>
    <n v="1"/>
    <n v="0"/>
    <n v="0"/>
    <n v="0"/>
    <s v="Yes"/>
    <s v="0-40k"/>
    <n v="1"/>
    <s v="Tech"/>
    <s v="Python"/>
    <n v="4"/>
    <n v="6"/>
    <n v="6"/>
    <n v="3"/>
    <n v="7"/>
    <n v="9"/>
    <n v="5.833333333333333"/>
    <s v="Neither easy nor difficult"/>
    <s v="Better Salary"/>
    <s v="Female"/>
    <n v="1"/>
    <n v="33"/>
    <s v="Bachelors"/>
    <n v="3"/>
    <s v="White or Caucasian"/>
    <s v="Europe"/>
    <n v="0"/>
    <n v="0"/>
    <n v="1"/>
    <n v="0"/>
    <n v="0"/>
    <n v="0"/>
    <n v="0"/>
    <n v="0"/>
  </r>
  <r>
    <s v="62a7738a2e54c9003e589598"/>
    <s v="anonymous"/>
    <s v="6/13/2022"/>
    <s v="13:27"/>
    <s v="0:01:18"/>
    <x v="0"/>
    <n v="1"/>
    <n v="0"/>
    <n v="0"/>
    <n v="0"/>
    <n v="0"/>
    <s v="Yes"/>
    <s v="106k-125k"/>
    <n v="5"/>
    <s v="Healthcare"/>
    <s v="Python"/>
    <n v="4"/>
    <n v="3"/>
    <n v="4"/>
    <n v="2"/>
    <n v="2"/>
    <n v="2"/>
    <n v="2.8333333333333335"/>
    <s v="Easy"/>
    <s v="Good Work/Life Balance"/>
    <s v="Male"/>
    <n v="0"/>
    <n v="41"/>
    <s v="High School"/>
    <n v="1"/>
    <s v="White or Caucasian"/>
    <s v="North America"/>
    <n v="1"/>
    <n v="0"/>
    <n v="0"/>
    <n v="0"/>
    <n v="0"/>
    <n v="0"/>
    <n v="0"/>
    <n v="0"/>
  </r>
  <r>
    <s v="62a77967f8d5efcc22fd4c81"/>
    <s v="anonymous"/>
    <s v="6/13/2022"/>
    <s v="13:52"/>
    <s v="0:00:59"/>
    <x v="2"/>
    <n v="0"/>
    <n v="0"/>
    <n v="0"/>
    <n v="0"/>
    <n v="0"/>
    <s v="No"/>
    <s v="41k-65k"/>
    <n v="2"/>
    <s v="Education"/>
    <s v="Python"/>
    <n v="4"/>
    <n v="9"/>
    <n v="8"/>
    <n v="8"/>
    <n v="6"/>
    <n v="7"/>
    <n v="7"/>
    <s v="Neither easy nor difficult"/>
    <s v="Better Salary"/>
    <s v="Male"/>
    <n v="0"/>
    <n v="25"/>
    <s v="Masters"/>
    <n v="4"/>
    <s v="White or Caucasian"/>
    <s v="North America"/>
    <n v="1"/>
    <n v="0"/>
    <n v="0"/>
    <n v="0"/>
    <n v="0"/>
    <n v="0"/>
    <n v="0"/>
    <n v="0"/>
  </r>
  <r>
    <s v="62a77a37f8d5efcc22fd4e47"/>
    <s v="anonymous"/>
    <s v="6/13/2022"/>
    <s v="13:56"/>
    <s v="0:01:04"/>
    <x v="0"/>
    <n v="1"/>
    <n v="0"/>
    <n v="0"/>
    <n v="0"/>
    <n v="0"/>
    <s v="Yes"/>
    <s v="0-40k"/>
    <n v="1"/>
    <s v="Construction"/>
    <s v="Python"/>
    <n v="0"/>
    <n v="0"/>
    <n v="0"/>
    <n v="0"/>
    <n v="0"/>
    <n v="0"/>
    <n v="0"/>
    <s v="Very Difficult"/>
    <s v="Better Salary"/>
    <s v="Female"/>
    <n v="1"/>
    <n v="28"/>
    <s v="Masters"/>
    <n v="4"/>
    <s v="Asian or Asian American"/>
    <s v="North America"/>
    <n v="1"/>
    <n v="0"/>
    <n v="0"/>
    <n v="0"/>
    <n v="0"/>
    <n v="0"/>
    <n v="0"/>
    <n v="0"/>
  </r>
  <r>
    <s v="62a77cb7b4da29969c68743a"/>
    <s v="anonymous"/>
    <s v="6/13/2022"/>
    <s v="14:06"/>
    <s v="0:00:50"/>
    <x v="0"/>
    <n v="1"/>
    <n v="0"/>
    <n v="0"/>
    <n v="0"/>
    <n v="0"/>
    <s v="Yes"/>
    <s v="41k-65k"/>
    <n v="2"/>
    <s v="Agriculture"/>
    <s v="Python"/>
    <n v="3"/>
    <n v="6"/>
    <n v="5"/>
    <n v="5"/>
    <n v="5"/>
    <n v="6"/>
    <n v="5"/>
    <s v="Neither easy nor difficult"/>
    <s v="Better Salary"/>
    <s v="Male"/>
    <n v="0"/>
    <n v="29"/>
    <s v="Bachelors"/>
    <n v="3"/>
    <s v="White or Caucasian"/>
    <s v="North America"/>
    <n v="1"/>
    <n v="0"/>
    <n v="0"/>
    <n v="0"/>
    <n v="0"/>
    <n v="0"/>
    <n v="0"/>
    <n v="0"/>
  </r>
  <r>
    <s v="62a78743f8f75616458ab6bb"/>
    <s v="anonymous"/>
    <s v="6/13/2022"/>
    <s v="14:51"/>
    <s v="0:01:30"/>
    <x v="4"/>
    <n v="0"/>
    <n v="0"/>
    <n v="0"/>
    <n v="0"/>
    <n v="0"/>
    <s v="No"/>
    <s v="0-40k"/>
    <n v="1"/>
    <s v="Telecommunication"/>
    <s v="Python"/>
    <n v="8"/>
    <n v="10"/>
    <n v="6"/>
    <n v="7"/>
    <n v="8"/>
    <n v="8"/>
    <n v="7.833333333333333"/>
    <s v="Neither easy nor difficult"/>
    <s v="Better Salary"/>
    <s v="Male"/>
    <n v="0"/>
    <n v="19"/>
    <s v="High School"/>
    <n v="1"/>
    <s v="White or Caucasian"/>
    <s v="North America"/>
    <n v="1"/>
    <n v="0"/>
    <n v="0"/>
    <n v="0"/>
    <n v="0"/>
    <n v="0"/>
    <n v="0"/>
    <n v="0"/>
  </r>
  <r>
    <s v="62a789015d257a28a3132977"/>
    <s v="anonymous"/>
    <s v="6/13/2022"/>
    <s v="14:59"/>
    <s v="0:01:25"/>
    <x v="0"/>
    <n v="1"/>
    <n v="0"/>
    <n v="0"/>
    <n v="0"/>
    <n v="0"/>
    <s v="Yes"/>
    <s v="41k-65k"/>
    <n v="2"/>
    <s v="Other"/>
    <s v="Python"/>
    <n v="5"/>
    <n v="6"/>
    <n v="9"/>
    <n v="6"/>
    <n v="7"/>
    <n v="10"/>
    <n v="7.166666666666667"/>
    <s v="Neither easy nor difficult"/>
    <s v="Better Salary"/>
    <s v="Male"/>
    <n v="0"/>
    <n v="27"/>
    <s v="Bachelors"/>
    <n v="3"/>
    <s v="Asian or Asian American"/>
    <s v="India"/>
    <n v="0"/>
    <n v="0"/>
    <n v="0"/>
    <n v="1"/>
    <n v="0"/>
    <n v="0"/>
    <n v="0"/>
    <n v="0"/>
  </r>
  <r>
    <s v="62a525aff8f75616458784dd"/>
    <s v="anonymous"/>
    <s v="6/11/2022"/>
    <s v="19:30"/>
    <s v="0:03:25"/>
    <x v="0"/>
    <n v="1"/>
    <n v="0"/>
    <n v="0"/>
    <n v="0"/>
    <n v="0"/>
    <s v="Yes"/>
    <s v="0-40k"/>
    <n v="1"/>
    <s v="Agriculture"/>
    <s v="Python"/>
    <n v="2"/>
    <n v="1"/>
    <n v="3"/>
    <n v="3"/>
    <n v="3"/>
    <n v="4"/>
    <n v="2.6666666666666665"/>
    <s v="Difficult"/>
    <s v="Better Salary"/>
    <s v="Male"/>
    <n v="0"/>
    <n v="36"/>
    <s v="Bachelors"/>
    <n v="3"/>
    <s v="Other"/>
    <s v="Middle East"/>
    <n v="0"/>
    <n v="0"/>
    <n v="0"/>
    <n v="0"/>
    <n v="0"/>
    <n v="0"/>
    <n v="0"/>
    <n v="0"/>
  </r>
  <r>
    <s v="62a7988bbae91e4b8b88b8ee"/>
    <s v="anonymous"/>
    <s v="6/13/2022"/>
    <s v="16:05"/>
    <s v="0:01:46"/>
    <x v="0"/>
    <n v="1"/>
    <n v="0"/>
    <n v="0"/>
    <n v="0"/>
    <n v="0"/>
    <s v="Yes"/>
    <s v="41k-65k"/>
    <n v="2"/>
    <s v="Other"/>
    <s v="Python"/>
    <n v="6"/>
    <n v="10"/>
    <n v="10"/>
    <n v="10"/>
    <n v="10"/>
    <n v="8"/>
    <n v="9"/>
    <s v="Difficult"/>
    <s v="Better Salary"/>
    <s v="Female"/>
    <n v="1"/>
    <n v="26"/>
    <s v="Masters"/>
    <n v="4"/>
    <s v="Asian or Asian American"/>
    <s v="North America"/>
    <n v="1"/>
    <n v="0"/>
    <n v="0"/>
    <n v="0"/>
    <n v="0"/>
    <n v="0"/>
    <n v="0"/>
    <n v="0"/>
  </r>
  <r>
    <s v="62a79c9c2e54c9003e58f0d5"/>
    <s v="anonymous"/>
    <s v="6/13/2022"/>
    <s v="16:22"/>
    <s v="0:02:42"/>
    <x v="0"/>
    <n v="1"/>
    <n v="0"/>
    <n v="0"/>
    <n v="0"/>
    <n v="0"/>
    <s v="Yes"/>
    <s v="0-40k"/>
    <n v="1"/>
    <s v="Healthcare"/>
    <s v="Python"/>
    <n v="3"/>
    <n v="4"/>
    <n v="5"/>
    <n v="5"/>
    <n v="4"/>
    <n v="5"/>
    <n v="4.333333333333333"/>
    <s v="Difficult"/>
    <s v="Good Work/Life Balance"/>
    <s v="Male"/>
    <n v="0"/>
    <n v="25"/>
    <s v="Bachelors"/>
    <n v="3"/>
    <s v="White or Caucasian"/>
    <s v="Europe"/>
    <n v="0"/>
    <n v="0"/>
    <n v="1"/>
    <n v="0"/>
    <n v="0"/>
    <n v="0"/>
    <n v="0"/>
    <n v="0"/>
  </r>
  <r>
    <s v="62aa5c11f408bae018f7dec0"/>
    <s v="anonymous"/>
    <s v="6/15/2022"/>
    <s v="18:24"/>
    <s v="0:02:20"/>
    <x v="0"/>
    <n v="1"/>
    <n v="0"/>
    <n v="0"/>
    <n v="0"/>
    <n v="0"/>
    <s v="Yes"/>
    <s v="41k-65k"/>
    <n v="2"/>
    <s v="Tech"/>
    <s v="Python"/>
    <n v="9"/>
    <n v="7"/>
    <n v="10"/>
    <n v="10"/>
    <n v="5"/>
    <n v="8"/>
    <n v="8.1666666666666661"/>
    <s v="Neither easy nor difficult"/>
    <s v="Better Salary"/>
    <s v="Male"/>
    <n v="0"/>
    <n v="24"/>
    <s v="Bachelors"/>
    <n v="3"/>
    <s v="Other"/>
    <s v="Middle East"/>
    <n v="0"/>
    <n v="0"/>
    <n v="0"/>
    <n v="0"/>
    <n v="0"/>
    <n v="0"/>
    <n v="0"/>
    <n v="0"/>
  </r>
  <r>
    <s v="62a33cf30a77c1a77f65baa2"/>
    <s v="anonymous"/>
    <s v="6/10/2022"/>
    <s v="8:45"/>
    <s v="0:02:31"/>
    <x v="0"/>
    <n v="1"/>
    <n v="0"/>
    <n v="0"/>
    <n v="0"/>
    <n v="0"/>
    <s v="Yes"/>
    <s v="0-40k"/>
    <n v="1"/>
    <s v="Other"/>
    <s v="Python"/>
    <n v="3"/>
    <n v="8"/>
    <n v="10"/>
    <n v="10"/>
    <n v="7"/>
    <n v="8"/>
    <n v="7.666666666666667"/>
    <s v="Neither easy nor difficult"/>
    <s v="Better Salary"/>
    <s v="Male"/>
    <n v="0"/>
    <n v="32"/>
    <s v="Unknown"/>
    <s v=" "/>
    <s v="White or Caucasian"/>
    <s v="Europe"/>
    <n v="0"/>
    <n v="0"/>
    <n v="1"/>
    <n v="0"/>
    <n v="0"/>
    <n v="0"/>
    <n v="0"/>
    <n v="0"/>
  </r>
  <r>
    <s v="62a7b296f8d5efcc22fdc1ef"/>
    <s v="anonymous"/>
    <s v="6/13/2022"/>
    <s v="17:56"/>
    <s v="0:01:07"/>
    <x v="0"/>
    <n v="1"/>
    <n v="0"/>
    <n v="0"/>
    <n v="0"/>
    <n v="0"/>
    <s v="Yes"/>
    <s v="125k-150k"/>
    <n v="6"/>
    <s v="Education"/>
    <s v="Python"/>
    <n v="8"/>
    <n v="8"/>
    <n v="7"/>
    <n v="6"/>
    <n v="7"/>
    <n v="9"/>
    <n v="7.5"/>
    <s v="Neither easy nor difficult"/>
    <s v="Good Culture"/>
    <s v="Male"/>
    <n v="0"/>
    <n v="35"/>
    <s v="Bachelors"/>
    <n v="3"/>
    <s v="White or Caucasian"/>
    <s v="North America"/>
    <n v="1"/>
    <n v="0"/>
    <n v="0"/>
    <n v="0"/>
    <n v="0"/>
    <n v="0"/>
    <n v="0"/>
    <n v="0"/>
  </r>
  <r>
    <s v="62a7bd0e5d257a28a313855c"/>
    <s v="anonymous"/>
    <s v="6/13/2022"/>
    <s v="18:41"/>
    <s v="0:01:23"/>
    <x v="0"/>
    <n v="1"/>
    <n v="0"/>
    <n v="0"/>
    <n v="0"/>
    <n v="0"/>
    <s v="Yes"/>
    <s v="86k-105k"/>
    <n v="4"/>
    <s v="Other"/>
    <s v="Python"/>
    <n v="6"/>
    <n v="7"/>
    <n v="7"/>
    <n v="6"/>
    <n v="7"/>
    <n v="6"/>
    <n v="6.5"/>
    <s v="Difficult"/>
    <s v="Remote Work"/>
    <s v="Male"/>
    <n v="0"/>
    <n v="29"/>
    <s v="Masters"/>
    <n v="4"/>
    <s v="Black or African American"/>
    <s v="North America"/>
    <n v="1"/>
    <n v="0"/>
    <n v="0"/>
    <n v="0"/>
    <n v="0"/>
    <n v="0"/>
    <n v="0"/>
    <n v="0"/>
  </r>
  <r>
    <s v="62a7be5e5d257a28a313876a"/>
    <s v="anonymous"/>
    <s v="6/13/2022"/>
    <s v="18:46"/>
    <s v="0:01:45"/>
    <x v="0"/>
    <n v="1"/>
    <n v="0"/>
    <n v="0"/>
    <n v="0"/>
    <n v="0"/>
    <s v="Yes"/>
    <s v="86k-105k"/>
    <n v="4"/>
    <s v="Tech"/>
    <s v="Python"/>
    <n v="7"/>
    <n v="6"/>
    <n v="5"/>
    <n v="4"/>
    <n v="3"/>
    <n v="6"/>
    <n v="5.166666666666667"/>
    <s v="Neither easy nor difficult"/>
    <s v="Better Salary"/>
    <s v="Female"/>
    <n v="1"/>
    <n v="41"/>
    <s v="Associates"/>
    <n v="2"/>
    <s v="Hispanic or Latino"/>
    <s v="North America"/>
    <n v="1"/>
    <n v="0"/>
    <n v="0"/>
    <n v="0"/>
    <n v="0"/>
    <n v="0"/>
    <n v="0"/>
    <n v="0"/>
  </r>
  <r>
    <s v="62a7ce44575fa3a5ae8ece5f"/>
    <s v="anonymous"/>
    <s v="6/13/2022"/>
    <s v="19:54"/>
    <s v="0:01:15"/>
    <x v="4"/>
    <n v="0"/>
    <n v="0"/>
    <n v="0"/>
    <n v="0"/>
    <n v="0"/>
    <s v="No"/>
    <s v="0-40k"/>
    <n v="1"/>
    <s v="Education"/>
    <s v="Python"/>
    <n v="0"/>
    <n v="6"/>
    <n v="4"/>
    <n v="5"/>
    <n v="2"/>
    <n v="4"/>
    <n v="3.5"/>
    <s v="Very Difficult"/>
    <s v="Remote Work"/>
    <s v="Female"/>
    <n v="1"/>
    <n v="22"/>
    <s v="Bachelors"/>
    <n v="3"/>
    <s v="Hispanic or Latino"/>
    <s v="North America"/>
    <n v="1"/>
    <n v="0"/>
    <n v="0"/>
    <n v="0"/>
    <n v="0"/>
    <n v="0"/>
    <n v="0"/>
    <n v="0"/>
  </r>
  <r>
    <s v="62a7e1380f8c8599d5b55fcf"/>
    <s v="anonymous"/>
    <s v="6/13/2022"/>
    <s v="21:15"/>
    <s v="0:02:30"/>
    <x v="0"/>
    <n v="1"/>
    <n v="0"/>
    <n v="0"/>
    <n v="0"/>
    <n v="0"/>
    <s v="Yes"/>
    <s v="66k-85k"/>
    <n v="3"/>
    <s v="Healthcare"/>
    <s v="Other"/>
    <n v="2"/>
    <n v="6"/>
    <n v="6"/>
    <n v="4"/>
    <n v="3"/>
    <n v="3"/>
    <n v="4"/>
    <s v="Difficult"/>
    <s v="Better Salary"/>
    <s v="Male"/>
    <n v="0"/>
    <n v="35"/>
    <s v="Bachelors"/>
    <n v="3"/>
    <s v="Hispanic or Latino"/>
    <s v="North America"/>
    <n v="1"/>
    <n v="0"/>
    <n v="0"/>
    <n v="0"/>
    <n v="0"/>
    <n v="0"/>
    <n v="0"/>
    <n v="0"/>
  </r>
  <r>
    <s v="62a7e2d024a26260273e4448"/>
    <s v="anonymous"/>
    <s v="6/13/2022"/>
    <s v="21:22"/>
    <s v="0:02:04"/>
    <x v="0"/>
    <n v="1"/>
    <n v="0"/>
    <n v="0"/>
    <n v="0"/>
    <n v="0"/>
    <s v="Yes"/>
    <s v="66k-85k"/>
    <n v="3"/>
    <s v="Finance"/>
    <s v="Python"/>
    <n v="4"/>
    <n v="3"/>
    <n v="4"/>
    <n v="4"/>
    <n v="4"/>
    <n v="6"/>
    <n v="4.166666666666667"/>
    <s v="Very Difficult"/>
    <s v="Better Salary"/>
    <s v="Male"/>
    <n v="0"/>
    <n v="30"/>
    <s v="Bachelors"/>
    <n v="3"/>
    <s v="Asian or Asian American"/>
    <s v="Asia"/>
    <n v="0"/>
    <n v="0"/>
    <n v="0"/>
    <n v="0"/>
    <n v="0"/>
    <n v="1"/>
    <n v="0"/>
    <n v="0"/>
  </r>
  <r>
    <s v="62a7ed9c0f8c8599d5b57132"/>
    <s v="anonymous"/>
    <s v="6/13/2022"/>
    <s v="22:08"/>
    <s v="0:01:13"/>
    <x v="1"/>
    <n v="0"/>
    <n v="1"/>
    <n v="0"/>
    <n v="0"/>
    <n v="0"/>
    <s v="No"/>
    <s v="150k-225k"/>
    <n v="7"/>
    <s v="Real Estate"/>
    <s v="Python"/>
    <n v="4"/>
    <n v="6"/>
    <n v="3"/>
    <n v="2"/>
    <n v="3"/>
    <n v="3"/>
    <n v="3.5"/>
    <s v="Neither easy nor difficult"/>
    <s v="Good Culture"/>
    <s v="Male"/>
    <n v="0"/>
    <n v="37"/>
    <s v="Bachelors"/>
    <n v="3"/>
    <s v="Asian or Asian American"/>
    <s v="North America"/>
    <n v="1"/>
    <n v="0"/>
    <n v="0"/>
    <n v="0"/>
    <n v="0"/>
    <n v="0"/>
    <n v="0"/>
    <n v="0"/>
  </r>
  <r>
    <s v="62a7f09a0f8c8599d5b57526"/>
    <s v="anonymous"/>
    <s v="6/13/2022"/>
    <s v="22:21"/>
    <s v="0:03:15"/>
    <x v="0"/>
    <n v="1"/>
    <n v="0"/>
    <n v="0"/>
    <n v="0"/>
    <n v="0"/>
    <s v="Yes"/>
    <s v="66k-85k"/>
    <n v="3"/>
    <s v="Other"/>
    <s v="Python"/>
    <n v="6"/>
    <n v="7"/>
    <n v="7"/>
    <n v="5"/>
    <n v="5"/>
    <n v="9"/>
    <n v="6.5"/>
    <s v="Difficult"/>
    <s v="Better Salary"/>
    <s v="Female"/>
    <n v="1"/>
    <n v="28"/>
    <s v="Masters"/>
    <n v="4"/>
    <s v="Black or African American"/>
    <s v="North America"/>
    <n v="1"/>
    <n v="0"/>
    <n v="0"/>
    <n v="0"/>
    <n v="0"/>
    <n v="0"/>
    <n v="0"/>
    <n v="0"/>
  </r>
  <r>
    <s v="62a7fb02f8d5efcc22fe2486"/>
    <s v="anonymous"/>
    <s v="6/13/2022"/>
    <s v="23:05"/>
    <s v="0:00:58"/>
    <x v="0"/>
    <n v="1"/>
    <n v="0"/>
    <n v="0"/>
    <n v="0"/>
    <n v="0"/>
    <s v="No"/>
    <s v="86k-105k"/>
    <n v="4"/>
    <s v="Real Estate"/>
    <s v="Python"/>
    <n v="7"/>
    <n v="5"/>
    <n v="6"/>
    <n v="6"/>
    <n v="4"/>
    <n v="6"/>
    <n v="5.666666666666667"/>
    <s v="Neither easy nor difficult"/>
    <s v="Good Culture"/>
    <s v="Male"/>
    <n v="0"/>
    <n v="23"/>
    <s v="High School"/>
    <n v="1"/>
    <s v="White or Caucasian"/>
    <s v="North America"/>
    <n v="1"/>
    <n v="0"/>
    <n v="0"/>
    <n v="0"/>
    <n v="0"/>
    <n v="0"/>
    <n v="0"/>
    <n v="0"/>
  </r>
  <r>
    <s v="62a816907dc029e2d6725a33"/>
    <s v="anonymous"/>
    <s v="6/14/2022"/>
    <s v="1:03"/>
    <s v="0:01:54"/>
    <x v="4"/>
    <n v="0"/>
    <n v="0"/>
    <n v="0"/>
    <n v="0"/>
    <n v="0"/>
    <s v="No"/>
    <s v="0-40k"/>
    <n v="1"/>
    <s v="Finance"/>
    <s v="Python"/>
    <n v="3"/>
    <n v="4"/>
    <n v="8"/>
    <n v="5"/>
    <n v="5"/>
    <n v="3"/>
    <n v="4.666666666666667"/>
    <s v="Neither easy nor difficult"/>
    <s v="Better Salary"/>
    <s v="Male"/>
    <n v="0"/>
    <n v="26"/>
    <s v="High School"/>
    <n v="1"/>
    <s v="Asian or Asian American"/>
    <s v="North America"/>
    <n v="1"/>
    <n v="0"/>
    <n v="0"/>
    <n v="0"/>
    <n v="0"/>
    <n v="0"/>
    <n v="0"/>
    <n v="0"/>
  </r>
  <r>
    <s v="62a84764bc6861bf317d7b86"/>
    <s v="anonymous"/>
    <s v="6/14/2022"/>
    <s v="4:31"/>
    <s v="0:01:22"/>
    <x v="0"/>
    <n v="1"/>
    <n v="0"/>
    <n v="0"/>
    <n v="0"/>
    <n v="0"/>
    <s v="No"/>
    <s v="66k-85k"/>
    <n v="3"/>
    <s v="Other"/>
    <s v="Python"/>
    <n v="2"/>
    <n v="4"/>
    <n v="4"/>
    <n v="3"/>
    <n v="4"/>
    <n v="4"/>
    <n v="3.5"/>
    <s v="Neither easy nor difficult"/>
    <s v="Good Work/Life Balance"/>
    <s v="Male"/>
    <n v="0"/>
    <n v="25"/>
    <s v="Bachelors"/>
    <n v="3"/>
    <s v="Native Hawaiian or other Pacific Islander"/>
    <s v="Australia"/>
    <n v="0"/>
    <n v="0"/>
    <n v="0"/>
    <n v="0"/>
    <n v="0"/>
    <n v="0"/>
    <n v="1"/>
    <n v="0"/>
  </r>
  <r>
    <s v="62a84f9af408bae018f41e34"/>
    <s v="anonymous"/>
    <s v="6/14/2022"/>
    <s v="5:06"/>
    <s v="0:01:27"/>
    <x v="0"/>
    <n v="1"/>
    <n v="0"/>
    <n v="0"/>
    <n v="0"/>
    <n v="0"/>
    <s v="No"/>
    <s v="0-40k"/>
    <n v="1"/>
    <s v="Tech"/>
    <s v="Python"/>
    <n v="0"/>
    <n v="1"/>
    <n v="2"/>
    <n v="1"/>
    <n v="1"/>
    <n v="1"/>
    <n v="1"/>
    <s v="Neither easy nor difficult"/>
    <s v="Remote Work"/>
    <s v="Male"/>
    <n v="0"/>
    <n v="23"/>
    <s v="Bachelors"/>
    <n v="3"/>
    <s v="Asian or Asian American"/>
    <s v="India"/>
    <n v="0"/>
    <n v="0"/>
    <n v="0"/>
    <n v="1"/>
    <n v="0"/>
    <n v="0"/>
    <n v="0"/>
    <n v="0"/>
  </r>
  <r>
    <s v="62a85803f8d5efcc22fea92f"/>
    <s v="anonymous"/>
    <s v="6/14/2022"/>
    <s v="5:42"/>
    <s v="0:02:53"/>
    <x v="4"/>
    <n v="0"/>
    <n v="0"/>
    <n v="0"/>
    <n v="0"/>
    <n v="0"/>
    <s v="Yes"/>
    <s v="0-40k"/>
    <n v="1"/>
    <s v="Other"/>
    <s v="Other"/>
    <n v="0"/>
    <n v="1"/>
    <n v="0"/>
    <n v="0"/>
    <n v="0"/>
    <n v="0"/>
    <n v="0.16666666666666666"/>
    <s v="Neither easy nor difficult"/>
    <s v="Good Culture"/>
    <s v="Male"/>
    <n v="0"/>
    <n v="53"/>
    <s v="Bachelors"/>
    <n v="3"/>
    <s v="Black or African American"/>
    <s v="Africa"/>
    <n v="0"/>
    <n v="1"/>
    <n v="0"/>
    <n v="0"/>
    <n v="0"/>
    <n v="0"/>
    <n v="0"/>
    <n v="0"/>
  </r>
  <r>
    <s v="62a35878575fa3a5ae88e5d5"/>
    <s v="anonymous"/>
    <s v="6/10/2022"/>
    <s v="10:43"/>
    <s v="0:04:22"/>
    <x v="0"/>
    <n v="1"/>
    <n v="0"/>
    <n v="0"/>
    <n v="0"/>
    <n v="0"/>
    <s v="Yes"/>
    <s v="41k-65k"/>
    <n v="2"/>
    <s v="Finance"/>
    <s v="Python"/>
    <n v="6"/>
    <n v="10"/>
    <n v="3"/>
    <n v="5"/>
    <n v="0"/>
    <n v="10"/>
    <n v="5.666666666666667"/>
    <s v="Difficult"/>
    <s v="Good Culture"/>
    <s v="Male"/>
    <n v="0"/>
    <n v="27"/>
    <s v="Bachelors"/>
    <n v="3"/>
    <s v="Asian or Asian American"/>
    <s v="Asia"/>
    <n v="0"/>
    <n v="0"/>
    <n v="0"/>
    <n v="0"/>
    <n v="0"/>
    <n v="1"/>
    <n v="0"/>
    <n v="0"/>
  </r>
  <r>
    <s v="62a385480f8c8599d5afa5c6"/>
    <s v="anonymous"/>
    <s v="6/10/2022"/>
    <s v="13:54"/>
    <s v="0:02:38"/>
    <x v="1"/>
    <n v="0"/>
    <n v="1"/>
    <n v="0"/>
    <n v="0"/>
    <n v="0"/>
    <s v="Yes"/>
    <s v="0-40k"/>
    <n v="1"/>
    <s v="Other"/>
    <s v="Python"/>
    <n v="4"/>
    <n v="7"/>
    <n v="7"/>
    <n v="6"/>
    <n v="8"/>
    <n v="7"/>
    <n v="6.5"/>
    <s v="Neither easy nor difficult"/>
    <s v="Better Salary"/>
    <s v="Male"/>
    <n v="0"/>
    <n v="36"/>
    <s v="Associates"/>
    <n v="2"/>
    <s v="Asian or Asian American"/>
    <s v="Asia"/>
    <n v="0"/>
    <n v="0"/>
    <n v="0"/>
    <n v="0"/>
    <n v="0"/>
    <n v="1"/>
    <n v="0"/>
    <n v="0"/>
  </r>
  <r>
    <s v="62a8665c5d257a28a31474f7"/>
    <s v="anonymous"/>
    <s v="6/14/2022"/>
    <s v="6:43"/>
    <s v="0:01:05"/>
    <x v="0"/>
    <n v="1"/>
    <n v="0"/>
    <n v="0"/>
    <n v="0"/>
    <n v="0"/>
    <s v="Yes"/>
    <s v="0-40k"/>
    <n v="1"/>
    <s v="Healthcare"/>
    <s v="Other"/>
    <n v="6"/>
    <n v="7"/>
    <n v="5"/>
    <n v="7"/>
    <n v="7"/>
    <n v="9"/>
    <n v="6.833333333333333"/>
    <s v="Difficult"/>
    <s v="Better Salary"/>
    <s v="Female"/>
    <n v="1"/>
    <n v="22"/>
    <s v="Bachelors"/>
    <n v="3"/>
    <s v="White or Caucasian"/>
    <s v="United Kingdom"/>
    <n v="0"/>
    <n v="0"/>
    <n v="0"/>
    <n v="0"/>
    <n v="1"/>
    <n v="0"/>
    <n v="0"/>
    <n v="0"/>
  </r>
  <r>
    <s v="62a868c5cf2555431737094b"/>
    <s v="anonymous"/>
    <s v="6/14/2022"/>
    <s v="6:53"/>
    <s v="0:01:34"/>
    <x v="0"/>
    <n v="1"/>
    <n v="0"/>
    <n v="0"/>
    <n v="0"/>
    <n v="0"/>
    <s v="No"/>
    <s v="41k-65k"/>
    <n v="2"/>
    <s v="Finance"/>
    <s v="Python"/>
    <n v="4"/>
    <n v="7"/>
    <n v="7"/>
    <n v="7"/>
    <n v="5"/>
    <n v="5"/>
    <n v="5.833333333333333"/>
    <s v="Easy"/>
    <s v="Better Salary"/>
    <s v="Male"/>
    <n v="0"/>
    <n v="24"/>
    <s v="Bachelors"/>
    <n v="3"/>
    <s v="White or Caucasian"/>
    <s v="Europe"/>
    <n v="0"/>
    <n v="0"/>
    <n v="1"/>
    <n v="0"/>
    <n v="0"/>
    <n v="0"/>
    <n v="0"/>
    <n v="0"/>
  </r>
  <r>
    <s v="62a88e9ff8d5efcc22ff1eb6"/>
    <s v="anonymous"/>
    <s v="6/14/2022"/>
    <s v="9:35"/>
    <s v="0:01:36"/>
    <x v="7"/>
    <n v="0"/>
    <n v="0"/>
    <n v="0"/>
    <n v="0"/>
    <n v="0"/>
    <s v="No"/>
    <s v="86k-105k"/>
    <n v="4"/>
    <s v="Other"/>
    <s v="Python"/>
    <n v="5"/>
    <n v="1"/>
    <n v="3"/>
    <n v="1"/>
    <n v="4"/>
    <n v="5"/>
    <n v="3.1666666666666665"/>
    <s v="Difficult"/>
    <s v="Good Work/Life Balance"/>
    <s v="Male"/>
    <n v="0"/>
    <n v="31"/>
    <s v="High School"/>
    <n v="1"/>
    <s v="White or Caucasian"/>
    <s v="North America"/>
    <n v="1"/>
    <n v="0"/>
    <n v="0"/>
    <n v="0"/>
    <n v="0"/>
    <n v="0"/>
    <n v="0"/>
    <n v="0"/>
  </r>
  <r>
    <s v="62a3c7f1bc6861bf3177b06e"/>
    <s v="anonymous"/>
    <s v="6/10/2022"/>
    <s v="18:38"/>
    <s v="0:01:57"/>
    <x v="2"/>
    <n v="0"/>
    <n v="0"/>
    <n v="0"/>
    <n v="0"/>
    <n v="0"/>
    <s v="No"/>
    <s v="41k-65k"/>
    <n v="2"/>
    <s v="Tech"/>
    <s v="C/C++"/>
    <n v="7"/>
    <n v="7"/>
    <n v="7"/>
    <n v="7"/>
    <n v="7"/>
    <n v="7"/>
    <n v="7"/>
    <s v="Neither easy nor difficult"/>
    <s v="Better Salary"/>
    <s v="Female"/>
    <n v="1"/>
    <n v="43"/>
    <s v="High School"/>
    <n v="1"/>
    <s v="Asian or Asian American"/>
    <s v="Asia"/>
    <n v="0"/>
    <n v="0"/>
    <n v="0"/>
    <n v="0"/>
    <n v="0"/>
    <n v="1"/>
    <n v="0"/>
    <n v="0"/>
  </r>
  <r>
    <s v="62a8b6ffbae91e4b8b8aa5c2"/>
    <s v="anonymous"/>
    <s v="6/14/2022"/>
    <s v="12:27"/>
    <s v="0:02:07"/>
    <x v="4"/>
    <n v="0"/>
    <n v="0"/>
    <n v="0"/>
    <n v="0"/>
    <n v="0"/>
    <s v="No"/>
    <s v="0-40k"/>
    <n v="1"/>
    <s v="Tech"/>
    <s v="R"/>
    <n v="4"/>
    <n v="7"/>
    <n v="7"/>
    <n v="6"/>
    <n v="6"/>
    <n v="6"/>
    <n v="6"/>
    <s v="Neither easy nor difficult"/>
    <s v="Better Salary"/>
    <s v="Male"/>
    <n v="0"/>
    <n v="25"/>
    <s v="Bachelors"/>
    <n v="3"/>
    <s v="Asian or Asian American"/>
    <s v="India"/>
    <n v="0"/>
    <n v="0"/>
    <n v="0"/>
    <n v="1"/>
    <n v="0"/>
    <n v="0"/>
    <n v="0"/>
    <n v="0"/>
  </r>
  <r>
    <s v="62a8bf9e575fa3a5ae907617"/>
    <s v="anonymous"/>
    <s v="6/14/2022"/>
    <s v="13:04"/>
    <s v="0:02:07"/>
    <x v="0"/>
    <n v="1"/>
    <n v="0"/>
    <n v="0"/>
    <n v="0"/>
    <n v="0"/>
    <s v="No"/>
    <s v="0-40k"/>
    <n v="1"/>
    <s v="Tech"/>
    <s v="Python"/>
    <n v="3"/>
    <n v="4"/>
    <n v="4"/>
    <n v="4"/>
    <n v="2"/>
    <n v="0"/>
    <n v="2.8333333333333335"/>
    <s v="Neither easy nor difficult"/>
    <s v="Good Work/Life Balance"/>
    <s v="Male"/>
    <n v="0"/>
    <n v="23"/>
    <s v="Bachelors"/>
    <n v="3"/>
    <s v="Asian or Asian American"/>
    <s v="India"/>
    <n v="0"/>
    <n v="0"/>
    <n v="0"/>
    <n v="1"/>
    <n v="0"/>
    <n v="0"/>
    <n v="0"/>
    <n v="0"/>
  </r>
  <r>
    <s v="62a8cd29bc6861bf317ea9a2"/>
    <s v="anonymous"/>
    <s v="6/14/2022"/>
    <s v="14:02"/>
    <s v="0:01:56"/>
    <x v="2"/>
    <n v="0"/>
    <n v="0"/>
    <n v="0"/>
    <n v="0"/>
    <n v="0"/>
    <s v="Yes"/>
    <s v="41k-65k"/>
    <n v="2"/>
    <s v="Other"/>
    <s v="SQL"/>
    <n v="6"/>
    <n v="7"/>
    <n v="7"/>
    <n v="7"/>
    <n v="7"/>
    <n v="6"/>
    <n v="6.666666666666667"/>
    <s v="Neither easy nor difficult"/>
    <s v="Remote Work"/>
    <s v="Male"/>
    <n v="0"/>
    <n v="23"/>
    <s v="Bachelors"/>
    <n v="3"/>
    <s v="Asian or Asian American"/>
    <s v="India"/>
    <n v="0"/>
    <n v="0"/>
    <n v="0"/>
    <n v="1"/>
    <n v="0"/>
    <n v="0"/>
    <n v="0"/>
    <n v="0"/>
  </r>
  <r>
    <s v="62a8f477f408bae018f5869d"/>
    <s v="anonymous"/>
    <s v="6/14/2022"/>
    <s v="16:49"/>
    <s v="0:01:35"/>
    <x v="0"/>
    <n v="1"/>
    <n v="0"/>
    <n v="0"/>
    <n v="0"/>
    <n v="0"/>
    <s v="No"/>
    <s v="86k-105k"/>
    <n v="4"/>
    <s v="Healthcare"/>
    <s v="Python"/>
    <n v="8"/>
    <n v="9"/>
    <n v="8"/>
    <n v="8"/>
    <n v="8"/>
    <n v="9"/>
    <n v="8.3333333333333339"/>
    <s v="Difficult"/>
    <s v="Better Salary"/>
    <s v="Male"/>
    <n v="0"/>
    <n v="40"/>
    <s v="High School"/>
    <n v="1"/>
    <s v="White or Caucasian"/>
    <s v="North America"/>
    <n v="1"/>
    <n v="0"/>
    <n v="0"/>
    <n v="0"/>
    <n v="0"/>
    <n v="0"/>
    <n v="0"/>
    <n v="0"/>
  </r>
  <r>
    <s v="62a8fcf5cf25554317384604"/>
    <s v="anonymous"/>
    <s v="6/14/2022"/>
    <s v="17:26"/>
    <s v="0:02:02"/>
    <x v="0"/>
    <n v="1"/>
    <n v="0"/>
    <n v="0"/>
    <n v="0"/>
    <n v="0"/>
    <s v="No"/>
    <s v="41k-65k"/>
    <n v="2"/>
    <s v="Other"/>
    <s v="C/C++"/>
    <n v="5"/>
    <n v="6"/>
    <n v="6"/>
    <n v="2"/>
    <n v="0"/>
    <n v="4"/>
    <n v="3.8333333333333335"/>
    <s v="Neither easy nor difficult"/>
    <s v="Better Salary"/>
    <s v="Male"/>
    <n v="0"/>
    <n v="29"/>
    <s v="Bachelors"/>
    <n v="3"/>
    <s v="Hispanic or Latino"/>
    <s v="North America"/>
    <n v="1"/>
    <n v="0"/>
    <n v="0"/>
    <n v="0"/>
    <n v="0"/>
    <n v="0"/>
    <n v="0"/>
    <n v="0"/>
  </r>
  <r>
    <s v="62a8fe9abc6861bf317f0c01"/>
    <s v="anonymous"/>
    <s v="6/14/2022"/>
    <s v="17:33"/>
    <s v="0:03:16"/>
    <x v="0"/>
    <n v="1"/>
    <n v="0"/>
    <n v="0"/>
    <n v="0"/>
    <n v="0"/>
    <s v="Yes"/>
    <s v="0-40k"/>
    <n v="1"/>
    <s v="Tech"/>
    <s v="Python"/>
    <n v="1"/>
    <n v="7"/>
    <n v="5"/>
    <n v="5"/>
    <n v="4"/>
    <n v="4"/>
    <n v="4.333333333333333"/>
    <s v="Difficult"/>
    <s v="Better Salary"/>
    <s v="Male"/>
    <n v="0"/>
    <n v="28"/>
    <s v="Bachelors"/>
    <n v="3"/>
    <s v="Other"/>
    <s v="India"/>
    <n v="0"/>
    <n v="0"/>
    <n v="0"/>
    <n v="1"/>
    <n v="0"/>
    <n v="0"/>
    <n v="0"/>
    <n v="0"/>
  </r>
  <r>
    <s v="62a9024d18134ddc75d6e76d"/>
    <s v="anonymous"/>
    <s v="6/14/2022"/>
    <s v="17:49"/>
    <s v="0:01:44"/>
    <x v="0"/>
    <n v="1"/>
    <n v="0"/>
    <n v="0"/>
    <n v="0"/>
    <n v="0"/>
    <s v="Yes"/>
    <s v="0-40k"/>
    <n v="1"/>
    <s v="Healthcare"/>
    <s v="R"/>
    <n v="3"/>
    <n v="6"/>
    <n v="6"/>
    <n v="4"/>
    <n v="6"/>
    <n v="3"/>
    <n v="4.666666666666667"/>
    <s v="Very Easy"/>
    <s v="Better Salary"/>
    <s v="Female"/>
    <n v="1"/>
    <n v="28"/>
    <s v="Masters"/>
    <n v="4"/>
    <s v="Black or African American"/>
    <s v="United Kingdom"/>
    <n v="0"/>
    <n v="0"/>
    <n v="0"/>
    <n v="0"/>
    <n v="1"/>
    <n v="0"/>
    <n v="0"/>
    <n v="0"/>
  </r>
  <r>
    <s v="62a95253bae91e4b8b8b91d9"/>
    <s v="anonymous"/>
    <s v="6/14/2022"/>
    <s v="23:30"/>
    <s v="0:01:02"/>
    <x v="4"/>
    <n v="0"/>
    <n v="0"/>
    <n v="0"/>
    <n v="0"/>
    <n v="0"/>
    <s v="Yes"/>
    <s v="0-40k"/>
    <n v="1"/>
    <s v="Telecommunication"/>
    <s v="Python"/>
    <n v="0"/>
    <n v="3"/>
    <n v="3"/>
    <n v="4"/>
    <n v="5"/>
    <n v="5"/>
    <n v="3.3333333333333335"/>
    <s v="Difficult"/>
    <s v="Good Work/Life Balance"/>
    <s v="Female"/>
    <n v="1"/>
    <n v="26"/>
    <s v="Masters"/>
    <n v="4"/>
    <s v="Asian or Asian American"/>
    <s v="India"/>
    <n v="0"/>
    <n v="0"/>
    <n v="0"/>
    <n v="1"/>
    <n v="0"/>
    <n v="0"/>
    <n v="0"/>
    <n v="0"/>
  </r>
  <r>
    <s v="62a350f7f3072dd892624d05"/>
    <s v="anonymous"/>
    <s v="6/10/2022"/>
    <s v="10:11"/>
    <s v="0:02:03"/>
    <x v="0"/>
    <n v="1"/>
    <n v="0"/>
    <n v="0"/>
    <n v="0"/>
    <n v="0"/>
    <s v="Yes"/>
    <s v="0-40k"/>
    <n v="1"/>
    <s v="Finance"/>
    <s v="C/C++"/>
    <n v="5"/>
    <n v="2"/>
    <n v="4"/>
    <n v="3"/>
    <n v="3"/>
    <n v="3"/>
    <n v="3.3333333333333335"/>
    <s v="Difficult"/>
    <s v="Good Work/Life Balance"/>
    <s v="Female"/>
    <n v="1"/>
    <n v="25"/>
    <s v="Bachelors"/>
    <n v="3"/>
    <s v="Black or African American"/>
    <s v="Africa"/>
    <n v="0"/>
    <n v="1"/>
    <n v="0"/>
    <n v="0"/>
    <n v="0"/>
    <n v="0"/>
    <n v="0"/>
    <n v="0"/>
  </r>
  <r>
    <s v="62a9612bf8d5efcc22007c09"/>
    <s v="anonymous"/>
    <s v="6/15/2022"/>
    <s v="0:33"/>
    <s v="0:01:26"/>
    <x v="0"/>
    <n v="1"/>
    <n v="0"/>
    <n v="0"/>
    <n v="0"/>
    <n v="0"/>
    <s v="Yes"/>
    <s v="66k-85k"/>
    <n v="3"/>
    <s v="Education"/>
    <s v="SQL"/>
    <n v="5"/>
    <n v="9"/>
    <n v="7"/>
    <n v="9"/>
    <n v="8"/>
    <n v="9"/>
    <n v="7.833333333333333"/>
    <s v="Neither easy nor difficult"/>
    <s v="Better Salary"/>
    <s v="Male"/>
    <n v="0"/>
    <n v="27"/>
    <s v="Bachelors"/>
    <n v="3"/>
    <s v="Asian or Asian American"/>
    <s v="Australia"/>
    <n v="0"/>
    <n v="0"/>
    <n v="0"/>
    <n v="0"/>
    <n v="0"/>
    <n v="0"/>
    <n v="1"/>
    <n v="0"/>
  </r>
  <r>
    <s v="62a962380f8c8599d5b7e3fb"/>
    <s v="anonymous"/>
    <s v="6/15/2022"/>
    <s v="0:38"/>
    <s v="0:01:24"/>
    <x v="0"/>
    <n v="1"/>
    <n v="0"/>
    <n v="0"/>
    <n v="0"/>
    <n v="0"/>
    <s v="Yes"/>
    <s v="0-40k"/>
    <n v="1"/>
    <s v="Other"/>
    <s v="Other"/>
    <n v="2"/>
    <n v="0"/>
    <n v="5"/>
    <n v="3"/>
    <n v="0"/>
    <n v="3"/>
    <n v="2.1666666666666665"/>
    <s v="Very Difficult"/>
    <s v="Remote Work"/>
    <s v="Male"/>
    <n v="0"/>
    <n v="28"/>
    <s v="Bachelors"/>
    <n v="3"/>
    <s v="Black or African American"/>
    <s v="Africa"/>
    <n v="0"/>
    <n v="1"/>
    <n v="0"/>
    <n v="0"/>
    <n v="0"/>
    <n v="0"/>
    <n v="0"/>
    <n v="0"/>
  </r>
  <r>
    <s v="62a993537dc029e2d674e9b5"/>
    <s v="anonymous"/>
    <s v="6/15/2022"/>
    <s v="4:07"/>
    <s v="0:02:08"/>
    <x v="0"/>
    <n v="1"/>
    <n v="0"/>
    <n v="0"/>
    <n v="0"/>
    <n v="0"/>
    <s v="No"/>
    <s v="66k-85k"/>
    <n v="3"/>
    <s v="Education"/>
    <s v="Python"/>
    <n v="3"/>
    <n v="3"/>
    <n v="5"/>
    <n v="3"/>
    <n v="3"/>
    <n v="4"/>
    <n v="3.5"/>
    <s v="Neither easy nor difficult"/>
    <s v="Good Work/Life Balance"/>
    <s v="Female"/>
    <n v="1"/>
    <n v="38"/>
    <s v="Masters"/>
    <n v="4"/>
    <s v="Black or African American"/>
    <s v="Africa"/>
    <n v="0"/>
    <n v="1"/>
    <n v="0"/>
    <n v="0"/>
    <n v="0"/>
    <n v="0"/>
    <n v="0"/>
    <n v="0"/>
  </r>
  <r>
    <s v="62a9bb81bc6861bf3180079c"/>
    <s v="anonymous"/>
    <s v="6/15/2022"/>
    <s v="6:59"/>
    <s v="0:01:56"/>
    <x v="0"/>
    <n v="1"/>
    <n v="0"/>
    <n v="0"/>
    <n v="0"/>
    <n v="0"/>
    <s v="No"/>
    <s v="0-40k"/>
    <n v="1"/>
    <s v="Finance"/>
    <s v="Python"/>
    <n v="2"/>
    <n v="6"/>
    <n v="5"/>
    <n v="5"/>
    <n v="6"/>
    <n v="6"/>
    <n v="5"/>
    <s v="Easy"/>
    <s v="Good Culture"/>
    <s v="Male"/>
    <n v="0"/>
    <n v="22"/>
    <s v="Bachelors"/>
    <n v="3"/>
    <s v="White or Caucasian"/>
    <s v="North America"/>
    <n v="1"/>
    <n v="0"/>
    <n v="0"/>
    <n v="0"/>
    <n v="0"/>
    <n v="0"/>
    <n v="0"/>
    <n v="0"/>
  </r>
  <r>
    <s v="62a9c880f408bae018f6aa1b"/>
    <s v="anonymous"/>
    <s v="6/15/2022"/>
    <s v="7:54"/>
    <s v="0:01:32"/>
    <x v="0"/>
    <n v="1"/>
    <n v="0"/>
    <n v="0"/>
    <n v="0"/>
    <n v="0"/>
    <s v="Yes"/>
    <s v="86k-105k"/>
    <n v="4"/>
    <s v="Other"/>
    <s v="Python"/>
    <n v="7"/>
    <n v="8"/>
    <n v="9"/>
    <n v="9"/>
    <n v="9"/>
    <n v="9"/>
    <n v="8.5"/>
    <s v="Difficult"/>
    <s v="Better Salary"/>
    <s v="Male"/>
    <n v="0"/>
    <n v="34"/>
    <s v="Bachelors"/>
    <n v="3"/>
    <s v="Hispanic or Latino"/>
    <s v="North America"/>
    <n v="1"/>
    <n v="0"/>
    <n v="0"/>
    <n v="0"/>
    <n v="0"/>
    <n v="0"/>
    <n v="0"/>
    <n v="0"/>
  </r>
  <r>
    <s v="62a3abacd8c00e9f541a96eb"/>
    <s v="anonymous"/>
    <s v="6/10/2022"/>
    <s v="16:38"/>
    <s v="0:01:33"/>
    <x v="4"/>
    <n v="0"/>
    <n v="0"/>
    <n v="0"/>
    <n v="0"/>
    <n v="0"/>
    <s v="No"/>
    <s v="0-40k"/>
    <n v="1"/>
    <s v="Real Estate"/>
    <s v="R"/>
    <n v="0"/>
    <n v="5"/>
    <n v="0"/>
    <n v="0"/>
    <n v="0"/>
    <n v="0"/>
    <n v="0.83333333333333337"/>
    <s v="Very Difficult"/>
    <s v="Remote Work"/>
    <s v="Male"/>
    <n v="0"/>
    <n v="34"/>
    <s v="High School"/>
    <n v="1"/>
    <s v="Black or African American"/>
    <s v="Africa"/>
    <n v="0"/>
    <n v="1"/>
    <n v="0"/>
    <n v="0"/>
    <n v="0"/>
    <n v="0"/>
    <n v="0"/>
    <n v="0"/>
  </r>
  <r>
    <s v="62a9f0172e54c9003e5cdc25"/>
    <s v="anonymous"/>
    <s v="6/15/2022"/>
    <s v="10:43"/>
    <s v="0:01:06"/>
    <x v="0"/>
    <n v="1"/>
    <n v="0"/>
    <n v="0"/>
    <n v="0"/>
    <n v="0"/>
    <s v="Yes"/>
    <s v="66k-85k"/>
    <n v="3"/>
    <s v="Tech"/>
    <s v="Python"/>
    <n v="5"/>
    <n v="9"/>
    <n v="7"/>
    <n v="7"/>
    <n v="8"/>
    <n v="9"/>
    <n v="7.5"/>
    <s v="Neither easy nor difficult"/>
    <s v="Better Salary"/>
    <s v="Female"/>
    <n v="1"/>
    <n v="26"/>
    <s v="Bachelors"/>
    <n v="3"/>
    <s v="Asian or Asian American"/>
    <s v="North America"/>
    <n v="1"/>
    <n v="0"/>
    <n v="0"/>
    <n v="0"/>
    <n v="0"/>
    <n v="0"/>
    <n v="0"/>
    <n v="0"/>
  </r>
  <r>
    <s v="62a40d86d8c00e9f541afb5e"/>
    <s v="anonymous"/>
    <s v="6/10/2022"/>
    <s v="23:35"/>
    <s v="0:05:15"/>
    <x v="0"/>
    <n v="1"/>
    <n v="0"/>
    <n v="0"/>
    <n v="0"/>
    <n v="0"/>
    <s v="Yes"/>
    <s v="0-40k"/>
    <n v="1"/>
    <s v="Other"/>
    <s v="R"/>
    <n v="3"/>
    <n v="2"/>
    <n v="6"/>
    <n v="5"/>
    <n v="5"/>
    <n v="6"/>
    <n v="4.5"/>
    <s v="Neither easy nor difficult"/>
    <s v="Good Culture"/>
    <s v="Female"/>
    <n v="1"/>
    <n v="25"/>
    <s v="Bachelors"/>
    <n v="3"/>
    <s v="Asian or Asian American"/>
    <s v="Asia"/>
    <n v="0"/>
    <n v="0"/>
    <n v="0"/>
    <n v="0"/>
    <n v="0"/>
    <n v="1"/>
    <n v="0"/>
    <n v="0"/>
  </r>
  <r>
    <s v="62aa121dcec54911e9d446cc"/>
    <s v="anonymous"/>
    <s v="6/15/2022"/>
    <s v="13:08"/>
    <s v="0:03:23"/>
    <x v="3"/>
    <n v="0"/>
    <n v="0"/>
    <n v="1"/>
    <n v="0"/>
    <n v="0"/>
    <s v="Yes"/>
    <s v="125k-150k"/>
    <n v="6"/>
    <s v="Tech"/>
    <s v="Python"/>
    <n v="5"/>
    <n v="3"/>
    <n v="7"/>
    <n v="4"/>
    <n v="5"/>
    <n v="3"/>
    <n v="4.5"/>
    <s v="Easy"/>
    <s v="Other"/>
    <s v="Male"/>
    <n v="0"/>
    <n v="34"/>
    <s v="Bachelors"/>
    <n v="3"/>
    <s v="Black or African American"/>
    <s v="North America"/>
    <n v="1"/>
    <n v="0"/>
    <n v="0"/>
    <n v="0"/>
    <n v="0"/>
    <n v="0"/>
    <n v="0"/>
    <n v="0"/>
  </r>
  <r>
    <s v="62aa1734f3072dd8926c4168"/>
    <s v="anonymous"/>
    <s v="6/15/2022"/>
    <s v="13:30"/>
    <s v="0:03:51"/>
    <x v="5"/>
    <n v="0"/>
    <n v="0"/>
    <n v="0"/>
    <n v="1"/>
    <n v="0"/>
    <s v="Yes"/>
    <s v="41k-65k"/>
    <n v="2"/>
    <s v="Finance"/>
    <s v="Other"/>
    <n v="7"/>
    <n v="10"/>
    <n v="10"/>
    <n v="10"/>
    <n v="4"/>
    <n v="5"/>
    <n v="7.666666666666667"/>
    <s v="Neither easy nor difficult"/>
    <s v="Good Work/Life Balance"/>
    <s v="Female"/>
    <n v="1"/>
    <n v="32"/>
    <s v="Bachelors"/>
    <n v="3"/>
    <s v="Hispanic or Latino"/>
    <s v="Europe"/>
    <n v="0"/>
    <n v="0"/>
    <n v="1"/>
    <n v="0"/>
    <n v="0"/>
    <n v="0"/>
    <n v="0"/>
    <n v="0"/>
  </r>
  <r>
    <s v="62aa21e218134ddc75d8be11"/>
    <s v="anonymous"/>
    <s v="6/15/2022"/>
    <s v="14:16"/>
    <s v="0:01:15"/>
    <x v="4"/>
    <n v="0"/>
    <n v="0"/>
    <n v="0"/>
    <n v="0"/>
    <n v="0"/>
    <s v="No"/>
    <s v="0-40k"/>
    <n v="1"/>
    <s v="Construction"/>
    <s v="R"/>
    <n v="2"/>
    <n v="2"/>
    <n v="2"/>
    <n v="2"/>
    <n v="2"/>
    <n v="2"/>
    <n v="2"/>
    <s v="Difficult"/>
    <s v="Better Salary"/>
    <s v="Male"/>
    <n v="0"/>
    <n v="24"/>
    <s v="Associates"/>
    <n v="2"/>
    <s v="Black or African American"/>
    <s v="North America"/>
    <n v="1"/>
    <n v="0"/>
    <n v="0"/>
    <n v="0"/>
    <n v="0"/>
    <n v="0"/>
    <n v="0"/>
    <n v="0"/>
  </r>
  <r>
    <s v="62a7047c24a26260273c9646"/>
    <s v="anonymous"/>
    <s v="6/13/2022"/>
    <s v="5:33"/>
    <s v="0:01:50"/>
    <x v="0"/>
    <n v="1"/>
    <n v="0"/>
    <n v="0"/>
    <n v="0"/>
    <n v="0"/>
    <s v="Yes"/>
    <s v="0-40k"/>
    <n v="1"/>
    <s v="Tech"/>
    <s v="Python"/>
    <n v="0"/>
    <n v="3"/>
    <n v="0"/>
    <n v="1"/>
    <n v="0"/>
    <n v="0"/>
    <n v="0.66666666666666663"/>
    <s v="Easy"/>
    <s v="Good Culture"/>
    <s v="Female"/>
    <n v="1"/>
    <n v="30"/>
    <s v="Masters"/>
    <n v="4"/>
    <s v="Other"/>
    <s v="Asia"/>
    <n v="0"/>
    <n v="0"/>
    <n v="0"/>
    <n v="0"/>
    <n v="0"/>
    <n v="1"/>
    <n v="0"/>
    <n v="0"/>
  </r>
  <r>
    <s v="62a33e62575fa3a5ae88aabf"/>
    <s v="anonymous"/>
    <s v="6/10/2022"/>
    <s v="8:51"/>
    <s v="0:02:14"/>
    <x v="0"/>
    <n v="1"/>
    <n v="0"/>
    <n v="0"/>
    <n v="0"/>
    <n v="0"/>
    <s v="No"/>
    <s v="0-40k"/>
    <n v="1"/>
    <s v="Tech"/>
    <s v="Python"/>
    <n v="7"/>
    <n v="8"/>
    <n v="8"/>
    <n v="8"/>
    <n v="3"/>
    <n v="8"/>
    <n v="7"/>
    <s v="Easy"/>
    <s v="Better Salary"/>
    <s v="Male"/>
    <n v="0"/>
    <n v="24"/>
    <s v="Unknown"/>
    <s v=" "/>
    <s v="Black or African American"/>
    <s v="Africa"/>
    <n v="0"/>
    <n v="1"/>
    <n v="0"/>
    <n v="0"/>
    <n v="0"/>
    <n v="0"/>
    <n v="0"/>
    <n v="0"/>
  </r>
  <r>
    <s v="62a5177d18134ddc75d0e9d8"/>
    <s v="anonymous"/>
    <s v="6/11/2022"/>
    <s v="18:30"/>
    <s v="0:05:09"/>
    <x v="4"/>
    <n v="0"/>
    <n v="0"/>
    <n v="0"/>
    <n v="0"/>
    <n v="0"/>
    <s v="Yes"/>
    <s v="0-40k"/>
    <n v="1"/>
    <s v="Other"/>
    <s v="R"/>
    <n v="0"/>
    <n v="2"/>
    <n v="2"/>
    <n v="3"/>
    <n v="3"/>
    <n v="4"/>
    <n v="2.3333333333333335"/>
    <s v="Neither easy nor difficult"/>
    <s v="Good Work/Life Balance"/>
    <s v="Male"/>
    <n v="0"/>
    <n v="42"/>
    <s v="Masters"/>
    <n v="4"/>
    <s v="Black or African American"/>
    <s v="Africa"/>
    <n v="0"/>
    <n v="1"/>
    <n v="0"/>
    <n v="0"/>
    <n v="0"/>
    <n v="0"/>
    <n v="0"/>
    <n v="0"/>
  </r>
  <r>
    <s v="62aa34e8f3072dd8926c7d56"/>
    <s v="anonymous"/>
    <s v="6/15/2022"/>
    <s v="15:37"/>
    <s v="0:01:49"/>
    <x v="0"/>
    <n v="1"/>
    <n v="0"/>
    <n v="0"/>
    <n v="0"/>
    <n v="0"/>
    <s v="No"/>
    <s v="0-40k"/>
    <n v="1"/>
    <s v="Other"/>
    <s v="Python"/>
    <n v="0"/>
    <n v="7"/>
    <n v="1"/>
    <n v="6"/>
    <n v="0"/>
    <n v="0"/>
    <n v="2.3333333333333335"/>
    <s v="Easy"/>
    <s v="Better Salary"/>
    <s v="Male"/>
    <n v="0"/>
    <n v="27"/>
    <s v="Bachelors"/>
    <n v="3"/>
    <s v="Black or African American"/>
    <s v="North America"/>
    <n v="1"/>
    <n v="0"/>
    <n v="0"/>
    <n v="0"/>
    <n v="0"/>
    <n v="0"/>
    <n v="0"/>
    <n v="0"/>
  </r>
  <r>
    <s v="62aa356ff8d5efcc22020832"/>
    <s v="anonymous"/>
    <s v="6/15/2022"/>
    <s v="15:39"/>
    <s v="0:01:03"/>
    <x v="0"/>
    <n v="1"/>
    <n v="0"/>
    <n v="0"/>
    <n v="0"/>
    <n v="0"/>
    <s v="Yes"/>
    <s v="66k-85k"/>
    <n v="3"/>
    <s v="Tech"/>
    <s v="R"/>
    <n v="4"/>
    <n v="3"/>
    <n v="6"/>
    <n v="7"/>
    <n v="4"/>
    <n v="7"/>
    <n v="5.166666666666667"/>
    <s v="Easy"/>
    <s v="Better Salary"/>
    <s v="Male"/>
    <n v="0"/>
    <n v="28"/>
    <s v="Masters"/>
    <n v="4"/>
    <s v="Black or African American"/>
    <s v="North America"/>
    <n v="1"/>
    <n v="0"/>
    <n v="0"/>
    <n v="0"/>
    <n v="0"/>
    <n v="0"/>
    <n v="0"/>
    <n v="0"/>
  </r>
  <r>
    <s v="62aa3e6824a26260274264da"/>
    <s v="anonymous"/>
    <s v="6/15/2022"/>
    <s v="16:17"/>
    <s v="0:02:13"/>
    <x v="0"/>
    <n v="1"/>
    <n v="0"/>
    <n v="0"/>
    <n v="0"/>
    <n v="0"/>
    <s v="Yes"/>
    <s v="0-40k"/>
    <n v="1"/>
    <s v="Other"/>
    <s v="Python"/>
    <n v="1"/>
    <n v="9"/>
    <n v="5"/>
    <n v="5"/>
    <n v="1"/>
    <n v="1"/>
    <n v="3.6666666666666665"/>
    <s v="Difficult"/>
    <s v="Better Salary"/>
    <s v="Male"/>
    <n v="0"/>
    <n v="30"/>
    <s v="Bachelors"/>
    <n v="3"/>
    <s v="Other"/>
    <s v="Africa"/>
    <n v="0"/>
    <n v="1"/>
    <n v="0"/>
    <n v="0"/>
    <n v="0"/>
    <n v="0"/>
    <n v="0"/>
    <n v="0"/>
  </r>
  <r>
    <s v="62aa4790f8d5efcc2202266e"/>
    <s v="anonymous"/>
    <s v="6/15/2022"/>
    <s v="16:56"/>
    <s v="0:01:10"/>
    <x v="0"/>
    <n v="1"/>
    <n v="0"/>
    <n v="0"/>
    <n v="0"/>
    <n v="0"/>
    <s v="Yes"/>
    <s v="0-40k"/>
    <n v="1"/>
    <s v="Other"/>
    <s v="Python"/>
    <n v="0"/>
    <n v="6"/>
    <n v="5"/>
    <n v="5"/>
    <n v="5"/>
    <n v="6"/>
    <n v="4.5"/>
    <s v="Difficult"/>
    <s v="Remote Work"/>
    <s v="Male"/>
    <n v="0"/>
    <n v="37"/>
    <s v="Bachelors"/>
    <n v="3"/>
    <s v="White or Caucasian"/>
    <s v="North America"/>
    <n v="1"/>
    <n v="0"/>
    <n v="0"/>
    <n v="0"/>
    <n v="0"/>
    <n v="0"/>
    <n v="0"/>
    <n v="0"/>
  </r>
  <r>
    <s v="62aa5761bc6861bf318141fc"/>
    <s v="anonymous"/>
    <s v="6/15/2022"/>
    <s v="18:04"/>
    <s v="0:02:35"/>
    <x v="2"/>
    <n v="0"/>
    <n v="0"/>
    <n v="0"/>
    <n v="0"/>
    <n v="0"/>
    <s v="No"/>
    <s v="41k-65k"/>
    <n v="2"/>
    <s v="Tech"/>
    <s v="JavaScript"/>
    <n v="7"/>
    <n v="7"/>
    <n v="5"/>
    <n v="5"/>
    <n v="0"/>
    <n v="0"/>
    <n v="4"/>
    <s v="Difficult"/>
    <s v="Good Culture"/>
    <s v="Male"/>
    <n v="0"/>
    <n v="32"/>
    <s v="Bachelors"/>
    <n v="3"/>
    <s v="Asian or Asian American"/>
    <s v="Australia"/>
    <n v="0"/>
    <n v="0"/>
    <n v="0"/>
    <n v="0"/>
    <n v="0"/>
    <n v="0"/>
    <n v="1"/>
    <n v="0"/>
  </r>
  <r>
    <s v="62aa2f44bc6861bf3180fd06"/>
    <s v="anonymous"/>
    <s v="6/15/2022"/>
    <s v="15:13"/>
    <s v="0:02:00"/>
    <x v="0"/>
    <n v="1"/>
    <n v="0"/>
    <n v="0"/>
    <n v="0"/>
    <n v="0"/>
    <s v="Yes"/>
    <s v="41k-65k"/>
    <n v="2"/>
    <s v="Telecommunication"/>
    <s v="SQL"/>
    <n v="4"/>
    <n v="7"/>
    <n v="5"/>
    <n v="6"/>
    <n v="4"/>
    <n v="6"/>
    <n v="5.333333333333333"/>
    <s v="Difficult"/>
    <s v="Better Salary"/>
    <s v="Female"/>
    <n v="1"/>
    <n v="32"/>
    <s v="Masters"/>
    <n v="4"/>
    <s v="Black or African American"/>
    <s v="Europe"/>
    <n v="0"/>
    <n v="0"/>
    <n v="1"/>
    <n v="0"/>
    <n v="0"/>
    <n v="0"/>
    <n v="0"/>
    <n v="0"/>
  </r>
  <r>
    <s v="62a3447a575fa3a5ae88b6c0"/>
    <s v="anonymous"/>
    <s v="6/10/2022"/>
    <s v="9:17"/>
    <s v="0:04:14"/>
    <x v="0"/>
    <n v="1"/>
    <n v="0"/>
    <n v="0"/>
    <n v="0"/>
    <n v="0"/>
    <s v="No"/>
    <s v="0-40k"/>
    <n v="1"/>
    <s v="Tech"/>
    <s v="Python"/>
    <n v="2"/>
    <n v="9"/>
    <n v="9"/>
    <n v="8"/>
    <n v="6"/>
    <n v="2"/>
    <n v="6"/>
    <s v="Easy"/>
    <s v="Better Salary"/>
    <s v="Male"/>
    <n v="0"/>
    <n v="25"/>
    <s v="Bachelors"/>
    <n v="3"/>
    <s v="Asian or Asian American"/>
    <s v="Asia"/>
    <n v="0"/>
    <n v="0"/>
    <n v="0"/>
    <n v="0"/>
    <n v="0"/>
    <n v="1"/>
    <n v="0"/>
    <n v="0"/>
  </r>
  <r>
    <s v="62aa95970a77c1a77f709268"/>
    <s v="anonymous"/>
    <s v="6/15/2022"/>
    <s v="22:29"/>
    <s v="0:06:15"/>
    <x v="0"/>
    <n v="1"/>
    <n v="0"/>
    <n v="0"/>
    <n v="0"/>
    <n v="0"/>
    <s v="Yes"/>
    <s v="125k-150k"/>
    <n v="6"/>
    <s v="Finance"/>
    <s v="Python"/>
    <n v="6"/>
    <n v="8"/>
    <n v="7"/>
    <n v="4"/>
    <n v="4"/>
    <n v="2"/>
    <n v="5.166666666666667"/>
    <s v="Easy"/>
    <s v="Other"/>
    <s v="Male"/>
    <n v="0"/>
    <n v="34"/>
    <s v="Bachelors"/>
    <n v="3"/>
    <s v="Asian or Asian American"/>
    <s v="Australia"/>
    <n v="0"/>
    <n v="0"/>
    <n v="0"/>
    <n v="0"/>
    <n v="0"/>
    <n v="0"/>
    <n v="1"/>
    <n v="0"/>
  </r>
  <r>
    <s v="62aa98bfcf255543173adbdc"/>
    <s v="anonymous"/>
    <s v="6/15/2022"/>
    <s v="22:43"/>
    <s v="0:01:38"/>
    <x v="0"/>
    <n v="1"/>
    <n v="0"/>
    <n v="0"/>
    <n v="0"/>
    <n v="0"/>
    <s v="No"/>
    <s v="41k-65k"/>
    <n v="2"/>
    <s v="Other"/>
    <s v="Python"/>
    <n v="5"/>
    <n v="6"/>
    <n v="10"/>
    <n v="7"/>
    <n v="3"/>
    <n v="3"/>
    <n v="5.666666666666667"/>
    <s v="Neither easy nor difficult"/>
    <s v="Remote Work"/>
    <s v="Male"/>
    <n v="0"/>
    <n v="27"/>
    <s v="Bachelors"/>
    <n v="3"/>
    <s v="Black or African American"/>
    <s v="North America"/>
    <n v="1"/>
    <n v="0"/>
    <n v="0"/>
    <n v="0"/>
    <n v="0"/>
    <n v="0"/>
    <n v="0"/>
    <n v="0"/>
  </r>
  <r>
    <s v="62aaa387f8d5efcc22029fcb"/>
    <s v="anonymous"/>
    <s v="6/15/2022"/>
    <s v="23:29"/>
    <s v="0:01:17"/>
    <x v="0"/>
    <n v="1"/>
    <n v="0"/>
    <n v="0"/>
    <n v="0"/>
    <n v="0"/>
    <s v="Yes"/>
    <s v="66k-85k"/>
    <n v="3"/>
    <s v="Healthcare"/>
    <s v="SQL"/>
    <n v="7"/>
    <n v="7"/>
    <n v="4"/>
    <n v="7"/>
    <n v="7"/>
    <n v="7"/>
    <n v="6.5"/>
    <s v="Difficult"/>
    <s v="Better Salary"/>
    <s v="Male"/>
    <n v="0"/>
    <n v="54"/>
    <s v="High School"/>
    <n v="1"/>
    <s v="White or Caucasian"/>
    <s v="North America"/>
    <n v="1"/>
    <n v="0"/>
    <n v="0"/>
    <n v="0"/>
    <n v="0"/>
    <n v="0"/>
    <n v="0"/>
    <n v="0"/>
  </r>
  <r>
    <s v="62aacd922e54c9003e5e33c2"/>
    <s v="anonymous"/>
    <s v="6/16/2022"/>
    <s v="2:28"/>
    <s v="0:01:22"/>
    <x v="4"/>
    <n v="0"/>
    <n v="0"/>
    <n v="0"/>
    <n v="0"/>
    <n v="0"/>
    <s v="Yes"/>
    <s v="0-40k"/>
    <n v="1"/>
    <s v="Finance"/>
    <s v="SQL"/>
    <n v="3"/>
    <n v="3"/>
    <n v="3"/>
    <n v="3"/>
    <n v="3"/>
    <n v="3"/>
    <n v="3"/>
    <s v="Neither easy nor difficult"/>
    <s v="Good Work/Life Balance"/>
    <s v="Male"/>
    <n v="0"/>
    <n v="25"/>
    <s v="Masters"/>
    <n v="4"/>
    <s v="Asian or Asian American"/>
    <s v="India"/>
    <n v="0"/>
    <n v="0"/>
    <n v="0"/>
    <n v="1"/>
    <n v="0"/>
    <n v="0"/>
    <n v="0"/>
    <n v="0"/>
  </r>
  <r>
    <s v="62aaeecd0f8c8599d5ba6923"/>
    <s v="anonymous"/>
    <s v="6/16/2022"/>
    <s v="4:50"/>
    <s v="0:01:42"/>
    <x v="4"/>
    <n v="0"/>
    <n v="0"/>
    <n v="0"/>
    <n v="0"/>
    <n v="0"/>
    <s v="No"/>
    <s v="0-40k"/>
    <n v="1"/>
    <s v="Tech"/>
    <s v="Python"/>
    <n v="7"/>
    <n v="7"/>
    <n v="2"/>
    <n v="2"/>
    <n v="7"/>
    <n v="9"/>
    <n v="5.666666666666667"/>
    <s v="Easy"/>
    <s v="Good Work/Life Balance"/>
    <s v="Male"/>
    <n v="0"/>
    <n v="33"/>
    <s v="Bachelors"/>
    <n v="3"/>
    <s v="Asian or Asian American"/>
    <s v="India"/>
    <n v="0"/>
    <n v="0"/>
    <n v="0"/>
    <n v="1"/>
    <n v="0"/>
    <n v="0"/>
    <n v="0"/>
    <n v="0"/>
  </r>
  <r>
    <s v="62aaf8397dc029e2d6773cde"/>
    <s v="anonymous"/>
    <s v="6/16/2022"/>
    <s v="5:30"/>
    <s v="0:01:17"/>
    <x v="0"/>
    <n v="1"/>
    <n v="0"/>
    <n v="0"/>
    <n v="0"/>
    <n v="0"/>
    <s v="Yes"/>
    <s v="41k-65k"/>
    <n v="2"/>
    <s v="Tech"/>
    <s v="Python"/>
    <n v="4"/>
    <n v="8"/>
    <n v="8"/>
    <n v="8"/>
    <n v="10"/>
    <n v="10"/>
    <n v="8"/>
    <s v="Very Easy"/>
    <s v="Remote Work"/>
    <s v="Male"/>
    <n v="0"/>
    <n v="30"/>
    <s v="Masters"/>
    <n v="4"/>
    <s v="White or Caucasian"/>
    <s v="United Kingdom"/>
    <n v="0"/>
    <n v="0"/>
    <n v="0"/>
    <n v="0"/>
    <n v="1"/>
    <n v="0"/>
    <n v="0"/>
    <n v="0"/>
  </r>
  <r>
    <s v="62a7029ff8f7561645899bae"/>
    <s v="anonymous"/>
    <s v="6/13/2022"/>
    <s v="5:25"/>
    <s v="0:03:29"/>
    <x v="0"/>
    <n v="1"/>
    <n v="0"/>
    <n v="0"/>
    <n v="0"/>
    <n v="0"/>
    <s v="Yes"/>
    <s v="0-40k"/>
    <n v="1"/>
    <s v="Other"/>
    <s v="Python"/>
    <n v="5"/>
    <n v="5"/>
    <n v="7"/>
    <n v="7"/>
    <n v="7"/>
    <n v="8"/>
    <n v="6.5"/>
    <s v="Neither easy nor difficult"/>
    <s v="Good Work/Life Balance"/>
    <s v="Male"/>
    <n v="0"/>
    <n v="32"/>
    <s v="Masters"/>
    <n v="4"/>
    <s v="White or Caucasian"/>
    <s v="Africa"/>
    <n v="0"/>
    <n v="1"/>
    <n v="0"/>
    <n v="0"/>
    <n v="0"/>
    <n v="0"/>
    <n v="0"/>
    <n v="0"/>
  </r>
  <r>
    <s v="62a34340bc6861bf3176d05b"/>
    <s v="anonymous"/>
    <s v="6/10/2022"/>
    <s v="9:12"/>
    <s v="0:04:03"/>
    <x v="5"/>
    <n v="0"/>
    <n v="0"/>
    <n v="0"/>
    <n v="1"/>
    <n v="0"/>
    <s v="Yes"/>
    <s v="41k-65k"/>
    <n v="2"/>
    <s v="Tech"/>
    <s v="Python"/>
    <n v="6"/>
    <n v="7"/>
    <n v="4"/>
    <n v="3"/>
    <n v="9"/>
    <n v="8"/>
    <n v="6.166666666666667"/>
    <s v="Difficult"/>
    <s v="Better Salary"/>
    <s v="Male"/>
    <n v="0"/>
    <n v="28"/>
    <s v="Bachelors"/>
    <n v="3"/>
    <s v="White or Caucasian"/>
    <s v="Europe"/>
    <n v="0"/>
    <n v="0"/>
    <n v="1"/>
    <n v="0"/>
    <n v="0"/>
    <n v="0"/>
    <n v="0"/>
    <n v="0"/>
  </r>
  <r>
    <s v="62ab1cb0cec54911e9d5d187"/>
    <s v="anonymous"/>
    <s v="6/16/2022"/>
    <s v="8:06"/>
    <s v="0:01:29"/>
    <x v="0"/>
    <n v="1"/>
    <n v="0"/>
    <n v="0"/>
    <n v="0"/>
    <n v="0"/>
    <s v="Yes"/>
    <s v="66k-85k"/>
    <n v="3"/>
    <s v="Tech"/>
    <s v="R"/>
    <n v="8"/>
    <n v="10"/>
    <n v="10"/>
    <n v="10"/>
    <n v="8"/>
    <n v="9"/>
    <n v="9.1666666666666661"/>
    <s v="Neither easy nor difficult"/>
    <s v="Remote Work"/>
    <s v="Female"/>
    <n v="1"/>
    <n v="38"/>
    <s v="Bachelors"/>
    <n v="3"/>
    <s v="Black or African American"/>
    <s v="North America"/>
    <n v="1"/>
    <n v="0"/>
    <n v="0"/>
    <n v="0"/>
    <n v="0"/>
    <n v="0"/>
    <n v="0"/>
    <n v="0"/>
  </r>
  <r>
    <s v="62a3452818134ddc75ce9e1b"/>
    <s v="anonymous"/>
    <s v="6/10/2022"/>
    <s v="9:20"/>
    <s v="0:01:33"/>
    <x v="0"/>
    <n v="1"/>
    <n v="0"/>
    <n v="0"/>
    <n v="0"/>
    <n v="0"/>
    <s v="Yes"/>
    <s v="106k-125k"/>
    <n v="5"/>
    <s v="Other"/>
    <s v="Python"/>
    <n v="3"/>
    <n v="5"/>
    <n v="3"/>
    <n v="3"/>
    <n v="5"/>
    <n v="5"/>
    <n v="4"/>
    <s v="Easy"/>
    <s v="Better Salary"/>
    <s v="Male"/>
    <n v="0"/>
    <n v="27"/>
    <s v="Masters"/>
    <n v="4"/>
    <s v="White or Caucasian"/>
    <s v="Europe"/>
    <n v="0"/>
    <n v="0"/>
    <n v="1"/>
    <n v="0"/>
    <n v="0"/>
    <n v="0"/>
    <n v="0"/>
    <n v="0"/>
  </r>
  <r>
    <s v="62ab6ab318134ddc75dabb09"/>
    <s v="anonymous"/>
    <s v="6/16/2022"/>
    <s v="13:38"/>
    <s v="0:01:20"/>
    <x v="3"/>
    <n v="0"/>
    <n v="0"/>
    <n v="1"/>
    <n v="0"/>
    <n v="0"/>
    <s v="Yes"/>
    <s v="0-40k"/>
    <n v="1"/>
    <s v="Real Estate"/>
    <s v="Python"/>
    <n v="2"/>
    <n v="3"/>
    <n v="4"/>
    <n v="5"/>
    <n v="3"/>
    <n v="6"/>
    <n v="3.8333333333333335"/>
    <s v="Very Easy"/>
    <s v="Better Salary"/>
    <s v="Male"/>
    <n v="0"/>
    <n v="33"/>
    <s v="Bachelors"/>
    <n v="3"/>
    <s v="Asian or Asian American"/>
    <s v="India"/>
    <n v="0"/>
    <n v="0"/>
    <n v="0"/>
    <n v="1"/>
    <n v="0"/>
    <n v="0"/>
    <n v="0"/>
    <n v="0"/>
  </r>
  <r>
    <s v="62ab83a7d8c00e9f54263d2e"/>
    <s v="anonymous"/>
    <s v="6/16/2022"/>
    <s v="15:25"/>
    <s v="0:01:11"/>
    <x v="0"/>
    <n v="1"/>
    <n v="0"/>
    <n v="0"/>
    <n v="0"/>
    <n v="0"/>
    <s v="Yes"/>
    <s v="41k-65k"/>
    <n v="2"/>
    <s v="Tech"/>
    <s v="Python"/>
    <n v="3"/>
    <n v="6"/>
    <n v="6"/>
    <n v="6"/>
    <n v="5"/>
    <n v="5"/>
    <n v="5.166666666666667"/>
    <s v="Neither easy nor difficult"/>
    <s v="Better Salary"/>
    <s v="Male"/>
    <n v="0"/>
    <n v="27"/>
    <s v="Bachelors"/>
    <n v="3"/>
    <s v="White or Caucasian"/>
    <s v="North America"/>
    <n v="1"/>
    <n v="0"/>
    <n v="0"/>
    <n v="0"/>
    <n v="0"/>
    <n v="0"/>
    <n v="0"/>
    <n v="0"/>
  </r>
  <r>
    <s v="62a34b07cec54911e9ca6b6e"/>
    <s v="anonymous"/>
    <s v="6/10/2022"/>
    <s v="9:45"/>
    <s v="0:01:19"/>
    <x v="4"/>
    <n v="0"/>
    <n v="0"/>
    <n v="0"/>
    <n v="0"/>
    <n v="0"/>
    <s v="No"/>
    <s v="0-40k"/>
    <n v="1"/>
    <s v="Other"/>
    <s v="Python"/>
    <n v="0"/>
    <n v="0"/>
    <n v="0"/>
    <n v="0"/>
    <n v="0"/>
    <n v="5"/>
    <n v="0.83333333333333337"/>
    <s v="Neither easy nor difficult"/>
    <s v="Better Salary"/>
    <s v="Male"/>
    <n v="0"/>
    <n v="25"/>
    <s v="Bachelors"/>
    <n v="3"/>
    <s v="White or Caucasian"/>
    <s v="Europe"/>
    <n v="0"/>
    <n v="0"/>
    <n v="1"/>
    <n v="0"/>
    <n v="0"/>
    <n v="0"/>
    <n v="0"/>
    <n v="0"/>
  </r>
  <r>
    <s v="62abec6cf3072dd8926f2ad0"/>
    <s v="anonymous"/>
    <s v="6/16/2022"/>
    <s v="22:52"/>
    <s v="0:01:24"/>
    <x v="2"/>
    <n v="0"/>
    <n v="0"/>
    <n v="0"/>
    <n v="0"/>
    <n v="0"/>
    <s v="No"/>
    <s v="0-40k"/>
    <n v="1"/>
    <s v="Other"/>
    <s v="Python"/>
    <n v="1"/>
    <n v="6"/>
    <n v="2"/>
    <n v="5"/>
    <n v="1"/>
    <n v="0"/>
    <n v="2.5"/>
    <s v="Neither easy nor difficult"/>
    <s v="Better Salary"/>
    <s v="Male"/>
    <n v="0"/>
    <n v="24"/>
    <s v="Bachelors"/>
    <n v="3"/>
    <s v="Other"/>
    <s v="India"/>
    <n v="0"/>
    <n v="0"/>
    <n v="0"/>
    <n v="1"/>
    <n v="0"/>
    <n v="0"/>
    <n v="0"/>
    <n v="0"/>
  </r>
  <r>
    <s v="62abee280f8c8599d5bc246d"/>
    <s v="anonymous"/>
    <s v="6/16/2022"/>
    <s v="22:59"/>
    <s v="0:03:50"/>
    <x v="2"/>
    <n v="0"/>
    <n v="0"/>
    <n v="0"/>
    <n v="0"/>
    <n v="0"/>
    <s v="No"/>
    <s v="150k-225k"/>
    <n v="7"/>
    <s v="Finance"/>
    <s v="Other"/>
    <n v="8"/>
    <n v="10"/>
    <n v="9"/>
    <n v="10"/>
    <n v="8"/>
    <n v="10"/>
    <n v="9.1666666666666661"/>
    <s v="Very Easy"/>
    <s v="Good Culture"/>
    <s v="Female"/>
    <n v="1"/>
    <n v="58"/>
    <s v="Masters"/>
    <n v="4"/>
    <s v="White or Caucasian"/>
    <s v="North America"/>
    <n v="1"/>
    <n v="0"/>
    <n v="0"/>
    <n v="0"/>
    <n v="0"/>
    <n v="0"/>
    <n v="0"/>
    <n v="0"/>
  </r>
  <r>
    <s v="62acc1f0cf255543173e59f7"/>
    <s v="anonymous"/>
    <s v="6/17/2022"/>
    <s v="14:03"/>
    <s v="0:01:38"/>
    <x v="0"/>
    <n v="1"/>
    <n v="0"/>
    <n v="0"/>
    <n v="0"/>
    <n v="0"/>
    <s v="No"/>
    <s v="0-40k"/>
    <n v="1"/>
    <s v="Tech"/>
    <s v="Python"/>
    <n v="2"/>
    <n v="2"/>
    <n v="5"/>
    <n v="6"/>
    <n v="6"/>
    <n v="3"/>
    <n v="4"/>
    <s v="Neither easy nor difficult"/>
    <s v="Good Work/Life Balance"/>
    <s v="Male"/>
    <n v="0"/>
    <n v="22"/>
    <s v="Bachelors"/>
    <n v="3"/>
    <s v="Black or African American"/>
    <s v="Africa"/>
    <n v="0"/>
    <n v="1"/>
    <n v="0"/>
    <n v="0"/>
    <n v="0"/>
    <n v="0"/>
    <n v="0"/>
    <n v="0"/>
  </r>
  <r>
    <s v="62a365c2f8d5efcc22f81e2e"/>
    <s v="anonymous"/>
    <s v="6/10/2022"/>
    <s v="11:39"/>
    <s v="0:03:54"/>
    <x v="0"/>
    <n v="1"/>
    <n v="0"/>
    <n v="0"/>
    <n v="0"/>
    <n v="0"/>
    <s v="No"/>
    <s v="0-40k"/>
    <n v="1"/>
    <s v="Other"/>
    <s v="Python"/>
    <n v="3"/>
    <n v="5"/>
    <n v="9"/>
    <n v="9"/>
    <n v="5"/>
    <n v="8"/>
    <n v="6.5"/>
    <s v="Very Difficult"/>
    <s v="Other"/>
    <s v="Male"/>
    <n v="0"/>
    <n v="31"/>
    <s v="Masters"/>
    <n v="4"/>
    <s v="Black or African American"/>
    <s v="Middle East"/>
    <n v="0"/>
    <n v="0"/>
    <n v="0"/>
    <n v="0"/>
    <n v="0"/>
    <n v="0"/>
    <n v="0"/>
    <n v="0"/>
  </r>
  <r>
    <s v="62acf0890f8c8599d5bdce87"/>
    <s v="anonymous"/>
    <s v="6/17/2022"/>
    <s v="17:22"/>
    <s v="0:02:06"/>
    <x v="2"/>
    <n v="0"/>
    <n v="0"/>
    <n v="0"/>
    <n v="0"/>
    <n v="0"/>
    <s v="No"/>
    <s v="41k-65k"/>
    <n v="2"/>
    <s v="Tech"/>
    <s v="Other"/>
    <n v="4"/>
    <n v="5"/>
    <n v="4"/>
    <n v="5"/>
    <n v="5"/>
    <n v="3"/>
    <n v="4.333333333333333"/>
    <s v="Easy"/>
    <s v="Good Culture"/>
    <s v="Female"/>
    <n v="1"/>
    <n v="31"/>
    <s v="Bachelors"/>
    <n v="3"/>
    <s v="White or Caucasian"/>
    <s v="United Kingdom"/>
    <n v="0"/>
    <n v="0"/>
    <n v="0"/>
    <n v="0"/>
    <n v="1"/>
    <n v="0"/>
    <n v="0"/>
    <n v="0"/>
  </r>
  <r>
    <s v="62ad591424a2626027471080"/>
    <s v="anonymous"/>
    <s v="6/18/2022"/>
    <s v="0:48"/>
    <s v="0:01:32"/>
    <x v="0"/>
    <n v="1"/>
    <n v="0"/>
    <n v="0"/>
    <n v="0"/>
    <n v="0"/>
    <s v="No"/>
    <s v="41k-65k"/>
    <n v="2"/>
    <s v="Agriculture"/>
    <s v="Python"/>
    <n v="2"/>
    <n v="2"/>
    <n v="4"/>
    <n v="5"/>
    <n v="1"/>
    <n v="1"/>
    <n v="2.5"/>
    <s v="Neither easy nor difficult"/>
    <s v="Better Salary"/>
    <s v="Male"/>
    <n v="0"/>
    <n v="23"/>
    <s v="High School"/>
    <n v="1"/>
    <s v="Hispanic or Latino"/>
    <s v="North America"/>
    <n v="1"/>
    <n v="0"/>
    <n v="0"/>
    <n v="0"/>
    <n v="0"/>
    <n v="0"/>
    <n v="0"/>
    <n v="0"/>
  </r>
  <r>
    <s v="62ade22318134ddc75de385f"/>
    <s v="anonymous"/>
    <s v="6/18/2022"/>
    <s v="10:33"/>
    <s v="0:01:20"/>
    <x v="0"/>
    <n v="1"/>
    <n v="0"/>
    <n v="0"/>
    <n v="0"/>
    <n v="0"/>
    <s v="No"/>
    <s v="86k-105k"/>
    <n v="4"/>
    <s v="Healthcare"/>
    <s v="Python"/>
    <n v="7"/>
    <n v="10"/>
    <n v="10"/>
    <n v="10"/>
    <n v="7"/>
    <n v="8"/>
    <n v="8.6666666666666661"/>
    <s v="Neither easy nor difficult"/>
    <s v="Remote Work"/>
    <s v="Female"/>
    <n v="1"/>
    <n v="31"/>
    <s v="Masters"/>
    <n v="4"/>
    <s v="Asian or Asian American"/>
    <s v="North America"/>
    <n v="1"/>
    <n v="0"/>
    <n v="0"/>
    <n v="0"/>
    <n v="0"/>
    <n v="0"/>
    <n v="0"/>
    <n v="0"/>
  </r>
  <r>
    <s v="62adf26f18134ddc75de4bb4"/>
    <s v="anonymous"/>
    <s v="6/18/2022"/>
    <s v="11:42"/>
    <s v="0:01:47"/>
    <x v="4"/>
    <n v="0"/>
    <n v="0"/>
    <n v="0"/>
    <n v="0"/>
    <n v="0"/>
    <s v="No"/>
    <s v="66k-85k"/>
    <n v="3"/>
    <s v="Construction"/>
    <s v="Other"/>
    <n v="5"/>
    <n v="5"/>
    <n v="7"/>
    <n v="7"/>
    <n v="9"/>
    <n v="10"/>
    <n v="7.166666666666667"/>
    <s v="Difficult"/>
    <s v="Better Salary"/>
    <s v="Female"/>
    <n v="1"/>
    <n v="24"/>
    <s v="Bachelors"/>
    <n v="3"/>
    <s v="Asian or Asian American"/>
    <s v="North America"/>
    <n v="1"/>
    <n v="0"/>
    <n v="0"/>
    <n v="0"/>
    <n v="0"/>
    <n v="0"/>
    <n v="0"/>
    <n v="0"/>
  </r>
  <r>
    <s v="62ae680024a2626027483ebc"/>
    <s v="anonymous"/>
    <s v="6/18/2022"/>
    <s v="20:04"/>
    <s v="0:02:05"/>
    <x v="2"/>
    <n v="0"/>
    <n v="0"/>
    <n v="0"/>
    <n v="0"/>
    <n v="0"/>
    <s v="Yes"/>
    <s v="41k-65k"/>
    <n v="2"/>
    <s v="Finance"/>
    <s v="Python"/>
    <n v="8"/>
    <n v="10"/>
    <n v="10"/>
    <n v="10"/>
    <n v="10"/>
    <n v="10"/>
    <n v="9.6666666666666661"/>
    <s v="Neither easy nor difficult"/>
    <s v="Better Salary"/>
    <s v="Male"/>
    <n v="0"/>
    <n v="29"/>
    <s v="Bachelors"/>
    <n v="3"/>
    <s v="Hispanic or Latino"/>
    <s v="North America"/>
    <n v="1"/>
    <n v="0"/>
    <n v="0"/>
    <n v="0"/>
    <n v="0"/>
    <n v="0"/>
    <n v="0"/>
    <n v="0"/>
  </r>
  <r>
    <s v="62a4e4c90f8c8599d5b13d8f"/>
    <s v="anonymous"/>
    <s v="6/11/2022"/>
    <s v="14:54"/>
    <s v="10:34:43"/>
    <x v="0"/>
    <n v="1"/>
    <n v="0"/>
    <n v="0"/>
    <n v="0"/>
    <n v="0"/>
    <s v="Yes"/>
    <s v="150k-225k"/>
    <n v="7"/>
    <s v="Education"/>
    <s v="Python"/>
    <n v="8"/>
    <n v="7"/>
    <n v="5"/>
    <n v="4"/>
    <n v="7"/>
    <n v="7"/>
    <n v="6.333333333333333"/>
    <s v="Easy"/>
    <s v="Remote Work"/>
    <s v="Male"/>
    <n v="0"/>
    <n v="30"/>
    <s v="High School"/>
    <n v="1"/>
    <s v="White or Caucasian"/>
    <s v="Middle East"/>
    <n v="0"/>
    <n v="0"/>
    <n v="0"/>
    <n v="0"/>
    <n v="0"/>
    <n v="0"/>
    <n v="0"/>
    <n v="0"/>
  </r>
  <r>
    <s v="62af07be7dc029e2d67cc3c8"/>
    <s v="anonymous"/>
    <s v="6/19/2022"/>
    <s v="7:25"/>
    <s v="0:01:52"/>
    <x v="4"/>
    <n v="0"/>
    <n v="0"/>
    <n v="0"/>
    <n v="0"/>
    <n v="0"/>
    <s v="Yes"/>
    <s v="0-40k"/>
    <n v="1"/>
    <s v="Other"/>
    <s v="Python"/>
    <n v="3"/>
    <n v="9"/>
    <n v="9"/>
    <n v="9"/>
    <n v="9"/>
    <n v="9"/>
    <n v="8"/>
    <s v="Neither easy nor difficult"/>
    <s v="Better Salary"/>
    <s v="Male"/>
    <n v="0"/>
    <n v="20"/>
    <s v="High School"/>
    <n v="1"/>
    <s v="Asian or Asian American"/>
    <s v="India"/>
    <n v="0"/>
    <n v="0"/>
    <n v="0"/>
    <n v="1"/>
    <n v="0"/>
    <n v="0"/>
    <n v="0"/>
    <n v="0"/>
  </r>
  <r>
    <s v="62af10295d257a28a31e6ff8"/>
    <s v="anonymous"/>
    <s v="6/19/2022"/>
    <s v="8:01"/>
    <s v="0:01:24"/>
    <x v="0"/>
    <n v="1"/>
    <n v="0"/>
    <n v="0"/>
    <n v="0"/>
    <n v="0"/>
    <s v="Yes"/>
    <s v="0-40k"/>
    <n v="1"/>
    <s v="Education"/>
    <s v="Python"/>
    <n v="0"/>
    <n v="2"/>
    <n v="3"/>
    <n v="2"/>
    <n v="4"/>
    <n v="2"/>
    <n v="2.1666666666666665"/>
    <s v="Neither easy nor difficult"/>
    <s v="Better Salary"/>
    <s v="Male"/>
    <n v="0"/>
    <n v="23"/>
    <s v="Bachelors"/>
    <n v="3"/>
    <s v="Asian or Asian American"/>
    <s v="India"/>
    <n v="0"/>
    <n v="0"/>
    <n v="0"/>
    <n v="1"/>
    <n v="0"/>
    <n v="0"/>
    <n v="0"/>
    <n v="0"/>
  </r>
  <r>
    <s v="62af387018134ddc75df894e"/>
    <s v="anonymous"/>
    <s v="6/19/2022"/>
    <s v="10:53"/>
    <s v="0:01:47"/>
    <x v="0"/>
    <n v="1"/>
    <n v="0"/>
    <n v="0"/>
    <n v="0"/>
    <n v="0"/>
    <s v="No"/>
    <s v="106k-125k"/>
    <n v="5"/>
    <s v="Tech"/>
    <s v="Python"/>
    <n v="8"/>
    <n v="8"/>
    <n v="9"/>
    <n v="8"/>
    <n v="7"/>
    <n v="7"/>
    <n v="7.833333333333333"/>
    <s v="Neither easy nor difficult"/>
    <s v="Good Work/Life Balance"/>
    <s v="Male"/>
    <n v="0"/>
    <n v="33"/>
    <s v="Masters"/>
    <n v="4"/>
    <s v="White or Caucasian"/>
    <s v="North America"/>
    <n v="1"/>
    <n v="0"/>
    <n v="0"/>
    <n v="0"/>
    <n v="0"/>
    <n v="0"/>
    <n v="0"/>
    <n v="0"/>
  </r>
  <r>
    <s v="62af49025d257a28a31eb2f1"/>
    <s v="anonymous"/>
    <s v="6/19/2022"/>
    <s v="12:04"/>
    <s v="0:01:40"/>
    <x v="4"/>
    <n v="0"/>
    <n v="0"/>
    <n v="0"/>
    <n v="0"/>
    <n v="0"/>
    <s v="Yes"/>
    <s v="0-40k"/>
    <n v="1"/>
    <s v="Tech"/>
    <s v="Python"/>
    <n v="2"/>
    <n v="3"/>
    <n v="3"/>
    <n v="5"/>
    <n v="5"/>
    <n v="9"/>
    <n v="4.5"/>
    <s v="Easy"/>
    <s v="Remote Work"/>
    <s v="Male"/>
    <n v="0"/>
    <n v="26"/>
    <s v="Bachelors"/>
    <n v="3"/>
    <s v="Black or African American"/>
    <s v="Africa"/>
    <n v="0"/>
    <n v="1"/>
    <n v="0"/>
    <n v="0"/>
    <n v="0"/>
    <n v="0"/>
    <n v="0"/>
    <n v="0"/>
  </r>
  <r>
    <s v="62af53ce0f8c8599d5c04934"/>
    <s v="anonymous"/>
    <s v="6/19/2022"/>
    <s v="12:50"/>
    <s v="0:03:57"/>
    <x v="0"/>
    <n v="1"/>
    <n v="0"/>
    <n v="0"/>
    <n v="0"/>
    <n v="0"/>
    <s v="Yes"/>
    <s v="0-40k"/>
    <n v="1"/>
    <s v="Other"/>
    <s v="R"/>
    <n v="3"/>
    <n v="9"/>
    <n v="8"/>
    <n v="8"/>
    <n v="6"/>
    <n v="6"/>
    <n v="6.666666666666667"/>
    <s v="Difficult"/>
    <s v="Better Salary"/>
    <s v="Male"/>
    <n v="0"/>
    <n v="27"/>
    <s v="Bachelors"/>
    <n v="3"/>
    <s v="Asian or Asian American"/>
    <s v="India"/>
    <n v="0"/>
    <n v="0"/>
    <n v="0"/>
    <n v="1"/>
    <n v="0"/>
    <n v="0"/>
    <n v="0"/>
    <n v="0"/>
  </r>
  <r>
    <s v="62a631782e54c9003e56ac36"/>
    <s v="anonymous"/>
    <s v="6/12/2022"/>
    <s v="14:33"/>
    <s v="0:10:34"/>
    <x v="4"/>
    <n v="0"/>
    <n v="0"/>
    <n v="0"/>
    <n v="0"/>
    <n v="0"/>
    <s v="Yes"/>
    <s v="0-40k"/>
    <n v="1"/>
    <s v="Finance"/>
    <s v="SQL"/>
    <n v="7"/>
    <n v="9"/>
    <n v="10"/>
    <n v="10"/>
    <n v="3"/>
    <n v="4"/>
    <n v="7.166666666666667"/>
    <s v="Easy"/>
    <s v="Remote Work"/>
    <s v="Male"/>
    <n v="0"/>
    <n v="33"/>
    <s v="Bachelors"/>
    <n v="3"/>
    <s v="White or Caucasian"/>
    <s v="South America"/>
    <n v="0"/>
    <n v="0"/>
    <n v="0"/>
    <n v="0"/>
    <n v="0"/>
    <n v="0"/>
    <n v="0"/>
    <n v="1"/>
  </r>
  <r>
    <s v="62af9ed7f3072dd892739279"/>
    <s v="anonymous"/>
    <s v="6/19/2022"/>
    <s v="18:10"/>
    <s v="0:02:06"/>
    <x v="0"/>
    <n v="1"/>
    <n v="0"/>
    <n v="0"/>
    <n v="0"/>
    <n v="0"/>
    <s v="Yes"/>
    <s v="0-40k"/>
    <n v="1"/>
    <s v="Tech"/>
    <s v="Python"/>
    <n v="3"/>
    <n v="9"/>
    <n v="9"/>
    <n v="6"/>
    <n v="9"/>
    <n v="4"/>
    <n v="6.666666666666667"/>
    <s v="Easy"/>
    <s v="Better Salary"/>
    <s v="Male"/>
    <n v="0"/>
    <n v="23"/>
    <s v="Masters"/>
    <n v="4"/>
    <s v="White or Caucasian"/>
    <s v="Europe"/>
    <n v="0"/>
    <n v="0"/>
    <n v="1"/>
    <n v="0"/>
    <n v="0"/>
    <n v="0"/>
    <n v="0"/>
    <n v="0"/>
  </r>
  <r>
    <s v="62b152960f8c8599d5c31550"/>
    <s v="anonymous"/>
    <s v="6/21/2022"/>
    <s v="1:09"/>
    <s v="0:01:54"/>
    <x v="2"/>
    <n v="0"/>
    <n v="0"/>
    <n v="0"/>
    <n v="0"/>
    <n v="0"/>
    <s v="Yes"/>
    <s v="0-40k"/>
    <n v="1"/>
    <s v="Other"/>
    <s v="Python"/>
    <n v="3"/>
    <n v="6"/>
    <n v="7"/>
    <n v="5"/>
    <n v="4"/>
    <n v="4"/>
    <n v="4.833333333333333"/>
    <s v="Neither easy nor difficult"/>
    <s v="Better Salary"/>
    <s v="Male"/>
    <n v="0"/>
    <n v="28"/>
    <s v="Bachelors"/>
    <n v="3"/>
    <s v="Hispanic or Latino"/>
    <s v="North America"/>
    <n v="1"/>
    <n v="0"/>
    <n v="0"/>
    <n v="0"/>
    <n v="0"/>
    <n v="0"/>
    <n v="0"/>
    <n v="0"/>
  </r>
  <r>
    <s v="62af6371f8d5efcc2208e923"/>
    <s v="anonymous"/>
    <s v="6/19/2022"/>
    <s v="13:57"/>
    <s v="0:02:21"/>
    <x v="4"/>
    <n v="0"/>
    <n v="0"/>
    <n v="0"/>
    <n v="0"/>
    <n v="0"/>
    <s v="No"/>
    <s v="0-40k"/>
    <n v="1"/>
    <s v="Agriculture"/>
    <s v="SQL"/>
    <n v="0"/>
    <n v="8"/>
    <n v="8"/>
    <n v="8"/>
    <n v="8"/>
    <n v="8"/>
    <n v="6.666666666666667"/>
    <s v="Neither easy nor difficult"/>
    <s v="Better Salary"/>
    <s v="Male"/>
    <n v="0"/>
    <n v="22"/>
    <s v="Bachelors"/>
    <n v="3"/>
    <s v="Asian or Asian American"/>
    <s v="Asia"/>
    <n v="0"/>
    <n v="0"/>
    <n v="0"/>
    <n v="0"/>
    <n v="0"/>
    <n v="1"/>
    <n v="0"/>
    <n v="0"/>
  </r>
  <r>
    <s v="62b21d40bae91e4b8b985154"/>
    <s v="anonymous"/>
    <s v="6/21/2022"/>
    <s v="15:34"/>
    <s v="0:03:25"/>
    <x v="5"/>
    <n v="0"/>
    <n v="0"/>
    <n v="0"/>
    <n v="1"/>
    <n v="0"/>
    <s v="No"/>
    <s v="106k-125k"/>
    <n v="5"/>
    <s v="Other"/>
    <s v="Python"/>
    <n v="3"/>
    <n v="2"/>
    <n v="5"/>
    <n v="3"/>
    <n v="3"/>
    <n v="4"/>
    <n v="3.3333333333333335"/>
    <s v="Neither easy nor difficult"/>
    <s v="Better Salary"/>
    <s v="Male"/>
    <n v="0"/>
    <n v="37"/>
    <s v="Masters"/>
    <n v="4"/>
    <s v="White or Caucasian"/>
    <s v="North America"/>
    <n v="1"/>
    <n v="0"/>
    <n v="0"/>
    <n v="0"/>
    <n v="0"/>
    <n v="0"/>
    <n v="0"/>
    <n v="0"/>
  </r>
  <r>
    <s v="62a654165d257a28a3112ac9"/>
    <s v="anonymous"/>
    <s v="6/12/2022"/>
    <s v="17:01"/>
    <s v="0:02:04"/>
    <x v="8"/>
    <n v="0"/>
    <n v="0"/>
    <n v="0"/>
    <n v="0"/>
    <n v="0"/>
    <s v="Yes"/>
    <s v="86k-105k"/>
    <n v="4"/>
    <s v="Finance"/>
    <s v="Python"/>
    <n v="7"/>
    <n v="5"/>
    <n v="5"/>
    <n v="8"/>
    <n v="8"/>
    <n v="8"/>
    <n v="6.833333333333333"/>
    <s v="Neither easy nor difficult"/>
    <s v="Remote Work"/>
    <s v="Female"/>
    <n v="1"/>
    <n v="40"/>
    <s v="Associates"/>
    <n v="2"/>
    <s v="Other"/>
    <s v="North America"/>
    <n v="1"/>
    <n v="0"/>
    <n v="0"/>
    <n v="0"/>
    <n v="0"/>
    <n v="0"/>
    <n v="0"/>
    <n v="0"/>
  </r>
  <r>
    <s v="62b2ea87f8d5efcc220e3e21"/>
    <s v="anonymous"/>
    <s v="6/22/2022"/>
    <s v="6:10"/>
    <s v="0:01:24"/>
    <x v="0"/>
    <n v="1"/>
    <n v="0"/>
    <n v="0"/>
    <n v="0"/>
    <n v="0"/>
    <s v="Yes"/>
    <s v="106k-125k"/>
    <n v="5"/>
    <s v="Finance"/>
    <s v="Python"/>
    <n v="5"/>
    <n v="6"/>
    <n v="6"/>
    <n v="5"/>
    <n v="4"/>
    <n v="3"/>
    <n v="4.833333333333333"/>
    <s v="Easy"/>
    <s v="Good Work/Life Balance"/>
    <s v="Male"/>
    <n v="0"/>
    <n v="42"/>
    <s v="Masters"/>
    <n v="4"/>
    <s v="White or Caucasian"/>
    <s v="North America"/>
    <n v="1"/>
    <n v="0"/>
    <n v="0"/>
    <n v="0"/>
    <n v="0"/>
    <n v="0"/>
    <n v="0"/>
    <n v="0"/>
  </r>
  <r>
    <s v="62b35284cec54911e9e1818c"/>
    <s v="anonymous"/>
    <s v="6/22/2022"/>
    <s v="13:33"/>
    <s v="0:01:11"/>
    <x v="4"/>
    <n v="0"/>
    <n v="0"/>
    <n v="0"/>
    <n v="0"/>
    <n v="0"/>
    <s v="No"/>
    <s v="0-40k"/>
    <n v="1"/>
    <s v="Tech"/>
    <s v="R"/>
    <n v="0"/>
    <n v="0"/>
    <n v="0"/>
    <n v="0"/>
    <n v="0"/>
    <n v="0"/>
    <n v="0"/>
    <s v="Neither easy nor difficult"/>
    <s v="Good Culture"/>
    <s v="Female"/>
    <n v="1"/>
    <n v="25"/>
    <s v="Bachelors"/>
    <n v="3"/>
    <s v="Asian or Asian American"/>
    <s v="North America"/>
    <n v="1"/>
    <n v="0"/>
    <n v="0"/>
    <n v="0"/>
    <n v="0"/>
    <n v="0"/>
    <n v="0"/>
    <n v="0"/>
  </r>
  <r>
    <s v="62a3d21ef3072dd8926314d1"/>
    <s v="anonymous"/>
    <s v="6/10/2022"/>
    <s v="19:22"/>
    <s v="0:02:40"/>
    <x v="0"/>
    <n v="1"/>
    <n v="0"/>
    <n v="0"/>
    <n v="0"/>
    <n v="0"/>
    <s v="No"/>
    <s v="0-40k"/>
    <n v="1"/>
    <s v="Finance"/>
    <s v="Python"/>
    <n v="1"/>
    <n v="2"/>
    <n v="10"/>
    <n v="1"/>
    <n v="2"/>
    <n v="8"/>
    <n v="4"/>
    <s v="Difficult"/>
    <s v="Remote Work"/>
    <s v="Female"/>
    <n v="1"/>
    <n v="29"/>
    <s v="Bachelors"/>
    <n v="3"/>
    <s v="Hispanic or Latino"/>
    <s v="South America"/>
    <n v="0"/>
    <n v="0"/>
    <n v="0"/>
    <n v="0"/>
    <n v="0"/>
    <n v="0"/>
    <n v="0"/>
    <n v="1"/>
  </r>
  <r>
    <s v="62b525563f28f20328aeee5c"/>
    <s v="anonymous"/>
    <s v="6/23/2022"/>
    <s v="22:45"/>
    <s v="0:00:50"/>
    <x v="0"/>
    <n v="1"/>
    <n v="0"/>
    <n v="0"/>
    <n v="0"/>
    <n v="0"/>
    <s v="Yes"/>
    <s v="125k-150k"/>
    <n v="6"/>
    <s v="Other"/>
    <s v="R"/>
    <n v="8"/>
    <n v="5"/>
    <n v="6"/>
    <n v="6"/>
    <n v="5"/>
    <n v="7"/>
    <n v="6.166666666666667"/>
    <s v="Easy"/>
    <s v="Better Salary"/>
    <s v="Male"/>
    <n v="0"/>
    <n v="26"/>
    <s v="Bachelors"/>
    <n v="3"/>
    <s v="White or Caucasian"/>
    <s v="North America"/>
    <n v="1"/>
    <n v="0"/>
    <n v="0"/>
    <n v="0"/>
    <n v="0"/>
    <n v="0"/>
    <n v="0"/>
    <n v="0"/>
  </r>
  <r>
    <s v="62b5a3e29bc428d5345f6e89"/>
    <s v="anonymous"/>
    <s v="6/24/2022"/>
    <s v="7:45"/>
    <s v="0:03:12"/>
    <x v="2"/>
    <n v="0"/>
    <n v="0"/>
    <n v="0"/>
    <n v="0"/>
    <n v="0"/>
    <s v="No"/>
    <s v="0-40k"/>
    <n v="1"/>
    <s v="Other"/>
    <s v="R"/>
    <n v="4"/>
    <n v="6"/>
    <n v="7"/>
    <n v="7"/>
    <n v="4"/>
    <n v="6"/>
    <n v="5.666666666666667"/>
    <s v="Difficult"/>
    <s v="Better Salary"/>
    <s v="Male"/>
    <n v="0"/>
    <n v="21"/>
    <s v="Bachelors"/>
    <n v="3"/>
    <s v="White or Caucasian"/>
    <s v="North America"/>
    <n v="1"/>
    <n v="0"/>
    <n v="0"/>
    <n v="0"/>
    <n v="0"/>
    <n v="0"/>
    <n v="0"/>
    <n v="0"/>
  </r>
  <r>
    <s v="62a3498e575fa3a5ae88c554"/>
    <s v="anonymous"/>
    <s v="6/10/2022"/>
    <s v="9:39"/>
    <s v="0:01:55"/>
    <x v="4"/>
    <n v="0"/>
    <n v="0"/>
    <n v="0"/>
    <n v="0"/>
    <n v="0"/>
    <s v="No"/>
    <s v="0-40k"/>
    <n v="1"/>
    <s v="Other"/>
    <s v="Other"/>
    <n v="7"/>
    <n v="9"/>
    <n v="7"/>
    <n v="8"/>
    <n v="8"/>
    <n v="10"/>
    <n v="8.1666666666666661"/>
    <s v="Neither easy nor difficult"/>
    <s v="Better Salary"/>
    <s v="Male"/>
    <n v="0"/>
    <n v="24"/>
    <s v="Bachelors"/>
    <n v="3"/>
    <s v="Asian or Asian American"/>
    <s v="Asia"/>
    <n v="0"/>
    <n v="0"/>
    <n v="0"/>
    <n v="0"/>
    <n v="0"/>
    <n v="1"/>
    <n v="0"/>
    <n v="0"/>
  </r>
  <r>
    <s v="62a5cb12cf25554317330d69"/>
    <s v="anonymous"/>
    <s v="6/12/2022"/>
    <s v="7:16"/>
    <s v="0:03:44"/>
    <x v="0"/>
    <n v="1"/>
    <n v="0"/>
    <n v="0"/>
    <n v="0"/>
    <n v="0"/>
    <s v="Yes"/>
    <s v="0-40k"/>
    <n v="1"/>
    <s v="Education"/>
    <s v="Python"/>
    <n v="2"/>
    <n v="1"/>
    <n v="2"/>
    <n v="3"/>
    <n v="4"/>
    <n v="3"/>
    <n v="2.5"/>
    <s v="Difficult"/>
    <s v="Remote Work"/>
    <s v="Male"/>
    <n v="0"/>
    <n v="25"/>
    <s v="Bachelors"/>
    <n v="3"/>
    <s v="Black or African American"/>
    <s v="Africa"/>
    <n v="0"/>
    <n v="1"/>
    <n v="0"/>
    <n v="0"/>
    <n v="0"/>
    <n v="0"/>
    <n v="0"/>
    <n v="0"/>
  </r>
  <r>
    <s v="62b89039377223ff07b80fb5"/>
    <s v="anonymous"/>
    <s v="6/26/2022"/>
    <s v="12:58"/>
    <s v="0:01:19"/>
    <x v="0"/>
    <n v="1"/>
    <n v="0"/>
    <n v="0"/>
    <n v="0"/>
    <n v="0"/>
    <s v="No"/>
    <s v="41k-65k"/>
    <n v="2"/>
    <s v="Other"/>
    <s v="Python"/>
    <n v="8"/>
    <n v="7"/>
    <n v="6"/>
    <n v="7"/>
    <n v="6"/>
    <n v="8"/>
    <n v="7"/>
    <s v="Easy"/>
    <s v="Remote Work"/>
    <s v="Male"/>
    <n v="0"/>
    <n v="22"/>
    <s v="Bachelors"/>
    <n v="3"/>
    <s v="Asian or Asian American"/>
    <s v="North America"/>
    <n v="1"/>
    <n v="0"/>
    <n v="0"/>
    <n v="0"/>
    <n v="0"/>
    <n v="0"/>
    <n v="0"/>
    <n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9">
  <r>
    <s v="62a33b3db4da29969c62df3d"/>
    <s v="anonymous"/>
    <s v="6/10/2022"/>
    <s v="8:38"/>
    <s v="0:00:44"/>
    <s v="Data Analyst"/>
    <n v="1"/>
    <n v="0"/>
    <n v="0"/>
    <n v="0"/>
    <n v="0"/>
    <s v="Yes"/>
    <s v="106k-125k"/>
    <n v="5"/>
    <s v="Healthcare"/>
    <s v="Python"/>
    <n v="9"/>
    <n v="9"/>
    <n v="7"/>
    <n v="5"/>
    <n v="5"/>
    <n v="7"/>
    <n v="7"/>
    <s v="Very Difficult"/>
    <s v="Remote Work"/>
    <s v="Male"/>
    <n v="0"/>
    <n v="26"/>
    <x v="0"/>
    <s v=" "/>
    <s v="White or Caucasian"/>
    <s v="North America"/>
    <n v="1"/>
    <n v="0"/>
    <n v="0"/>
    <n v="0"/>
    <n v="0"/>
    <n v="0"/>
    <n v="0"/>
    <n v="0"/>
  </r>
  <r>
    <s v="62a33ba1bae91e4b8b82e35c"/>
    <s v="anonymous"/>
    <s v="6/10/2022"/>
    <s v="8:40"/>
    <s v="0:01:30"/>
    <s v="Data Analyst"/>
    <n v="1"/>
    <n v="0"/>
    <n v="0"/>
    <n v="0"/>
    <n v="0"/>
    <s v="No"/>
    <s v="41k-65k"/>
    <n v="2"/>
    <s v="Finance"/>
    <s v="R"/>
    <n v="1"/>
    <n v="2"/>
    <n v="5"/>
    <n v="2"/>
    <n v="1"/>
    <n v="3"/>
    <n v="2.3333333333333335"/>
    <s v="Very Difficult"/>
    <s v="Remote Work"/>
    <s v="Male"/>
    <n v="0"/>
    <n v="36"/>
    <x v="0"/>
    <s v=" "/>
    <s v="Asian or Asian American"/>
    <s v="North America"/>
    <n v="1"/>
    <n v="0"/>
    <n v="0"/>
    <n v="0"/>
    <n v="0"/>
    <n v="0"/>
    <n v="0"/>
    <n v="0"/>
  </r>
  <r>
    <s v="62a33c2cbc6861bf3176bec1"/>
    <s v="anonymous"/>
    <s v="6/10/2022"/>
    <s v="8:42"/>
    <s v="0:02:18"/>
    <s v="Data Engineer"/>
    <n v="0"/>
    <n v="1"/>
    <n v="0"/>
    <n v="0"/>
    <n v="0"/>
    <s v="No"/>
    <s v="0-40k"/>
    <n v="1"/>
    <s v="Other"/>
    <s v="Python"/>
    <n v="0"/>
    <n v="8"/>
    <n v="7"/>
    <n v="5"/>
    <n v="7"/>
    <n v="7"/>
    <n v="5.666666666666667"/>
    <s v="Easy"/>
    <s v="Good Work/Life Balance"/>
    <s v="Male"/>
    <n v="0"/>
    <n v="23"/>
    <x v="0"/>
    <s v=" "/>
    <s v="Black or African American"/>
    <s v="Africa"/>
    <n v="0"/>
    <n v="1"/>
    <n v="0"/>
    <n v="0"/>
    <n v="0"/>
    <n v="0"/>
    <n v="0"/>
    <n v="0"/>
  </r>
  <r>
    <s v="62a33c8624a26260273822f9"/>
    <s v="anonymous"/>
    <s v="6/10/2022"/>
    <s v="8:43"/>
    <s v="0:02:10"/>
    <s v="Other"/>
    <n v="0"/>
    <n v="0"/>
    <n v="0"/>
    <n v="0"/>
    <n v="0"/>
    <s v="Yes"/>
    <s v="150k-225k"/>
    <n v="7"/>
    <s v="Finance"/>
    <s v="R"/>
    <n v="10"/>
    <n v="6"/>
    <n v="7"/>
    <n v="10"/>
    <n v="7"/>
    <n v="10"/>
    <n v="8.3333333333333339"/>
    <s v="Very Easy"/>
    <s v="Remote Work"/>
    <s v="Female"/>
    <n v="1"/>
    <n v="35"/>
    <x v="0"/>
    <s v=" "/>
    <s v="White or Caucasian"/>
    <s v="North America"/>
    <n v="1"/>
    <n v="0"/>
    <n v="0"/>
    <n v="0"/>
    <n v="0"/>
    <n v="0"/>
    <n v="0"/>
    <n v="0"/>
  </r>
  <r>
    <s v="62a33c91f3072dd892621e03"/>
    <s v="anonymous"/>
    <s v="6/10/2022"/>
    <s v="8:44"/>
    <s v="0:01:51"/>
    <s v="Data Analyst"/>
    <n v="1"/>
    <n v="0"/>
    <n v="0"/>
    <n v="0"/>
    <n v="0"/>
    <s v="Yes"/>
    <s v="41k-65k"/>
    <n v="2"/>
    <s v="Healthcare"/>
    <s v="R"/>
    <n v="1"/>
    <n v="4"/>
    <n v="4"/>
    <n v="4"/>
    <n v="0"/>
    <n v="1"/>
    <n v="2.3333333333333335"/>
    <s v="Difficult"/>
    <s v="Better Salary"/>
    <s v="Male"/>
    <n v="0"/>
    <n v="44"/>
    <x v="0"/>
    <s v=" "/>
    <s v="Black or African American"/>
    <s v="North America"/>
    <n v="1"/>
    <n v="0"/>
    <n v="0"/>
    <n v="0"/>
    <n v="0"/>
    <n v="0"/>
    <n v="0"/>
    <n v="0"/>
  </r>
  <r>
    <s v="62a33cb72e54c9003e531c65"/>
    <s v="anonymous"/>
    <s v="6/10/2022"/>
    <s v="8:44"/>
    <s v="0:01:15"/>
    <s v="Data Scientist"/>
    <n v="0"/>
    <n v="0"/>
    <n v="1"/>
    <n v="0"/>
    <n v="0"/>
    <s v="Yes"/>
    <s v="0-40k"/>
    <n v="1"/>
    <s v="Finance"/>
    <s v="Python"/>
    <n v="0"/>
    <n v="6"/>
    <n v="6"/>
    <n v="6"/>
    <n v="6"/>
    <n v="5"/>
    <n v="4.833333333333333"/>
    <s v="Difficult"/>
    <s v="Better Salary"/>
    <s v="Male"/>
    <n v="0"/>
    <n v="24"/>
    <x v="0"/>
    <s v=" "/>
    <s v="Black or African American"/>
    <s v="Other"/>
    <n v="0"/>
    <n v="0"/>
    <n v="0"/>
    <n v="0"/>
    <n v="0"/>
    <n v="0"/>
    <n v="0"/>
    <n v="0"/>
  </r>
  <r>
    <s v="62a78f3bf408bae018f2ef51"/>
    <s v="anonymous"/>
    <s v="6/13/2022"/>
    <s v="15:25"/>
    <s v="0:01:33"/>
    <s v="Student/Looking/None"/>
    <n v="0"/>
    <n v="0"/>
    <n v="0"/>
    <n v="0"/>
    <n v="0"/>
    <s v="Yes"/>
    <s v="0-40k"/>
    <n v="1"/>
    <s v="Finance"/>
    <s v="Python"/>
    <n v="8"/>
    <n v="9"/>
    <n v="9"/>
    <n v="7"/>
    <n v="8"/>
    <n v="8"/>
    <n v="8.1666666666666661"/>
    <s v="Neither easy nor difficult"/>
    <s v="Better Salary"/>
    <s v="Male"/>
    <n v="0"/>
    <n v="25"/>
    <x v="1"/>
    <n v="3"/>
    <s v="White or Caucasian"/>
    <s v="Other"/>
    <n v="0"/>
    <n v="0"/>
    <n v="0"/>
    <n v="0"/>
    <n v="0"/>
    <n v="0"/>
    <n v="0"/>
    <n v="0"/>
  </r>
  <r>
    <s v="62a33cd30f8c8599d5af0f8f"/>
    <s v="anonymous"/>
    <s v="6/10/2022"/>
    <s v="8:45"/>
    <s v="0:01:25"/>
    <s v="Data Engineer"/>
    <n v="0"/>
    <n v="1"/>
    <n v="0"/>
    <n v="0"/>
    <n v="0"/>
    <s v="Yes"/>
    <s v="125k-150k"/>
    <n v="6"/>
    <s v="Other"/>
    <s v="SQL"/>
    <n v="10"/>
    <n v="5"/>
    <n v="5"/>
    <n v="5"/>
    <n v="5"/>
    <n v="9"/>
    <n v="6.5"/>
    <s v="Neither easy nor difficult"/>
    <s v="Remote Work"/>
    <s v="Male"/>
    <n v="0"/>
    <n v="35"/>
    <x v="0"/>
    <s v=" "/>
    <s v="Asian or Asian American"/>
    <s v="North America"/>
    <n v="1"/>
    <n v="0"/>
    <n v="0"/>
    <n v="0"/>
    <n v="0"/>
    <n v="0"/>
    <n v="0"/>
    <n v="0"/>
  </r>
  <r>
    <s v="62a33cd3cf255543173001d9"/>
    <s v="anonymous"/>
    <s v="6/10/2022"/>
    <s v="8:45"/>
    <s v="0:02:10"/>
    <s v="Data Analyst"/>
    <n v="1"/>
    <n v="0"/>
    <n v="0"/>
    <n v="0"/>
    <n v="0"/>
    <s v="Yes"/>
    <s v="86k-105k"/>
    <n v="4"/>
    <s v="Healthcare"/>
    <s v="R"/>
    <n v="4"/>
    <n v="4"/>
    <n v="4"/>
    <n v="4"/>
    <n v="5"/>
    <n v="5"/>
    <n v="4.333333333333333"/>
    <s v="Neither easy nor difficult"/>
    <s v="Better Salary"/>
    <s v="Male"/>
    <n v="0"/>
    <n v="35"/>
    <x v="0"/>
    <s v=" "/>
    <s v="Asian or Asian American"/>
    <s v="North America"/>
    <n v="1"/>
    <n v="0"/>
    <n v="0"/>
    <n v="0"/>
    <n v="0"/>
    <n v="0"/>
    <n v="0"/>
    <n v="0"/>
  </r>
  <r>
    <s v="62a33cd8bc6861bf3176c05f"/>
    <s v="anonymous"/>
    <s v="6/10/2022"/>
    <s v="8:45"/>
    <s v="0:01:27"/>
    <s v="Data Analyst"/>
    <n v="1"/>
    <n v="0"/>
    <n v="0"/>
    <n v="0"/>
    <n v="0"/>
    <s v="Yes"/>
    <s v="41k-65k"/>
    <n v="2"/>
    <s v="Telecommunication"/>
    <s v="Python"/>
    <n v="2"/>
    <n v="0"/>
    <n v="3"/>
    <n v="3"/>
    <n v="0"/>
    <n v="4"/>
    <n v="2"/>
    <s v="Very Difficult"/>
    <s v="Better Salary"/>
    <s v="Male"/>
    <n v="0"/>
    <n v="28"/>
    <x v="0"/>
    <s v=" "/>
    <s v="Hispanic or Latino"/>
    <s v="North America"/>
    <n v="1"/>
    <n v="0"/>
    <n v="0"/>
    <n v="0"/>
    <n v="0"/>
    <n v="0"/>
    <n v="0"/>
    <n v="0"/>
  </r>
  <r>
    <s v="62a33ce918134ddc75ce8c30"/>
    <s v="anonymous"/>
    <s v="6/10/2022"/>
    <s v="8:45"/>
    <s v="0:01:29"/>
    <s v="Data Analyst"/>
    <n v="1"/>
    <n v="0"/>
    <n v="0"/>
    <n v="0"/>
    <n v="0"/>
    <s v="Yes"/>
    <s v="66k-85k"/>
    <n v="3"/>
    <s v="Other"/>
    <s v="Python"/>
    <n v="10"/>
    <n v="10"/>
    <n v="8"/>
    <n v="8"/>
    <n v="8"/>
    <n v="10"/>
    <n v="9"/>
    <s v="Neither easy nor difficult"/>
    <s v="Remote Work"/>
    <s v="Male"/>
    <n v="0"/>
    <n v="37"/>
    <x v="0"/>
    <s v=" "/>
    <s v="White or Caucasian"/>
    <s v="North America"/>
    <n v="1"/>
    <n v="0"/>
    <n v="0"/>
    <n v="0"/>
    <n v="0"/>
    <n v="0"/>
    <n v="0"/>
    <n v="0"/>
  </r>
  <r>
    <s v="62a8643bcec54911e9d14297"/>
    <s v="anonymous"/>
    <s v="6/14/2022"/>
    <s v="6:34"/>
    <s v="0:04:29"/>
    <s v="Student/Looking/None"/>
    <n v="0"/>
    <n v="0"/>
    <n v="0"/>
    <n v="0"/>
    <n v="0"/>
    <s v="Yes"/>
    <s v="0-40k"/>
    <n v="1"/>
    <s v="Finance"/>
    <s v="R"/>
    <n v="3"/>
    <n v="5"/>
    <n v="5"/>
    <n v="4"/>
    <n v="5"/>
    <n v="6"/>
    <n v="4.666666666666667"/>
    <s v="Difficult"/>
    <s v="Better Salary"/>
    <s v="Male"/>
    <n v="0"/>
    <n v="39"/>
    <x v="2"/>
    <n v="1"/>
    <s v="Black or African American"/>
    <s v="Other"/>
    <n v="0"/>
    <n v="0"/>
    <n v="0"/>
    <n v="0"/>
    <n v="0"/>
    <n v="0"/>
    <n v="0"/>
    <n v="0"/>
  </r>
  <r>
    <s v="62a36794b4da29969c633b48"/>
    <s v="anonymous"/>
    <s v="6/10/2022"/>
    <s v="11:47"/>
    <s v="0:02:01"/>
    <s v="Data Analyst"/>
    <n v="1"/>
    <n v="0"/>
    <n v="0"/>
    <n v="0"/>
    <n v="0"/>
    <s v="No"/>
    <s v="0-40k"/>
    <n v="1"/>
    <s v="Finance"/>
    <s v="Python"/>
    <n v="6"/>
    <n v="5"/>
    <n v="6"/>
    <n v="5"/>
    <n v="6"/>
    <n v="6"/>
    <n v="5.666666666666667"/>
    <s v="Neither easy nor difficult"/>
    <s v="Better Salary"/>
    <s v="Male"/>
    <n v="0"/>
    <n v="30"/>
    <x v="3"/>
    <n v="4"/>
    <s v="Other"/>
    <s v="Africa"/>
    <n v="0"/>
    <n v="1"/>
    <n v="0"/>
    <n v="0"/>
    <n v="0"/>
    <n v="0"/>
    <n v="0"/>
    <n v="0"/>
  </r>
  <r>
    <s v="62a33d1ebae91e4b8b82e707"/>
    <s v="anonymous"/>
    <s v="6/10/2022"/>
    <s v="8:46"/>
    <s v="0:00:55"/>
    <s v="Data Scientist"/>
    <n v="0"/>
    <n v="0"/>
    <n v="1"/>
    <n v="0"/>
    <n v="0"/>
    <s v="Yes"/>
    <s v="0-40k"/>
    <n v="1"/>
    <s v="Education"/>
    <s v="Python"/>
    <n v="3"/>
    <n v="10"/>
    <n v="10"/>
    <n v="6"/>
    <n v="7"/>
    <n v="8"/>
    <n v="7.333333333333333"/>
    <s v="Easy"/>
    <s v="Good Work/Life Balance"/>
    <s v="Male"/>
    <n v="0"/>
    <n v="30"/>
    <x v="0"/>
    <s v=" "/>
    <s v="White or Caucasian"/>
    <s v="United Kingdom"/>
    <n v="0"/>
    <n v="0"/>
    <n v="0"/>
    <n v="0"/>
    <n v="1"/>
    <n v="0"/>
    <n v="0"/>
    <n v="0"/>
  </r>
  <r>
    <s v="62a33d4624a26260273824c4"/>
    <s v="anonymous"/>
    <s v="6/10/2022"/>
    <s v="8:47"/>
    <s v="0:01:24"/>
    <s v="Data Analyst"/>
    <n v="1"/>
    <n v="0"/>
    <n v="0"/>
    <n v="0"/>
    <n v="0"/>
    <s v="No"/>
    <s v="41k-65k"/>
    <n v="2"/>
    <s v="Construction"/>
    <s v="R"/>
    <n v="4"/>
    <n v="5"/>
    <n v="5"/>
    <n v="5"/>
    <n v="4"/>
    <n v="5"/>
    <n v="4.666666666666667"/>
    <s v="Neither easy nor difficult"/>
    <s v="Good Culture"/>
    <s v="Male"/>
    <n v="0"/>
    <n v="31"/>
    <x v="0"/>
    <s v=" "/>
    <s v="White or Caucasian"/>
    <s v="North America"/>
    <n v="1"/>
    <n v="0"/>
    <n v="0"/>
    <n v="0"/>
    <n v="0"/>
    <n v="0"/>
    <n v="0"/>
    <n v="0"/>
  </r>
  <r>
    <s v="62a33d5c0f8c8599d5af107c"/>
    <s v="anonymous"/>
    <s v="6/10/2022"/>
    <s v="8:47"/>
    <s v="0:00:47"/>
    <s v="Data Analyst"/>
    <n v="1"/>
    <n v="0"/>
    <n v="0"/>
    <n v="0"/>
    <n v="0"/>
    <s v="Yes"/>
    <s v="41k-65k"/>
    <n v="2"/>
    <s v="Finance"/>
    <s v="Python"/>
    <n v="4"/>
    <n v="10"/>
    <n v="7"/>
    <n v="7"/>
    <n v="7"/>
    <n v="5"/>
    <n v="6.666666666666667"/>
    <s v="Difficult"/>
    <s v="Good Culture"/>
    <s v="Male"/>
    <n v="0"/>
    <n v="29"/>
    <x v="0"/>
    <s v=" "/>
    <s v="White or Caucasian"/>
    <s v="North America"/>
    <n v="1"/>
    <n v="0"/>
    <n v="0"/>
    <n v="0"/>
    <n v="0"/>
    <n v="0"/>
    <n v="0"/>
    <n v="0"/>
  </r>
  <r>
    <s v="62a33d850f8c8599d5af10cb"/>
    <s v="anonymous"/>
    <s v="6/10/2022"/>
    <s v="8:48"/>
    <s v="0:01:06"/>
    <s v="Data Analyst"/>
    <n v="1"/>
    <n v="0"/>
    <n v="0"/>
    <n v="0"/>
    <n v="0"/>
    <s v="Yes"/>
    <s v="0-40k"/>
    <n v="1"/>
    <s v="Tech"/>
    <s v="Python"/>
    <n v="1"/>
    <n v="2"/>
    <n v="4"/>
    <n v="2"/>
    <n v="2"/>
    <n v="2"/>
    <n v="2.1666666666666665"/>
    <s v="Neither easy nor difficult"/>
    <s v="Better Salary"/>
    <s v="Male"/>
    <n v="0"/>
    <n v="22"/>
    <x v="0"/>
    <s v=" "/>
    <s v="Black or African American"/>
    <s v="Africa"/>
    <n v="0"/>
    <n v="1"/>
    <n v="0"/>
    <n v="0"/>
    <n v="0"/>
    <n v="0"/>
    <n v="0"/>
    <n v="0"/>
  </r>
  <r>
    <s v="62a33d9bf8f7561645852496"/>
    <s v="anonymous"/>
    <s v="6/10/2022"/>
    <s v="8:48"/>
    <s v="0:01:04"/>
    <s v="Student/Looking/None"/>
    <n v="0"/>
    <n v="0"/>
    <n v="0"/>
    <n v="0"/>
    <n v="0"/>
    <s v="Yes"/>
    <s v="0-40k"/>
    <n v="1"/>
    <s v="Other"/>
    <s v="Python"/>
    <n v="1"/>
    <n v="3"/>
    <n v="2"/>
    <n v="2"/>
    <n v="4"/>
    <n v="1"/>
    <n v="2.1666666666666665"/>
    <s v="Difficult"/>
    <s v="Better Salary"/>
    <s v="Male"/>
    <n v="0"/>
    <n v="23"/>
    <x v="0"/>
    <s v=" "/>
    <s v="Black or African American"/>
    <s v="North America"/>
    <n v="1"/>
    <n v="0"/>
    <n v="0"/>
    <n v="0"/>
    <n v="0"/>
    <n v="0"/>
    <n v="0"/>
    <n v="0"/>
  </r>
  <r>
    <s v="62a33dbdd8c00e9f5419cd65"/>
    <s v="anonymous"/>
    <s v="6/10/2022"/>
    <s v="8:49"/>
    <s v="0:01:05"/>
    <s v="Student/Looking/None"/>
    <n v="0"/>
    <n v="0"/>
    <n v="0"/>
    <n v="0"/>
    <n v="0"/>
    <s v="No"/>
    <s v="41k-65k"/>
    <n v="2"/>
    <s v="Tech"/>
    <s v="R"/>
    <n v="7"/>
    <n v="8"/>
    <n v="8"/>
    <n v="6"/>
    <n v="8"/>
    <n v="3"/>
    <n v="6.666666666666667"/>
    <s v="Very Difficult"/>
    <s v="Better Salary"/>
    <s v="Female"/>
    <n v="1"/>
    <n v="26"/>
    <x v="0"/>
    <s v=" "/>
    <s v="Asian or Asian American"/>
    <s v="North America"/>
    <n v="1"/>
    <n v="0"/>
    <n v="0"/>
    <n v="0"/>
    <n v="0"/>
    <n v="0"/>
    <n v="0"/>
    <n v="0"/>
  </r>
  <r>
    <s v="62a33de124a26260273826b2"/>
    <s v="anonymous"/>
    <s v="6/10/2022"/>
    <s v="8:49"/>
    <s v="0:01:21"/>
    <s v="Data Analyst"/>
    <n v="1"/>
    <n v="0"/>
    <n v="0"/>
    <n v="0"/>
    <n v="0"/>
    <s v="No"/>
    <s v="0-40k"/>
    <n v="1"/>
    <s v="Other"/>
    <s v="Python"/>
    <n v="1"/>
    <n v="1"/>
    <n v="1"/>
    <n v="1"/>
    <n v="2"/>
    <n v="0"/>
    <n v="1"/>
    <s v="Very Difficult"/>
    <s v="Better Salary"/>
    <s v="Male"/>
    <n v="0"/>
    <n v="28"/>
    <x v="0"/>
    <s v=" "/>
    <s v="Black or African American"/>
    <s v="Africa"/>
    <n v="0"/>
    <n v="1"/>
    <n v="0"/>
    <n v="0"/>
    <n v="0"/>
    <n v="0"/>
    <n v="0"/>
    <n v="0"/>
  </r>
  <r>
    <s v="62a89e365d257a28a314fd36"/>
    <s v="anonymous"/>
    <s v="6/14/2022"/>
    <s v="10:41"/>
    <s v="0:00:53"/>
    <s v="Data Analyst"/>
    <n v="1"/>
    <n v="0"/>
    <n v="0"/>
    <n v="0"/>
    <n v="0"/>
    <s v="Yes"/>
    <s v="0-40k"/>
    <n v="1"/>
    <s v="Other"/>
    <s v="Python"/>
    <n v="0"/>
    <n v="0"/>
    <n v="0"/>
    <n v="0"/>
    <n v="0"/>
    <n v="0"/>
    <n v="0"/>
    <s v="Very Difficult"/>
    <s v="Better Salary"/>
    <s v="Male"/>
    <n v="0"/>
    <n v="25"/>
    <x v="1"/>
    <n v="3"/>
    <s v="Asian or Asian American"/>
    <s v="Other"/>
    <n v="0"/>
    <n v="0"/>
    <n v="0"/>
    <n v="0"/>
    <n v="0"/>
    <n v="0"/>
    <n v="0"/>
    <n v="0"/>
  </r>
  <r>
    <s v="62a33dfbd8c00e9f5419ceda"/>
    <s v="anonymous"/>
    <s v="6/10/2022"/>
    <s v="8:50"/>
    <s v="0:01:35"/>
    <s v="Data Analyst"/>
    <n v="1"/>
    <n v="0"/>
    <n v="0"/>
    <n v="0"/>
    <n v="0"/>
    <s v="Yes"/>
    <s v="106k-125k"/>
    <n v="5"/>
    <s v="Tech"/>
    <s v="SQL"/>
    <n v="10"/>
    <n v="5"/>
    <n v="10"/>
    <n v="6"/>
    <n v="10"/>
    <n v="10"/>
    <n v="8.5"/>
    <s v="Neither easy nor difficult"/>
    <s v="Remote Work"/>
    <s v="Female"/>
    <n v="1"/>
    <n v="31"/>
    <x v="0"/>
    <s v=" "/>
    <s v="White or Caucasian"/>
    <s v="North America"/>
    <n v="1"/>
    <n v="0"/>
    <n v="0"/>
    <n v="0"/>
    <n v="0"/>
    <n v="0"/>
    <n v="0"/>
    <n v="0"/>
  </r>
  <r>
    <s v="62ab8bf65d257a28a319e9cb"/>
    <s v="anonymous"/>
    <s v="6/16/2022"/>
    <s v="16:00"/>
    <s v="0:02:14"/>
    <s v="Data Analyst"/>
    <n v="1"/>
    <n v="0"/>
    <n v="0"/>
    <n v="0"/>
    <n v="0"/>
    <s v="No"/>
    <s v="0-40k"/>
    <n v="1"/>
    <s v="Tech"/>
    <s v="R"/>
    <n v="0"/>
    <n v="6"/>
    <n v="3"/>
    <n v="0"/>
    <n v="0"/>
    <n v="10"/>
    <n v="3.1666666666666665"/>
    <s v="Neither easy nor difficult"/>
    <s v="Remote Work"/>
    <s v="Male"/>
    <n v="0"/>
    <n v="19"/>
    <x v="1"/>
    <n v="3"/>
    <s v="White or Caucasian"/>
    <s v="Africa"/>
    <n v="0"/>
    <n v="1"/>
    <n v="0"/>
    <n v="0"/>
    <n v="0"/>
    <n v="0"/>
    <n v="0"/>
    <n v="0"/>
  </r>
  <r>
    <s v="62a429f0f3072dd892636396"/>
    <s v="anonymous"/>
    <s v="6/11/2022"/>
    <s v="1:36"/>
    <s v="0:02:39"/>
    <s v="Data Analyst"/>
    <n v="1"/>
    <n v="0"/>
    <n v="0"/>
    <n v="0"/>
    <n v="0"/>
    <s v="No"/>
    <s v="0-40k"/>
    <n v="1"/>
    <s v="Education"/>
    <s v="Python"/>
    <n v="0"/>
    <n v="10"/>
    <n v="0"/>
    <n v="9"/>
    <n v="5"/>
    <n v="10"/>
    <n v="5.666666666666667"/>
    <s v="Easy"/>
    <s v="Remote Work"/>
    <s v="Male"/>
    <n v="0"/>
    <n v="24"/>
    <x v="4"/>
    <n v="2"/>
    <s v="Black or African American"/>
    <s v="Africa"/>
    <n v="0"/>
    <n v="1"/>
    <n v="0"/>
    <n v="0"/>
    <n v="0"/>
    <n v="0"/>
    <n v="0"/>
    <n v="0"/>
  </r>
  <r>
    <s v="62a3c8652e54c9003e54103e"/>
    <s v="anonymous"/>
    <s v="6/10/2022"/>
    <s v="18:40"/>
    <s v="0:02:27"/>
    <s v="Data Analyst"/>
    <n v="1"/>
    <n v="0"/>
    <n v="0"/>
    <n v="0"/>
    <n v="0"/>
    <s v="Yes"/>
    <s v="0-40k"/>
    <n v="1"/>
    <s v="Finance"/>
    <s v="Python"/>
    <n v="0"/>
    <n v="5"/>
    <n v="9"/>
    <n v="9"/>
    <n v="0"/>
    <n v="10"/>
    <n v="5.5"/>
    <s v="Neither easy nor difficult"/>
    <s v="Remote Work"/>
    <s v="Male"/>
    <n v="0"/>
    <n v="26"/>
    <x v="1"/>
    <n v="3"/>
    <s v="Black or African American"/>
    <s v="Caribbean"/>
    <n v="0"/>
    <n v="0"/>
    <n v="0"/>
    <n v="0"/>
    <n v="0"/>
    <n v="0"/>
    <n v="0"/>
    <n v="0"/>
  </r>
  <r>
    <s v="62a33e63cec54911e9ca4f99"/>
    <s v="anonymous"/>
    <s v="6/10/2022"/>
    <s v="8:51"/>
    <s v="0:02:21"/>
    <s v="Data Analyst"/>
    <n v="1"/>
    <n v="0"/>
    <n v="0"/>
    <n v="0"/>
    <n v="0"/>
    <s v="No"/>
    <s v="0-40k"/>
    <n v="1"/>
    <s v="Tech"/>
    <s v="Python"/>
    <n v="4"/>
    <n v="6"/>
    <n v="6"/>
    <n v="6"/>
    <n v="7"/>
    <n v="7"/>
    <n v="6"/>
    <s v="Easy"/>
    <s v="Good Work/Life Balance"/>
    <s v="Male"/>
    <n v="0"/>
    <n v="31"/>
    <x v="0"/>
    <s v=" "/>
    <s v="Asian or Asian American"/>
    <s v="India"/>
    <n v="0"/>
    <n v="0"/>
    <n v="0"/>
    <n v="1"/>
    <n v="0"/>
    <n v="0"/>
    <n v="0"/>
    <n v="0"/>
  </r>
  <r>
    <s v="62a33e72bae91e4b8b82ea1a"/>
    <s v="anonymous"/>
    <s v="6/10/2022"/>
    <s v="8:52"/>
    <s v="0:02:07"/>
    <s v="Data Analyst"/>
    <n v="1"/>
    <n v="0"/>
    <n v="0"/>
    <n v="0"/>
    <n v="0"/>
    <s v="No"/>
    <s v="66k-85k"/>
    <n v="3"/>
    <s v="Other"/>
    <s v="SQL"/>
    <n v="7"/>
    <n v="10"/>
    <n v="5"/>
    <n v="5"/>
    <n v="5"/>
    <n v="2"/>
    <n v="5.666666666666667"/>
    <s v="Difficult"/>
    <s v="Other"/>
    <s v="Male"/>
    <n v="0"/>
    <n v="23"/>
    <x v="0"/>
    <s v=" "/>
    <s v="White or Caucasian"/>
    <s v="North America"/>
    <n v="1"/>
    <n v="0"/>
    <n v="0"/>
    <n v="0"/>
    <n v="0"/>
    <n v="0"/>
    <n v="0"/>
    <n v="0"/>
  </r>
  <r>
    <s v="62a33e890f8c8599d5af13b9"/>
    <s v="anonymous"/>
    <s v="6/10/2022"/>
    <s v="8:52"/>
    <s v="0:01:20"/>
    <s v="Data Analyst"/>
    <n v="1"/>
    <n v="0"/>
    <n v="0"/>
    <n v="0"/>
    <n v="0"/>
    <s v="Yes"/>
    <s v="106k-125k"/>
    <n v="5"/>
    <s v="Other"/>
    <s v="Python"/>
    <n v="1"/>
    <n v="6"/>
    <n v="9"/>
    <n v="1"/>
    <n v="0"/>
    <n v="2"/>
    <n v="3.1666666666666665"/>
    <s v="Difficult"/>
    <s v="Remote Work"/>
    <s v="Female"/>
    <n v="1"/>
    <n v="33"/>
    <x v="0"/>
    <s v=" "/>
    <s v="Asian or Asian American"/>
    <s v="North America"/>
    <n v="1"/>
    <n v="0"/>
    <n v="0"/>
    <n v="0"/>
    <n v="0"/>
    <n v="0"/>
    <n v="0"/>
    <n v="0"/>
  </r>
  <r>
    <s v="62a33e8bf8d5efcc22f7c79a"/>
    <s v="anonymous"/>
    <s v="6/10/2022"/>
    <s v="8:52"/>
    <s v="0:01:34"/>
    <s v="Data Analyst"/>
    <n v="1"/>
    <n v="0"/>
    <n v="0"/>
    <n v="0"/>
    <n v="0"/>
    <s v="No"/>
    <s v="86k-105k"/>
    <n v="4"/>
    <s v="Healthcare"/>
    <s v="Other"/>
    <n v="6"/>
    <n v="7"/>
    <n v="7"/>
    <n v="7"/>
    <n v="7"/>
    <n v="4"/>
    <n v="6.333333333333333"/>
    <s v="Very Easy"/>
    <s v="Better Salary"/>
    <s v="Male"/>
    <n v="0"/>
    <n v="43"/>
    <x v="0"/>
    <s v=" "/>
    <s v="White or Caucasian"/>
    <s v="North America"/>
    <n v="1"/>
    <n v="0"/>
    <n v="0"/>
    <n v="0"/>
    <n v="0"/>
    <n v="0"/>
    <n v="0"/>
    <n v="0"/>
  </r>
  <r>
    <s v="62a33e90cec54911e9ca5031"/>
    <s v="anonymous"/>
    <s v="6/10/2022"/>
    <s v="8:52"/>
    <s v="0:01:34"/>
    <s v="Student/Looking/None"/>
    <n v="0"/>
    <n v="0"/>
    <n v="0"/>
    <n v="0"/>
    <n v="0"/>
    <s v="Yes"/>
    <s v="0-40k"/>
    <n v="1"/>
    <s v="Other"/>
    <s v="R"/>
    <n v="0"/>
    <n v="0"/>
    <n v="5"/>
    <n v="0"/>
    <n v="0"/>
    <n v="0"/>
    <n v="0.83333333333333337"/>
    <s v="Very Difficult"/>
    <s v="Remote Work"/>
    <s v="Female"/>
    <n v="1"/>
    <n v="23"/>
    <x v="0"/>
    <s v=" "/>
    <s v="Other"/>
    <s v="Africa"/>
    <n v="0"/>
    <n v="1"/>
    <n v="0"/>
    <n v="0"/>
    <n v="0"/>
    <n v="0"/>
    <n v="0"/>
    <n v="0"/>
  </r>
  <r>
    <s v="62a33e9df8f756164585277b"/>
    <s v="anonymous"/>
    <s v="6/10/2022"/>
    <s v="8:52"/>
    <s v="0:01:47"/>
    <s v="Student/Looking/None"/>
    <n v="0"/>
    <n v="0"/>
    <n v="0"/>
    <n v="0"/>
    <n v="0"/>
    <s v="Yes"/>
    <s v="41k-65k"/>
    <n v="2"/>
    <s v="Finance"/>
    <s v="Python"/>
    <n v="10"/>
    <n v="7"/>
    <n v="10"/>
    <n v="10"/>
    <n v="5"/>
    <n v="3"/>
    <n v="7.5"/>
    <s v="Very Difficult"/>
    <s v="Good Work/Life Balance"/>
    <s v="Male"/>
    <n v="0"/>
    <n v="31"/>
    <x v="0"/>
    <s v=" "/>
    <s v="Black or African American"/>
    <s v="North America"/>
    <n v="1"/>
    <n v="0"/>
    <n v="0"/>
    <n v="0"/>
    <n v="0"/>
    <n v="0"/>
    <n v="0"/>
    <n v="0"/>
  </r>
  <r>
    <s v="62a33eb6bc6861bf3176c5a3"/>
    <s v="anonymous"/>
    <s v="6/10/2022"/>
    <s v="8:53"/>
    <s v="0:01:38"/>
    <s v="Data Analyst"/>
    <n v="1"/>
    <n v="0"/>
    <n v="0"/>
    <n v="0"/>
    <n v="0"/>
    <s v="Yes"/>
    <s v="66k-85k"/>
    <n v="3"/>
    <s v="Finance"/>
    <s v="Python"/>
    <n v="5"/>
    <n v="6"/>
    <n v="7"/>
    <n v="5"/>
    <n v="4"/>
    <n v="4"/>
    <n v="5.166666666666667"/>
    <s v="Neither easy nor difficult"/>
    <s v="Other"/>
    <s v="Male"/>
    <n v="0"/>
    <n v="31"/>
    <x v="0"/>
    <s v=" "/>
    <s v="White or Caucasian"/>
    <s v="United Kingdom"/>
    <n v="0"/>
    <n v="0"/>
    <n v="0"/>
    <n v="0"/>
    <n v="1"/>
    <n v="0"/>
    <n v="0"/>
    <n v="0"/>
  </r>
  <r>
    <s v="62a33ee0bae91e4b8b82eaec"/>
    <s v="anonymous"/>
    <s v="6/10/2022"/>
    <s v="8:53"/>
    <s v="0:03:30"/>
    <s v="Data Analyst"/>
    <n v="1"/>
    <n v="0"/>
    <n v="0"/>
    <n v="0"/>
    <n v="0"/>
    <s v="Yes"/>
    <s v="0-40k"/>
    <n v="1"/>
    <s v="Other"/>
    <s v="Python"/>
    <n v="8"/>
    <n v="7"/>
    <n v="8"/>
    <n v="7"/>
    <n v="7"/>
    <n v="7"/>
    <n v="7.333333333333333"/>
    <s v="Difficult"/>
    <s v="Good Work/Life Balance"/>
    <s v="Male"/>
    <n v="0"/>
    <n v="25"/>
    <x v="0"/>
    <s v=" "/>
    <s v="Asian or Asian American"/>
    <s v="India"/>
    <n v="0"/>
    <n v="0"/>
    <n v="0"/>
    <n v="1"/>
    <n v="0"/>
    <n v="0"/>
    <n v="0"/>
    <n v="0"/>
  </r>
  <r>
    <s v="62a33ee80f8c8599d5af14b7"/>
    <s v="anonymous"/>
    <s v="6/10/2022"/>
    <s v="8:54"/>
    <s v="0:01:37"/>
    <s v="Data Engineer"/>
    <n v="0"/>
    <n v="1"/>
    <n v="0"/>
    <n v="0"/>
    <n v="0"/>
    <s v="No"/>
    <s v="125k-150k"/>
    <n v="6"/>
    <s v="Tech"/>
    <s v="SQL"/>
    <n v="8"/>
    <n v="10"/>
    <n v="10"/>
    <n v="9"/>
    <n v="9"/>
    <n v="9"/>
    <n v="9.1666666666666661"/>
    <s v="Easy"/>
    <s v="Better Salary"/>
    <s v="Male"/>
    <n v="0"/>
    <n v="43"/>
    <x v="0"/>
    <s v=" "/>
    <s v="White or Caucasian"/>
    <s v="North America"/>
    <n v="1"/>
    <n v="0"/>
    <n v="0"/>
    <n v="0"/>
    <n v="0"/>
    <n v="0"/>
    <n v="0"/>
    <n v="0"/>
  </r>
  <r>
    <s v="62a33efe0a77c1a77f65bf1e"/>
    <s v="anonymous"/>
    <s v="6/10/2022"/>
    <s v="8:54"/>
    <s v="0:02:08"/>
    <s v="Data Analyst"/>
    <n v="1"/>
    <n v="0"/>
    <n v="0"/>
    <n v="0"/>
    <n v="0"/>
    <s v="No"/>
    <s v="41k-65k"/>
    <n v="2"/>
    <s v="Finance"/>
    <s v="Python"/>
    <n v="2"/>
    <n v="3"/>
    <n v="5"/>
    <n v="5"/>
    <n v="5"/>
    <n v="5"/>
    <n v="4.166666666666667"/>
    <s v="Difficult"/>
    <s v="Better Salary"/>
    <s v="Female"/>
    <n v="1"/>
    <n v="26"/>
    <x v="0"/>
    <s v=" "/>
    <s v="Other"/>
    <s v="North America"/>
    <n v="1"/>
    <n v="0"/>
    <n v="0"/>
    <n v="0"/>
    <n v="0"/>
    <n v="0"/>
    <n v="0"/>
    <n v="0"/>
  </r>
  <r>
    <s v="62a33f0ef408bae018ed3aeb"/>
    <s v="anonymous"/>
    <s v="6/10/2022"/>
    <s v="8:54"/>
    <s v="0:03:54"/>
    <s v="Other"/>
    <n v="0"/>
    <n v="0"/>
    <n v="0"/>
    <n v="0"/>
    <n v="0"/>
    <s v="No"/>
    <s v="41k-65k"/>
    <n v="2"/>
    <s v="Other"/>
    <s v="Python"/>
    <n v="5"/>
    <n v="10"/>
    <n v="8"/>
    <n v="8"/>
    <n v="8"/>
    <n v="7"/>
    <n v="7.666666666666667"/>
    <s v="Neither easy nor difficult"/>
    <s v="Remote Work"/>
    <s v="Male"/>
    <n v="0"/>
    <n v="32"/>
    <x v="0"/>
    <s v=" "/>
    <s v="White or Caucasian"/>
    <s v="Asia"/>
    <n v="0"/>
    <n v="0"/>
    <n v="0"/>
    <n v="0"/>
    <n v="0"/>
    <n v="1"/>
    <n v="0"/>
    <n v="0"/>
  </r>
  <r>
    <s v="62a33d15f408bae018ed370d"/>
    <s v="anonymous"/>
    <s v="6/10/2022"/>
    <s v="8:46"/>
    <s v="0:03:20"/>
    <s v="Data Analyst"/>
    <n v="1"/>
    <n v="0"/>
    <n v="0"/>
    <n v="0"/>
    <n v="0"/>
    <s v="Yes"/>
    <s v="0-40k"/>
    <n v="1"/>
    <s v="Tech"/>
    <s v="R"/>
    <n v="1"/>
    <n v="10"/>
    <n v="9"/>
    <n v="9"/>
    <n v="5"/>
    <n v="10"/>
    <n v="7.333333333333333"/>
    <s v="Neither easy nor difficult"/>
    <s v="Better Salary"/>
    <s v="Male"/>
    <n v="0"/>
    <n v="34"/>
    <x v="0"/>
    <s v=" "/>
    <s v="Other"/>
    <s v="South America"/>
    <n v="0"/>
    <n v="0"/>
    <n v="0"/>
    <n v="0"/>
    <n v="0"/>
    <n v="0"/>
    <n v="0"/>
    <n v="1"/>
  </r>
  <r>
    <s v="62a33f52bc6861bf3176c72c"/>
    <s v="anonymous"/>
    <s v="6/10/2022"/>
    <s v="8:55"/>
    <s v="0:01:33"/>
    <s v="Data Analyst"/>
    <n v="1"/>
    <n v="0"/>
    <n v="0"/>
    <n v="0"/>
    <n v="0"/>
    <s v="Yes"/>
    <s v="86k-105k"/>
    <n v="4"/>
    <s v="Healthcare"/>
    <s v="SQL"/>
    <n v="3"/>
    <n v="5"/>
    <n v="6"/>
    <n v="4"/>
    <n v="4"/>
    <n v="5"/>
    <n v="4.5"/>
    <s v="Neither easy nor difficult"/>
    <s v="Better Salary"/>
    <s v="Male"/>
    <n v="0"/>
    <n v="29"/>
    <x v="0"/>
    <s v=" "/>
    <s v="White or Caucasian"/>
    <s v="North America"/>
    <n v="1"/>
    <n v="0"/>
    <n v="0"/>
    <n v="0"/>
    <n v="0"/>
    <n v="0"/>
    <n v="0"/>
    <n v="0"/>
  </r>
  <r>
    <s v="62a33e54d8c00e9f5419cfe9"/>
    <s v="anonymous"/>
    <s v="6/10/2022"/>
    <s v="8:51"/>
    <s v="0:01:47"/>
    <s v="Data Analyst"/>
    <n v="1"/>
    <n v="0"/>
    <n v="0"/>
    <n v="0"/>
    <n v="0"/>
    <s v="No"/>
    <s v="0-40k"/>
    <n v="1"/>
    <s v="Finance"/>
    <s v="Python"/>
    <n v="4"/>
    <n v="4"/>
    <n v="4"/>
    <n v="4"/>
    <n v="4"/>
    <n v="4"/>
    <n v="4"/>
    <s v="Neither easy nor difficult"/>
    <s v="Better Salary"/>
    <s v="Male"/>
    <n v="0"/>
    <n v="32"/>
    <x v="0"/>
    <s v=" "/>
    <s v="Hispanic or Latino"/>
    <s v="South America"/>
    <n v="0"/>
    <n v="0"/>
    <n v="0"/>
    <n v="0"/>
    <n v="0"/>
    <n v="0"/>
    <n v="0"/>
    <n v="1"/>
  </r>
  <r>
    <s v="62a33f5a5d257a28a30d7bb5"/>
    <s v="anonymous"/>
    <s v="6/10/2022"/>
    <s v="8:55"/>
    <s v="0:02:38"/>
    <s v="Student/Looking/None"/>
    <n v="0"/>
    <n v="0"/>
    <n v="0"/>
    <n v="0"/>
    <n v="0"/>
    <s v="Yes"/>
    <s v="41k-65k"/>
    <n v="2"/>
    <s v="Construction"/>
    <s v="Python"/>
    <n v="2"/>
    <n v="0"/>
    <n v="2"/>
    <n v="2"/>
    <n v="0"/>
    <n v="0"/>
    <n v="1"/>
    <s v="Very Difficult"/>
    <s v="Remote Work"/>
    <s v="Male"/>
    <n v="0"/>
    <n v="34"/>
    <x v="0"/>
    <s v=" "/>
    <s v="White or Caucasian"/>
    <s v="North America"/>
    <n v="1"/>
    <n v="0"/>
    <n v="0"/>
    <n v="0"/>
    <n v="0"/>
    <n v="0"/>
    <n v="0"/>
    <n v="0"/>
  </r>
  <r>
    <s v="62a33fa5cec54911e9ca51f1"/>
    <s v="anonymous"/>
    <s v="6/10/2022"/>
    <s v="8:57"/>
    <s v="0:01:52"/>
    <s v="Data Analyst"/>
    <n v="1"/>
    <n v="0"/>
    <n v="0"/>
    <n v="0"/>
    <n v="0"/>
    <s v="Yes"/>
    <s v="41k-65k"/>
    <n v="2"/>
    <s v="Other"/>
    <s v="Other"/>
    <n v="5"/>
    <n v="6"/>
    <n v="6"/>
    <n v="5"/>
    <n v="4"/>
    <n v="6"/>
    <n v="5.333333333333333"/>
    <s v="Very Difficult"/>
    <s v="Better Salary"/>
    <s v="Male"/>
    <n v="0"/>
    <n v="42"/>
    <x v="0"/>
    <s v=" "/>
    <s v="Other"/>
    <s v="Australia"/>
    <n v="0"/>
    <n v="0"/>
    <n v="0"/>
    <n v="0"/>
    <n v="0"/>
    <n v="0"/>
    <n v="1"/>
    <n v="0"/>
  </r>
  <r>
    <s v="62a33fcb575fa3a5ae88ad59"/>
    <s v="anonymous"/>
    <s v="6/10/2022"/>
    <s v="8:57"/>
    <s v="0:02:03"/>
    <s v="Student/Looking/None"/>
    <n v="0"/>
    <n v="0"/>
    <n v="0"/>
    <n v="0"/>
    <n v="0"/>
    <s v="Yes"/>
    <s v="0-40k"/>
    <n v="1"/>
    <s v="Other"/>
    <s v="JavaScript"/>
    <n v="0"/>
    <n v="0"/>
    <n v="0"/>
    <n v="0"/>
    <n v="0"/>
    <n v="0"/>
    <n v="0"/>
    <s v="Difficult"/>
    <s v="Remote Work"/>
    <s v="Female"/>
    <n v="1"/>
    <n v="40"/>
    <x v="0"/>
    <s v=" "/>
    <s v="Asian or Asian American"/>
    <s v="North America"/>
    <n v="1"/>
    <n v="0"/>
    <n v="0"/>
    <n v="0"/>
    <n v="0"/>
    <n v="0"/>
    <n v="0"/>
    <n v="0"/>
  </r>
  <r>
    <s v="62a33fcf18134ddc75ce91c3"/>
    <s v="anonymous"/>
    <s v="6/10/2022"/>
    <s v="8:57"/>
    <s v="0:02:32"/>
    <s v="Student/Looking/None"/>
    <n v="0"/>
    <n v="0"/>
    <n v="0"/>
    <n v="0"/>
    <n v="0"/>
    <s v="No"/>
    <s v="41k-65k"/>
    <n v="2"/>
    <s v="Telecommunication"/>
    <s v="Python"/>
    <n v="3"/>
    <n v="1"/>
    <n v="3"/>
    <n v="4"/>
    <n v="0"/>
    <n v="3"/>
    <n v="2.3333333333333335"/>
    <s v="Easy"/>
    <s v="Good Work/Life Balance"/>
    <s v="Male"/>
    <n v="0"/>
    <n v="43"/>
    <x v="0"/>
    <s v=" "/>
    <s v="White or Caucasian"/>
    <s v="Europe"/>
    <n v="0"/>
    <n v="0"/>
    <n v="1"/>
    <n v="0"/>
    <n v="0"/>
    <n v="0"/>
    <n v="0"/>
    <n v="0"/>
  </r>
  <r>
    <s v="62a36146f8f7561645856ff7"/>
    <s v="anonymous"/>
    <s v="6/10/2022"/>
    <s v="11:20"/>
    <s v="0:01:31"/>
    <s v="Data Analyst"/>
    <n v="1"/>
    <n v="0"/>
    <n v="0"/>
    <n v="0"/>
    <n v="0"/>
    <s v="Yes"/>
    <s v="0-40k"/>
    <n v="1"/>
    <s v="Healthcare"/>
    <s v="R"/>
    <n v="6"/>
    <n v="8"/>
    <n v="6"/>
    <n v="6"/>
    <n v="8"/>
    <n v="10"/>
    <n v="7.333333333333333"/>
    <s v="Easy"/>
    <s v="Remote Work"/>
    <s v="Male"/>
    <n v="0"/>
    <n v="29"/>
    <x v="2"/>
    <n v="1"/>
    <s v="Hispanic or Latino"/>
    <s v="South America"/>
    <n v="0"/>
    <n v="0"/>
    <n v="0"/>
    <n v="0"/>
    <n v="0"/>
    <n v="0"/>
    <n v="0"/>
    <n v="1"/>
  </r>
  <r>
    <s v="62a34020575fa3a5ae88ade0"/>
    <s v="anonymous"/>
    <s v="6/10/2022"/>
    <s v="8:59"/>
    <s v="0:01:11"/>
    <s v="Student/Looking/None"/>
    <n v="0"/>
    <n v="0"/>
    <n v="0"/>
    <n v="0"/>
    <n v="0"/>
    <s v="Yes"/>
    <s v="0-40k"/>
    <n v="1"/>
    <s v="Education"/>
    <s v="Python"/>
    <n v="5"/>
    <n v="5"/>
    <n v="3"/>
    <n v="5"/>
    <n v="2"/>
    <n v="6"/>
    <n v="4.333333333333333"/>
    <s v="Difficult"/>
    <s v="Better Salary"/>
    <s v="Male"/>
    <n v="0"/>
    <n v="23"/>
    <x v="0"/>
    <s v=" "/>
    <s v="Asian or Asian American"/>
    <s v="Asia"/>
    <n v="0"/>
    <n v="0"/>
    <n v="0"/>
    <n v="0"/>
    <n v="0"/>
    <n v="1"/>
    <n v="0"/>
    <n v="0"/>
  </r>
  <r>
    <s v="62a34038b4da29969c62eafe"/>
    <s v="anonymous"/>
    <s v="6/10/2022"/>
    <s v="8:59"/>
    <s v="0:03:55"/>
    <s v="Data Analyst"/>
    <n v="1"/>
    <n v="0"/>
    <n v="0"/>
    <n v="0"/>
    <n v="0"/>
    <s v="Yes"/>
    <s v="86k-105k"/>
    <n v="4"/>
    <s v="Other"/>
    <s v="Python"/>
    <n v="8"/>
    <n v="6"/>
    <n v="2"/>
    <n v="3"/>
    <n v="6"/>
    <n v="7"/>
    <n v="5.333333333333333"/>
    <s v="Neither easy nor difficult"/>
    <s v="Other"/>
    <s v="Male"/>
    <n v="0"/>
    <n v="28"/>
    <x v="0"/>
    <s v=" "/>
    <s v="White or Caucasian"/>
    <s v="North America"/>
    <n v="1"/>
    <n v="0"/>
    <n v="0"/>
    <n v="0"/>
    <n v="0"/>
    <n v="0"/>
    <n v="0"/>
    <n v="0"/>
  </r>
  <r>
    <s v="62a3406b575fa3a5ae88ae78"/>
    <s v="anonymous"/>
    <s v="6/10/2022"/>
    <s v="9:00"/>
    <s v="0:01:25"/>
    <s v="Data Analyst"/>
    <n v="1"/>
    <n v="0"/>
    <n v="0"/>
    <n v="0"/>
    <n v="0"/>
    <s v="No"/>
    <s v="66k-85k"/>
    <n v="3"/>
    <s v="Finance"/>
    <s v="SQL"/>
    <n v="5"/>
    <n v="7"/>
    <n v="1"/>
    <n v="1"/>
    <n v="0"/>
    <n v="8"/>
    <n v="3.6666666666666665"/>
    <s v="Neither easy nor difficult"/>
    <s v="Better Salary"/>
    <s v="Male"/>
    <n v="0"/>
    <n v="32"/>
    <x v="0"/>
    <s v=" "/>
    <s v="White or Caucasian"/>
    <s v="North America"/>
    <n v="1"/>
    <n v="0"/>
    <n v="0"/>
    <n v="0"/>
    <n v="0"/>
    <n v="0"/>
    <n v="0"/>
    <n v="0"/>
  </r>
  <r>
    <s v="62a340cab4da29969c62ec01"/>
    <s v="anonymous"/>
    <s v="6/10/2022"/>
    <s v="9:02"/>
    <s v="0:02:47"/>
    <s v="Data Analyst"/>
    <n v="1"/>
    <n v="0"/>
    <n v="0"/>
    <n v="0"/>
    <n v="0"/>
    <s v="Yes"/>
    <s v="66k-85k"/>
    <n v="3"/>
    <s v="Other"/>
    <s v="R"/>
    <n v="7"/>
    <n v="8"/>
    <n v="10"/>
    <n v="8"/>
    <n v="9"/>
    <n v="9"/>
    <n v="8.5"/>
    <s v="Difficult"/>
    <s v="Remote Work"/>
    <s v="Female"/>
    <n v="1"/>
    <n v="41"/>
    <x v="0"/>
    <s v=" "/>
    <s v="White or Caucasian"/>
    <s v="North America"/>
    <n v="1"/>
    <n v="0"/>
    <n v="0"/>
    <n v="0"/>
    <n v="0"/>
    <n v="0"/>
    <n v="0"/>
    <n v="0"/>
  </r>
  <r>
    <s v="62a340d62e54c9003e5324b4"/>
    <s v="anonymous"/>
    <s v="6/10/2022"/>
    <s v="9:02"/>
    <s v="0:00:56"/>
    <s v="Data Analyst"/>
    <n v="1"/>
    <n v="0"/>
    <n v="0"/>
    <n v="0"/>
    <n v="0"/>
    <s v="Yes"/>
    <s v="41k-65k"/>
    <n v="2"/>
    <s v="Finance"/>
    <s v="Python"/>
    <n v="5"/>
    <n v="6"/>
    <n v="6"/>
    <n v="6"/>
    <n v="6"/>
    <n v="6"/>
    <n v="5.833333333333333"/>
    <s v="Neither easy nor difficult"/>
    <s v="Remote Work"/>
    <s v="Male"/>
    <n v="0"/>
    <n v="33"/>
    <x v="2"/>
    <n v="1"/>
    <s v="White or Caucasian"/>
    <s v="United Kingdom"/>
    <n v="0"/>
    <n v="0"/>
    <n v="0"/>
    <n v="0"/>
    <n v="1"/>
    <n v="0"/>
    <n v="0"/>
    <n v="0"/>
  </r>
  <r>
    <s v="62a340e10a77c1a77f65c2e7"/>
    <s v="anonymous"/>
    <s v="6/10/2022"/>
    <s v="9:02"/>
    <s v="0:01:57"/>
    <s v="Other"/>
    <n v="0"/>
    <n v="0"/>
    <n v="0"/>
    <n v="0"/>
    <n v="0"/>
    <s v="Yes"/>
    <s v="150k-225k"/>
    <n v="7"/>
    <s v="Tech"/>
    <s v="Python"/>
    <n v="10"/>
    <n v="8"/>
    <n v="9"/>
    <n v="8"/>
    <n v="8"/>
    <n v="10"/>
    <n v="8.8333333333333339"/>
    <s v="Easy"/>
    <s v="Good Work/Life Balance"/>
    <s v="Male"/>
    <n v="0"/>
    <n v="38"/>
    <x v="0"/>
    <s v=" "/>
    <s v="Hispanic or Latino"/>
    <s v="North America"/>
    <n v="1"/>
    <n v="0"/>
    <n v="0"/>
    <n v="0"/>
    <n v="0"/>
    <n v="0"/>
    <n v="0"/>
    <n v="0"/>
  </r>
  <r>
    <s v="62a340f5bc6861bf3176caa4"/>
    <s v="anonymous"/>
    <s v="6/10/2022"/>
    <s v="9:02"/>
    <s v="0:02:32"/>
    <s v="Data Analyst"/>
    <n v="1"/>
    <n v="0"/>
    <n v="0"/>
    <n v="0"/>
    <n v="0"/>
    <s v="No"/>
    <s v="0-40k"/>
    <n v="1"/>
    <s v="Tech"/>
    <s v="SQL"/>
    <n v="8"/>
    <n v="8"/>
    <n v="8"/>
    <n v="8"/>
    <n v="5"/>
    <n v="10"/>
    <n v="7.833333333333333"/>
    <s v="Easy"/>
    <s v="Better Salary"/>
    <s v="Female"/>
    <n v="1"/>
    <n v="22"/>
    <x v="0"/>
    <s v=" "/>
    <s v="Other"/>
    <s v="India"/>
    <n v="0"/>
    <n v="0"/>
    <n v="0"/>
    <n v="1"/>
    <n v="0"/>
    <n v="0"/>
    <n v="0"/>
    <n v="0"/>
  </r>
  <r>
    <s v="62a4d13bbae91e4b8b84f89b"/>
    <s v="anonymous"/>
    <s v="6/11/2022"/>
    <s v="13:30"/>
    <s v="0:01:36"/>
    <s v="Data Engineer"/>
    <n v="0"/>
    <n v="1"/>
    <n v="0"/>
    <n v="0"/>
    <n v="0"/>
    <s v="Yes"/>
    <s v="0-40k"/>
    <n v="1"/>
    <s v="Tech"/>
    <s v="Python"/>
    <n v="0"/>
    <n v="5"/>
    <n v="8"/>
    <n v="6"/>
    <n v="5"/>
    <n v="7"/>
    <n v="5.166666666666667"/>
    <s v="Neither easy nor difficult"/>
    <s v="Better Salary"/>
    <s v="Male"/>
    <n v="0"/>
    <n v="28"/>
    <x v="1"/>
    <n v="3"/>
    <s v="Hispanic or Latino"/>
    <s v="South America"/>
    <n v="0"/>
    <n v="0"/>
    <n v="0"/>
    <n v="0"/>
    <n v="0"/>
    <n v="0"/>
    <n v="0"/>
    <n v="1"/>
  </r>
  <r>
    <s v="62a3413a5d257a28a30d8074"/>
    <s v="anonymous"/>
    <s v="6/10/2022"/>
    <s v="9:03"/>
    <s v="0:01:18"/>
    <s v="Data Engineer"/>
    <n v="0"/>
    <n v="1"/>
    <n v="0"/>
    <n v="0"/>
    <n v="0"/>
    <s v="No"/>
    <s v="66k-85k"/>
    <n v="3"/>
    <s v="Finance"/>
    <s v="Python"/>
    <n v="2"/>
    <n v="1"/>
    <n v="1"/>
    <n v="1"/>
    <n v="3"/>
    <n v="7"/>
    <n v="2.5"/>
    <s v="Easy"/>
    <s v="Remote Work"/>
    <s v="Female"/>
    <n v="1"/>
    <n v="28"/>
    <x v="3"/>
    <n v="4"/>
    <s v="Asian or Asian American"/>
    <s v="North America"/>
    <n v="1"/>
    <n v="0"/>
    <n v="0"/>
    <n v="0"/>
    <n v="0"/>
    <n v="0"/>
    <n v="0"/>
    <n v="0"/>
  </r>
  <r>
    <s v="62a341b0f8f7561645852d1d"/>
    <s v="anonymous"/>
    <s v="6/10/2022"/>
    <s v="9:05"/>
    <s v="0:01:44"/>
    <s v="Data Analyst"/>
    <n v="1"/>
    <n v="0"/>
    <n v="0"/>
    <n v="0"/>
    <n v="0"/>
    <s v="Yes"/>
    <s v="66k-85k"/>
    <n v="3"/>
    <s v="Tech"/>
    <s v="Python"/>
    <n v="6"/>
    <n v="6"/>
    <n v="6"/>
    <n v="6"/>
    <n v="5"/>
    <n v="6"/>
    <n v="5.833333333333333"/>
    <s v="Difficult"/>
    <s v="Other"/>
    <s v="Female"/>
    <n v="1"/>
    <n v="24"/>
    <x v="1"/>
    <n v="3"/>
    <s v="Hispanic or Latino"/>
    <s v="North America"/>
    <n v="1"/>
    <n v="0"/>
    <n v="0"/>
    <n v="0"/>
    <n v="0"/>
    <n v="0"/>
    <n v="0"/>
    <n v="0"/>
  </r>
  <r>
    <s v="62a341e8f8d5efcc22f7d002"/>
    <s v="anonymous"/>
    <s v="6/10/2022"/>
    <s v="9:06"/>
    <s v="0:01:58"/>
    <s v="Other"/>
    <n v="0"/>
    <n v="0"/>
    <n v="0"/>
    <n v="0"/>
    <n v="0"/>
    <s v="No"/>
    <s v="41k-65k"/>
    <n v="2"/>
    <s v="Other"/>
    <s v="C/C++"/>
    <n v="3"/>
    <n v="6"/>
    <n v="7"/>
    <n v="7"/>
    <n v="0"/>
    <n v="3"/>
    <n v="4.333333333333333"/>
    <s v="Very Difficult"/>
    <s v="Better Salary"/>
    <s v="Male"/>
    <n v="0"/>
    <n v="29"/>
    <x v="1"/>
    <n v="3"/>
    <s v="White or Caucasian"/>
    <s v="North America"/>
    <n v="1"/>
    <n v="0"/>
    <n v="0"/>
    <n v="0"/>
    <n v="0"/>
    <n v="0"/>
    <n v="0"/>
    <n v="0"/>
  </r>
  <r>
    <s v="62aa956ef8d5efcc22028e3d"/>
    <s v="anonymous"/>
    <s v="6/15/2022"/>
    <s v="22:29"/>
    <s v="0:02:50"/>
    <s v="Data Analyst"/>
    <n v="1"/>
    <n v="0"/>
    <n v="0"/>
    <n v="0"/>
    <n v="0"/>
    <s v="Yes"/>
    <s v="0-40k"/>
    <n v="1"/>
    <s v="Tech"/>
    <s v="Python"/>
    <n v="6"/>
    <n v="7"/>
    <n v="7"/>
    <n v="7"/>
    <n v="5"/>
    <n v="6"/>
    <n v="6.333333333333333"/>
    <s v="Neither easy nor difficult"/>
    <s v="Better Salary"/>
    <s v="Male"/>
    <n v="0"/>
    <n v="39"/>
    <x v="4"/>
    <n v="2"/>
    <s v="White or Caucasian"/>
    <s v="South America"/>
    <n v="0"/>
    <n v="0"/>
    <n v="0"/>
    <n v="0"/>
    <n v="0"/>
    <n v="0"/>
    <n v="0"/>
    <n v="1"/>
  </r>
  <r>
    <s v="62a3424eb4da29969c62eedd"/>
    <s v="anonymous"/>
    <s v="6/10/2022"/>
    <s v="9:08"/>
    <s v="0:02:04"/>
    <s v="Other"/>
    <n v="0"/>
    <n v="0"/>
    <n v="0"/>
    <n v="0"/>
    <n v="0"/>
    <s v="Yes"/>
    <s v="41k-65k"/>
    <n v="2"/>
    <s v="Other"/>
    <s v="Python"/>
    <n v="6"/>
    <n v="8"/>
    <n v="8"/>
    <n v="7"/>
    <n v="9"/>
    <n v="7"/>
    <n v="7.5"/>
    <s v="Neither easy nor difficult"/>
    <s v="Good Work/Life Balance"/>
    <s v="Male"/>
    <n v="0"/>
    <n v="38"/>
    <x v="3"/>
    <n v="4"/>
    <s v="White or Caucasian"/>
    <s v="Europe"/>
    <n v="0"/>
    <n v="0"/>
    <n v="1"/>
    <n v="0"/>
    <n v="0"/>
    <n v="0"/>
    <n v="0"/>
    <n v="0"/>
  </r>
  <r>
    <s v="62a772da575fa3a5ae8e2a4a"/>
    <s v="anonymous"/>
    <s v="6/13/2022"/>
    <s v="13:24"/>
    <s v="0:02:52"/>
    <s v="Other"/>
    <n v="0"/>
    <n v="0"/>
    <n v="0"/>
    <n v="0"/>
    <n v="0"/>
    <s v="No"/>
    <s v="0-40k"/>
    <n v="1"/>
    <s v="Telecommunication"/>
    <s v="Python"/>
    <n v="4"/>
    <n v="3"/>
    <n v="2"/>
    <n v="0"/>
    <n v="0"/>
    <n v="0"/>
    <n v="1.5"/>
    <s v="Neither easy nor difficult"/>
    <s v="Good Work/Life Balance"/>
    <s v="Male"/>
    <n v="0"/>
    <n v="35"/>
    <x v="1"/>
    <n v="3"/>
    <s v="White or Caucasian"/>
    <s v="South America"/>
    <n v="0"/>
    <n v="0"/>
    <n v="0"/>
    <n v="0"/>
    <n v="0"/>
    <n v="0"/>
    <n v="0"/>
    <n v="1"/>
  </r>
  <r>
    <s v="62a3426cf408bae018ed409b"/>
    <s v="anonymous"/>
    <s v="6/10/2022"/>
    <s v="9:09"/>
    <s v="0:01:33"/>
    <s v="Student/Looking/None"/>
    <n v="0"/>
    <n v="0"/>
    <n v="0"/>
    <n v="0"/>
    <n v="0"/>
    <s v="No"/>
    <s v="0-40k"/>
    <n v="1"/>
    <s v="Tech"/>
    <s v="Python"/>
    <n v="1"/>
    <n v="4"/>
    <n v="5"/>
    <n v="5"/>
    <n v="1"/>
    <n v="1"/>
    <n v="2.8333333333333335"/>
    <s v="Difficult"/>
    <s v="Better Salary"/>
    <s v="Male"/>
    <n v="0"/>
    <n v="25"/>
    <x v="3"/>
    <n v="4"/>
    <s v="White or Caucasian"/>
    <s v="North America"/>
    <n v="1"/>
    <n v="0"/>
    <n v="0"/>
    <n v="0"/>
    <n v="0"/>
    <n v="0"/>
    <n v="0"/>
    <n v="0"/>
  </r>
  <r>
    <s v="62a34272f8d5efcc22f7d15f"/>
    <s v="anonymous"/>
    <s v="6/10/2022"/>
    <s v="9:09"/>
    <s v="0:01:09"/>
    <s v="Data Analyst"/>
    <n v="1"/>
    <n v="0"/>
    <n v="0"/>
    <n v="0"/>
    <n v="0"/>
    <s v="No"/>
    <s v="66k-85k"/>
    <n v="3"/>
    <s v="Telecommunication"/>
    <s v="Python"/>
    <n v="4"/>
    <n v="6"/>
    <n v="4"/>
    <n v="5"/>
    <n v="4"/>
    <n v="4"/>
    <n v="4.5"/>
    <s v="Neither easy nor difficult"/>
    <s v="Better Salary"/>
    <s v="Male"/>
    <n v="0"/>
    <n v="24"/>
    <x v="3"/>
    <n v="4"/>
    <s v="White or Caucasian"/>
    <s v="North America"/>
    <n v="1"/>
    <n v="0"/>
    <n v="0"/>
    <n v="0"/>
    <n v="0"/>
    <n v="0"/>
    <n v="0"/>
    <n v="0"/>
  </r>
  <r>
    <s v="62aa29852e54c9003e5d50b5"/>
    <s v="anonymous"/>
    <s v="6/15/2022"/>
    <s v="14:48"/>
    <s v="0:06:20"/>
    <s v="Data Engineer"/>
    <n v="0"/>
    <n v="1"/>
    <n v="0"/>
    <n v="0"/>
    <n v="0"/>
    <s v="Yes"/>
    <s v="0-40k"/>
    <n v="1"/>
    <s v="Tech"/>
    <s v="Python"/>
    <n v="7"/>
    <n v="3"/>
    <n v="3"/>
    <n v="2"/>
    <n v="5"/>
    <n v="9"/>
    <n v="4.833333333333333"/>
    <s v="Difficult"/>
    <s v="Better Salary"/>
    <s v="Male"/>
    <n v="0"/>
    <n v="26"/>
    <x v="1"/>
    <n v="3"/>
    <s v="Hispanic or Latino"/>
    <s v="South America"/>
    <n v="0"/>
    <n v="0"/>
    <n v="0"/>
    <n v="0"/>
    <n v="0"/>
    <n v="0"/>
    <n v="0"/>
    <n v="1"/>
  </r>
  <r>
    <s v="62a34383b4da29969c62f1be"/>
    <s v="anonymous"/>
    <s v="6/10/2022"/>
    <s v="9:13"/>
    <s v="0:01:03"/>
    <s v="Student/Looking/None"/>
    <n v="0"/>
    <n v="0"/>
    <n v="0"/>
    <n v="0"/>
    <n v="0"/>
    <s v="No"/>
    <s v="0-40k"/>
    <n v="1"/>
    <s v="Tech"/>
    <s v="Python"/>
    <n v="7"/>
    <n v="5"/>
    <n v="8"/>
    <n v="0"/>
    <n v="0"/>
    <n v="0"/>
    <n v="3.3333333333333335"/>
    <s v="Neither easy nor difficult"/>
    <s v="Good Culture"/>
    <s v="Female"/>
    <n v="1"/>
    <n v="23"/>
    <x v="1"/>
    <n v="3"/>
    <s v="Asian or Asian American"/>
    <s v="India"/>
    <n v="0"/>
    <n v="0"/>
    <n v="0"/>
    <n v="1"/>
    <n v="0"/>
    <n v="0"/>
    <n v="0"/>
    <n v="0"/>
  </r>
  <r>
    <s v="62a34389cec54911e9ca5a22"/>
    <s v="anonymous"/>
    <s v="6/10/2022"/>
    <s v="9:13"/>
    <s v="0:01:01"/>
    <s v="Data Engineer"/>
    <n v="0"/>
    <n v="1"/>
    <n v="0"/>
    <n v="0"/>
    <n v="0"/>
    <s v="No"/>
    <s v="0-40k"/>
    <n v="1"/>
    <s v="Tech"/>
    <s v="R"/>
    <n v="2"/>
    <n v="3"/>
    <n v="2"/>
    <n v="5"/>
    <n v="5"/>
    <n v="7"/>
    <n v="4"/>
    <s v="Neither easy nor difficult"/>
    <s v="Remote Work"/>
    <s v="Male"/>
    <n v="0"/>
    <n v="21"/>
    <x v="3"/>
    <n v="4"/>
    <s v="Hispanic or Latino"/>
    <s v="Europe"/>
    <n v="0"/>
    <n v="0"/>
    <n v="1"/>
    <n v="0"/>
    <n v="0"/>
    <n v="0"/>
    <n v="0"/>
    <n v="0"/>
  </r>
  <r>
    <s v="62a51aaacec54911e9cca93b"/>
    <s v="anonymous"/>
    <s v="6/11/2022"/>
    <s v="18:43"/>
    <s v="0:03:26"/>
    <s v="Data Analyst"/>
    <n v="1"/>
    <n v="0"/>
    <n v="0"/>
    <n v="0"/>
    <n v="0"/>
    <s v="Yes"/>
    <s v="86k-105k"/>
    <n v="4"/>
    <s v="Healthcare"/>
    <s v="Other"/>
    <n v="6"/>
    <n v="6"/>
    <n v="6"/>
    <n v="5"/>
    <n v="4"/>
    <n v="4"/>
    <n v="5.166666666666667"/>
    <s v="Easy"/>
    <s v="Remote Work"/>
    <s v="Male"/>
    <n v="0"/>
    <n v="53"/>
    <x v="5"/>
    <n v="5"/>
    <s v="White or Caucasian"/>
    <s v="Europe"/>
    <n v="0"/>
    <n v="0"/>
    <n v="1"/>
    <n v="0"/>
    <n v="0"/>
    <n v="0"/>
    <n v="0"/>
    <n v="0"/>
  </r>
  <r>
    <s v="62a343d9f3072dd892622fe4"/>
    <s v="anonymous"/>
    <s v="6/10/2022"/>
    <s v="9:15"/>
    <s v="0:03:15"/>
    <s v="Data Analyst"/>
    <n v="1"/>
    <n v="0"/>
    <n v="0"/>
    <n v="0"/>
    <n v="0"/>
    <s v="Yes"/>
    <s v="41k-65k"/>
    <n v="2"/>
    <s v="Tech"/>
    <s v="Python"/>
    <n v="5"/>
    <n v="6"/>
    <n v="7"/>
    <n v="7"/>
    <n v="7"/>
    <n v="6"/>
    <n v="6.333333333333333"/>
    <s v="Difficult"/>
    <s v="Better Salary"/>
    <s v="Male"/>
    <n v="0"/>
    <n v="25"/>
    <x v="1"/>
    <n v="3"/>
    <s v="Asian or Asian American"/>
    <s v="North America"/>
    <n v="1"/>
    <n v="0"/>
    <n v="0"/>
    <n v="0"/>
    <n v="0"/>
    <n v="0"/>
    <n v="0"/>
    <n v="0"/>
  </r>
  <r>
    <s v="62a34400d8c00e9f5419dc2b"/>
    <s v="anonymous"/>
    <s v="6/10/2022"/>
    <s v="9:15"/>
    <s v="0:01:24"/>
    <s v="Data Analyst"/>
    <n v="1"/>
    <n v="0"/>
    <n v="0"/>
    <n v="0"/>
    <n v="0"/>
    <s v="No"/>
    <s v="41k-65k"/>
    <n v="2"/>
    <s v="Tech"/>
    <s v="Python"/>
    <n v="6"/>
    <n v="6"/>
    <n v="6"/>
    <n v="6"/>
    <n v="3"/>
    <n v="5"/>
    <n v="5.333333333333333"/>
    <s v="Difficult"/>
    <s v="Good Culture"/>
    <s v="Male"/>
    <n v="0"/>
    <n v="27"/>
    <x v="3"/>
    <n v="4"/>
    <s v="Black or African American"/>
    <s v="Europe"/>
    <n v="0"/>
    <n v="0"/>
    <n v="1"/>
    <n v="0"/>
    <n v="0"/>
    <n v="0"/>
    <n v="0"/>
    <n v="0"/>
  </r>
  <r>
    <s v="62a34425f8d5efcc22f7d525"/>
    <s v="anonymous"/>
    <s v="6/10/2022"/>
    <s v="9:16"/>
    <s v="0:01:28"/>
    <s v="Data Analyst"/>
    <n v="1"/>
    <n v="0"/>
    <n v="0"/>
    <n v="0"/>
    <n v="0"/>
    <s v="Yes"/>
    <s v="41k-65k"/>
    <n v="2"/>
    <s v="Tech"/>
    <s v="Python"/>
    <n v="3"/>
    <n v="9"/>
    <n v="10"/>
    <n v="8"/>
    <n v="9"/>
    <n v="9"/>
    <n v="8"/>
    <s v="Easy"/>
    <s v="Better Salary"/>
    <s v="Male"/>
    <n v="0"/>
    <n v="23"/>
    <x v="1"/>
    <n v="3"/>
    <s v="Asian or Asian American"/>
    <s v="India"/>
    <n v="0"/>
    <n v="0"/>
    <n v="0"/>
    <n v="1"/>
    <n v="0"/>
    <n v="0"/>
    <n v="0"/>
    <n v="0"/>
  </r>
  <r>
    <s v="62a34449575fa3a5ae88b637"/>
    <s v="anonymous"/>
    <s v="6/10/2022"/>
    <s v="9:16"/>
    <s v="0:02:36"/>
    <s v="Other"/>
    <n v="0"/>
    <n v="0"/>
    <n v="0"/>
    <n v="0"/>
    <n v="0"/>
    <s v="No"/>
    <s v="86k-105k"/>
    <n v="4"/>
    <s v="Other"/>
    <s v="R"/>
    <n v="4"/>
    <n v="3"/>
    <n v="3"/>
    <n v="5"/>
    <n v="5"/>
    <n v="5"/>
    <n v="4.166666666666667"/>
    <s v="Difficult"/>
    <s v="Better Salary"/>
    <s v="Male"/>
    <n v="0"/>
    <n v="32"/>
    <x v="3"/>
    <n v="4"/>
    <s v="Asian or Asian American"/>
    <s v="North America"/>
    <n v="1"/>
    <n v="0"/>
    <n v="0"/>
    <n v="0"/>
    <n v="0"/>
    <n v="0"/>
    <n v="0"/>
    <n v="0"/>
  </r>
  <r>
    <s v="62a3445dcf255543173011e1"/>
    <s v="anonymous"/>
    <s v="6/10/2022"/>
    <s v="9:17"/>
    <s v="0:02:41"/>
    <s v="Student/Looking/None"/>
    <n v="0"/>
    <n v="0"/>
    <n v="0"/>
    <n v="0"/>
    <n v="0"/>
    <s v="Yes"/>
    <s v="106k-125k"/>
    <n v="5"/>
    <s v="Healthcare"/>
    <s v="Python"/>
    <n v="5"/>
    <n v="5"/>
    <n v="7"/>
    <n v="5"/>
    <n v="7"/>
    <n v="7"/>
    <n v="6"/>
    <s v="Neither easy nor difficult"/>
    <s v="Remote Work"/>
    <s v="Male"/>
    <n v="0"/>
    <n v="22"/>
    <x v="1"/>
    <n v="3"/>
    <s v="Asian or Asian American"/>
    <s v="India"/>
    <n v="0"/>
    <n v="0"/>
    <n v="0"/>
    <n v="1"/>
    <n v="0"/>
    <n v="0"/>
    <n v="0"/>
    <n v="0"/>
  </r>
  <r>
    <s v="62a33e38f3072dd8926221d3"/>
    <s v="anonymous"/>
    <s v="6/10/2022"/>
    <s v="8:51"/>
    <s v="0:01:25"/>
    <s v="Data Analyst"/>
    <n v="1"/>
    <n v="0"/>
    <n v="0"/>
    <n v="0"/>
    <n v="0"/>
    <s v="Yes"/>
    <s v="0-40k"/>
    <n v="1"/>
    <s v="Healthcare"/>
    <s v="Python"/>
    <n v="5"/>
    <n v="6"/>
    <n v="8"/>
    <n v="8"/>
    <n v="7"/>
    <n v="1"/>
    <n v="5.833333333333333"/>
    <s v="Neither easy nor difficult"/>
    <s v="Remote Work"/>
    <s v="Male"/>
    <n v="0"/>
    <n v="28"/>
    <x v="0"/>
    <s v=" "/>
    <s v="White or Caucasian"/>
    <s v="Asia"/>
    <n v="0"/>
    <n v="0"/>
    <n v="0"/>
    <n v="0"/>
    <n v="0"/>
    <n v="1"/>
    <n v="0"/>
    <n v="0"/>
  </r>
  <r>
    <s v="62a3449f7dc029e2d66bf5d1"/>
    <s v="anonymous"/>
    <s v="6/10/2022"/>
    <s v="9:18"/>
    <s v="0:01:15"/>
    <s v="Data Analyst"/>
    <n v="1"/>
    <n v="0"/>
    <n v="0"/>
    <n v="0"/>
    <n v="0"/>
    <s v="Yes"/>
    <s v="0-40k"/>
    <n v="1"/>
    <s v="Telecommunication"/>
    <s v="Python"/>
    <n v="2"/>
    <n v="8"/>
    <n v="6"/>
    <n v="6"/>
    <n v="5"/>
    <n v="5"/>
    <n v="5.333333333333333"/>
    <s v="Neither easy nor difficult"/>
    <s v="Remote Work"/>
    <s v="Female"/>
    <n v="1"/>
    <n v="36"/>
    <x v="3"/>
    <n v="4"/>
    <s v="White or Caucasian"/>
    <s v="Europe"/>
    <n v="0"/>
    <n v="0"/>
    <n v="1"/>
    <n v="0"/>
    <n v="0"/>
    <n v="0"/>
    <n v="0"/>
    <n v="0"/>
  </r>
  <r>
    <s v="62a344c5f408bae018ed4806"/>
    <s v="anonymous"/>
    <s v="6/10/2022"/>
    <s v="9:19"/>
    <s v="0:02:21"/>
    <s v="Data Analyst"/>
    <n v="1"/>
    <n v="0"/>
    <n v="0"/>
    <n v="0"/>
    <n v="0"/>
    <s v="Yes"/>
    <s v="106k-125k"/>
    <n v="5"/>
    <s v="Tech"/>
    <s v="SQL"/>
    <n v="10"/>
    <n v="6"/>
    <n v="9"/>
    <n v="5"/>
    <n v="8"/>
    <n v="7"/>
    <n v="7.5"/>
    <s v="Easy"/>
    <s v="Good Work/Life Balance"/>
    <s v="Female"/>
    <n v="1"/>
    <n v="27"/>
    <x v="1"/>
    <n v="3"/>
    <s v="White or Caucasian"/>
    <s v="North America"/>
    <n v="1"/>
    <n v="0"/>
    <n v="0"/>
    <n v="0"/>
    <n v="0"/>
    <n v="0"/>
    <n v="0"/>
    <n v="0"/>
  </r>
  <r>
    <s v="62a344c6f8d5efcc22f7d6e1"/>
    <s v="anonymous"/>
    <s v="6/10/2022"/>
    <s v="9:19"/>
    <s v="0:02:17"/>
    <s v="Other"/>
    <n v="0"/>
    <n v="0"/>
    <n v="0"/>
    <n v="0"/>
    <n v="0"/>
    <s v="Yes"/>
    <s v="0-40k"/>
    <n v="1"/>
    <s v="Tech"/>
    <s v="Python"/>
    <n v="5"/>
    <n v="5"/>
    <n v="5"/>
    <n v="5"/>
    <n v="5"/>
    <n v="1"/>
    <n v="4.333333333333333"/>
    <s v="Neither easy nor difficult"/>
    <s v="Other"/>
    <s v="Male"/>
    <n v="0"/>
    <n v="23"/>
    <x v="1"/>
    <n v="3"/>
    <s v="Asian or Asian American"/>
    <s v="India"/>
    <n v="0"/>
    <n v="0"/>
    <n v="0"/>
    <n v="1"/>
    <n v="0"/>
    <n v="0"/>
    <n v="0"/>
    <n v="0"/>
  </r>
  <r>
    <s v="62a3ac4bf8f756164585ea83"/>
    <s v="anonymous"/>
    <s v="6/10/2022"/>
    <s v="16:40"/>
    <s v="0:02:04"/>
    <s v="Data Analyst"/>
    <n v="1"/>
    <n v="0"/>
    <n v="0"/>
    <n v="0"/>
    <n v="0"/>
    <s v="Yes"/>
    <s v="0-40k"/>
    <n v="1"/>
    <s v="Tech"/>
    <s v="Python"/>
    <n v="3"/>
    <n v="2"/>
    <n v="4"/>
    <n v="3"/>
    <n v="7"/>
    <n v="8"/>
    <n v="4.5"/>
    <s v="Easy"/>
    <s v="Good Work/Life Balance"/>
    <s v="Male"/>
    <n v="0"/>
    <n v="26"/>
    <x v="1"/>
    <n v="3"/>
    <s v="Other"/>
    <s v="Asia"/>
    <n v="0"/>
    <n v="0"/>
    <n v="0"/>
    <n v="0"/>
    <n v="0"/>
    <n v="1"/>
    <n v="0"/>
    <n v="0"/>
  </r>
  <r>
    <s v="62a3450424a262602738357f"/>
    <s v="anonymous"/>
    <s v="6/10/2022"/>
    <s v="9:20"/>
    <s v="0:01:19"/>
    <s v="Other"/>
    <n v="0"/>
    <n v="0"/>
    <n v="0"/>
    <n v="0"/>
    <n v="0"/>
    <s v="No"/>
    <s v="86k-105k"/>
    <n v="4"/>
    <s v="Healthcare"/>
    <s v="Python"/>
    <n v="9"/>
    <n v="10"/>
    <n v="10"/>
    <n v="10"/>
    <n v="10"/>
    <n v="10"/>
    <n v="9.8333333333333339"/>
    <s v="Very Easy"/>
    <s v="Good Work/Life Balance"/>
    <s v="Female"/>
    <n v="1"/>
    <n v="33"/>
    <x v="5"/>
    <n v="5"/>
    <s v="Hispanic or Latino"/>
    <s v="North America"/>
    <n v="1"/>
    <n v="0"/>
    <n v="0"/>
    <n v="0"/>
    <n v="0"/>
    <n v="0"/>
    <n v="0"/>
    <n v="0"/>
  </r>
  <r>
    <s v="62a34117cec54911e9ca54e7"/>
    <s v="anonymous"/>
    <s v="6/10/2022"/>
    <s v="9:03"/>
    <s v="0:01:59"/>
    <s v="Student/Looking/None"/>
    <n v="0"/>
    <n v="0"/>
    <n v="0"/>
    <n v="0"/>
    <n v="0"/>
    <s v="Yes"/>
    <s v="0-40k"/>
    <n v="1"/>
    <s v="Other"/>
    <s v="R"/>
    <n v="1"/>
    <n v="3"/>
    <n v="6"/>
    <n v="6"/>
    <n v="6"/>
    <n v="9"/>
    <n v="5.166666666666667"/>
    <s v="Difficult"/>
    <s v="Remote Work"/>
    <s v="Male"/>
    <n v="0"/>
    <n v="36"/>
    <x v="1"/>
    <n v="3"/>
    <s v="Black or African American"/>
    <s v="Caribbean"/>
    <n v="0"/>
    <n v="0"/>
    <n v="0"/>
    <n v="0"/>
    <n v="0"/>
    <n v="0"/>
    <n v="0"/>
    <n v="0"/>
  </r>
  <r>
    <s v="62a345490a77c1a77f65cc5b"/>
    <s v="anonymous"/>
    <s v="6/10/2022"/>
    <s v="9:21"/>
    <s v="0:01:38"/>
    <s v="Data Analyst"/>
    <n v="1"/>
    <n v="0"/>
    <n v="0"/>
    <n v="0"/>
    <n v="0"/>
    <s v="Yes"/>
    <s v="41k-65k"/>
    <n v="2"/>
    <s v="Education"/>
    <s v="R"/>
    <n v="3"/>
    <n v="6"/>
    <n v="5"/>
    <n v="4"/>
    <n v="3"/>
    <n v="4"/>
    <n v="4.166666666666667"/>
    <s v="Neither easy nor difficult"/>
    <s v="Better Salary"/>
    <s v="Male"/>
    <n v="0"/>
    <n v="42"/>
    <x v="4"/>
    <n v="2"/>
    <s v="White or Caucasian"/>
    <s v="North America"/>
    <n v="1"/>
    <n v="0"/>
    <n v="0"/>
    <n v="0"/>
    <n v="0"/>
    <n v="0"/>
    <n v="0"/>
    <n v="0"/>
  </r>
  <r>
    <s v="62a3455bbc6861bf3176d57a"/>
    <s v="anonymous"/>
    <s v="6/10/2022"/>
    <s v="9:21"/>
    <s v="0:02:36"/>
    <s v="Data Analyst"/>
    <n v="1"/>
    <n v="0"/>
    <n v="0"/>
    <n v="0"/>
    <n v="0"/>
    <s v="Yes"/>
    <s v="0-40k"/>
    <n v="1"/>
    <s v="Tech"/>
    <s v="Python"/>
    <n v="6"/>
    <n v="7"/>
    <n v="8"/>
    <n v="7"/>
    <n v="7"/>
    <n v="8"/>
    <n v="7.166666666666667"/>
    <s v="Easy"/>
    <s v="Good Work/Life Balance"/>
    <s v="Male"/>
    <n v="0"/>
    <n v="29"/>
    <x v="3"/>
    <n v="4"/>
    <s v="White or Caucasian"/>
    <s v="Europe"/>
    <n v="0"/>
    <n v="0"/>
    <n v="1"/>
    <n v="0"/>
    <n v="0"/>
    <n v="0"/>
    <n v="0"/>
    <n v="0"/>
  </r>
  <r>
    <s v="62a3457bf8d5efcc22f7da17"/>
    <s v="anonymous"/>
    <s v="6/10/2022"/>
    <s v="9:22"/>
    <s v="0:01:08"/>
    <s v="Data Analyst"/>
    <n v="1"/>
    <n v="0"/>
    <n v="0"/>
    <n v="0"/>
    <n v="0"/>
    <s v="No"/>
    <s v="125k-150k"/>
    <n v="6"/>
    <s v="Tech"/>
    <s v="Python"/>
    <n v="4"/>
    <n v="7"/>
    <n v="6"/>
    <n v="4"/>
    <n v="2"/>
    <n v="4"/>
    <n v="4.5"/>
    <s v="Easy"/>
    <s v="Better Salary"/>
    <s v="Female"/>
    <n v="1"/>
    <n v="27"/>
    <x v="3"/>
    <n v="4"/>
    <s v="Asian or Asian American"/>
    <s v="North America"/>
    <n v="1"/>
    <n v="0"/>
    <n v="0"/>
    <n v="0"/>
    <n v="0"/>
    <n v="0"/>
    <n v="0"/>
    <n v="0"/>
  </r>
  <r>
    <s v="62a345b2bae91e4b8b82fad6"/>
    <s v="anonymous"/>
    <s v="6/10/2022"/>
    <s v="9:22"/>
    <s v="0:01:41"/>
    <s v="Student/Looking/None"/>
    <n v="0"/>
    <n v="0"/>
    <n v="0"/>
    <n v="0"/>
    <n v="0"/>
    <s v="No"/>
    <s v="41k-65k"/>
    <n v="2"/>
    <s v="Healthcare"/>
    <s v="Python"/>
    <n v="0"/>
    <n v="10"/>
    <n v="10"/>
    <n v="10"/>
    <n v="4"/>
    <n v="2"/>
    <n v="6"/>
    <s v="Neither easy nor difficult"/>
    <s v="Remote Work"/>
    <s v="Female"/>
    <n v="1"/>
    <n v="39"/>
    <x v="1"/>
    <n v="3"/>
    <s v="Hispanic or Latino"/>
    <s v="North America"/>
    <n v="1"/>
    <n v="0"/>
    <n v="0"/>
    <n v="0"/>
    <n v="0"/>
    <n v="0"/>
    <n v="0"/>
    <n v="0"/>
  </r>
  <r>
    <s v="62a360dbd8c00e9f541a16cf"/>
    <s v="anonymous"/>
    <s v="6/10/2022"/>
    <s v="11:18"/>
    <s v="0:02:08"/>
    <s v="Student/Looking/None"/>
    <n v="0"/>
    <n v="0"/>
    <n v="0"/>
    <n v="0"/>
    <n v="0"/>
    <s v="No"/>
    <s v="41k-65k"/>
    <n v="2"/>
    <s v="Construction"/>
    <s v="Other"/>
    <n v="10"/>
    <n v="4"/>
    <n v="10"/>
    <n v="10"/>
    <n v="4"/>
    <n v="10"/>
    <n v="8"/>
    <s v="Neither easy nor difficult"/>
    <s v="Remote Work"/>
    <s v="Male"/>
    <n v="0"/>
    <n v="32"/>
    <x v="3"/>
    <n v="4"/>
    <s v="White or Caucasian"/>
    <s v="Europe"/>
    <n v="0"/>
    <n v="0"/>
    <n v="1"/>
    <n v="0"/>
    <n v="0"/>
    <n v="0"/>
    <n v="0"/>
    <n v="0"/>
  </r>
  <r>
    <s v="62a36d12f8d5efcc22f82cd8"/>
    <s v="anonymous"/>
    <s v="6/10/2022"/>
    <s v="12:10"/>
    <s v="0:02:58"/>
    <s v="Student/Looking/None"/>
    <n v="0"/>
    <n v="0"/>
    <n v="0"/>
    <n v="0"/>
    <n v="0"/>
    <s v="No"/>
    <s v="0-40k"/>
    <n v="1"/>
    <s v="Tech"/>
    <s v="Python"/>
    <n v="0"/>
    <n v="4"/>
    <n v="7"/>
    <n v="6"/>
    <n v="7"/>
    <n v="8"/>
    <n v="5.333333333333333"/>
    <s v="Easy"/>
    <s v="Other"/>
    <s v="Male"/>
    <n v="0"/>
    <n v="24"/>
    <x v="3"/>
    <n v="4"/>
    <s v="White or Caucasian"/>
    <s v="Europe"/>
    <n v="0"/>
    <n v="0"/>
    <n v="1"/>
    <n v="0"/>
    <n v="0"/>
    <n v="0"/>
    <n v="0"/>
    <n v="0"/>
  </r>
  <r>
    <s v="62a34646f8d5efcc22f7dc5c"/>
    <s v="anonymous"/>
    <s v="6/10/2022"/>
    <s v="9:25"/>
    <s v="0:01:22"/>
    <s v="Data Analyst"/>
    <n v="1"/>
    <n v="0"/>
    <n v="0"/>
    <n v="0"/>
    <n v="0"/>
    <s v="Yes"/>
    <s v="66k-85k"/>
    <n v="3"/>
    <s v="Education"/>
    <s v="R"/>
    <n v="7"/>
    <n v="7"/>
    <n v="7"/>
    <n v="7"/>
    <n v="4"/>
    <n v="7"/>
    <n v="6.5"/>
    <s v="Easy"/>
    <s v="Remote Work"/>
    <s v="Male"/>
    <n v="0"/>
    <n v="31"/>
    <x v="3"/>
    <n v="4"/>
    <s v="White or Caucasian"/>
    <s v="North America"/>
    <n v="1"/>
    <n v="0"/>
    <n v="0"/>
    <n v="0"/>
    <n v="0"/>
    <n v="0"/>
    <n v="0"/>
    <n v="0"/>
  </r>
  <r>
    <s v="62a34687f408bae018ed4c52"/>
    <s v="anonymous"/>
    <s v="6/10/2022"/>
    <s v="9:26"/>
    <s v="0:01:30"/>
    <s v="Data Analyst"/>
    <n v="1"/>
    <n v="0"/>
    <n v="0"/>
    <n v="0"/>
    <n v="0"/>
    <s v="Yes"/>
    <s v="0-40k"/>
    <n v="1"/>
    <s v="Finance"/>
    <s v="Python"/>
    <n v="10"/>
    <n v="9"/>
    <n v="9"/>
    <n v="10"/>
    <n v="9"/>
    <n v="10"/>
    <n v="9.5"/>
    <s v="Neither easy nor difficult"/>
    <s v="Good Culture"/>
    <s v="Male"/>
    <n v="0"/>
    <n v="30"/>
    <x v="3"/>
    <n v="4"/>
    <s v="Hispanic or Latino"/>
    <s v="North America"/>
    <n v="1"/>
    <n v="0"/>
    <n v="0"/>
    <n v="0"/>
    <n v="0"/>
    <n v="0"/>
    <n v="0"/>
    <n v="0"/>
  </r>
  <r>
    <s v="62a346a37dc029e2d66bfa6d"/>
    <s v="anonymous"/>
    <s v="6/10/2022"/>
    <s v="9:26"/>
    <s v="0:03:05"/>
    <s v="Data Engineer"/>
    <n v="0"/>
    <n v="1"/>
    <n v="0"/>
    <n v="0"/>
    <n v="0"/>
    <s v="Yes"/>
    <s v="0-40k"/>
    <n v="1"/>
    <s v="Tech"/>
    <s v="Python"/>
    <n v="7"/>
    <n v="8"/>
    <n v="6"/>
    <n v="5"/>
    <n v="5"/>
    <n v="9"/>
    <n v="6.666666666666667"/>
    <s v="Difficult"/>
    <s v="Better Salary"/>
    <s v="Male"/>
    <n v="0"/>
    <n v="33"/>
    <x v="3"/>
    <n v="4"/>
    <s v="Hispanic or Latino"/>
    <s v="North America"/>
    <n v="1"/>
    <n v="0"/>
    <n v="0"/>
    <n v="0"/>
    <n v="0"/>
    <n v="0"/>
    <n v="0"/>
    <n v="0"/>
  </r>
  <r>
    <s v="62a346a95d257a28a30d8cb9"/>
    <s v="anonymous"/>
    <s v="6/10/2022"/>
    <s v="9:27"/>
    <s v="0:00:58"/>
    <s v="Data Analyst"/>
    <n v="1"/>
    <n v="0"/>
    <n v="0"/>
    <n v="0"/>
    <n v="0"/>
    <s v="No"/>
    <s v="66k-85k"/>
    <n v="3"/>
    <s v="Other"/>
    <s v="Python"/>
    <n v="7"/>
    <n v="8"/>
    <n v="9"/>
    <n v="7"/>
    <n v="7"/>
    <n v="7"/>
    <n v="7.5"/>
    <s v="Neither easy nor difficult"/>
    <s v="Better Salary"/>
    <s v="Male"/>
    <n v="0"/>
    <n v="25"/>
    <x v="1"/>
    <n v="3"/>
    <s v="White or Caucasian"/>
    <s v="North America"/>
    <n v="1"/>
    <n v="0"/>
    <n v="0"/>
    <n v="0"/>
    <n v="0"/>
    <n v="0"/>
    <n v="0"/>
    <n v="0"/>
  </r>
  <r>
    <s v="62a346b4bc6861bf3176d7ce"/>
    <s v="anonymous"/>
    <s v="6/10/2022"/>
    <s v="9:27"/>
    <s v="0:01:09"/>
    <s v="Student/Looking/None"/>
    <n v="0"/>
    <n v="0"/>
    <n v="0"/>
    <n v="0"/>
    <n v="0"/>
    <s v="No"/>
    <s v="0-40k"/>
    <n v="1"/>
    <s v="Tech"/>
    <s v="R"/>
    <n v="0"/>
    <n v="0"/>
    <n v="0"/>
    <n v="0"/>
    <n v="0"/>
    <n v="0"/>
    <n v="0"/>
    <s v="Neither easy nor difficult"/>
    <s v="Good Work/Life Balance"/>
    <s v="Male"/>
    <n v="0"/>
    <n v="23"/>
    <x v="1"/>
    <n v="3"/>
    <s v="Other"/>
    <s v="India"/>
    <n v="0"/>
    <n v="0"/>
    <n v="0"/>
    <n v="1"/>
    <n v="0"/>
    <n v="0"/>
    <n v="0"/>
    <n v="0"/>
  </r>
  <r>
    <s v="62a346cef8f756164585385b"/>
    <s v="anonymous"/>
    <s v="6/10/2022"/>
    <s v="9:27"/>
    <s v="0:01:51"/>
    <s v="Data Analyst"/>
    <n v="1"/>
    <n v="0"/>
    <n v="0"/>
    <n v="0"/>
    <n v="0"/>
    <s v="Yes"/>
    <s v="41k-65k"/>
    <n v="2"/>
    <s v="Other"/>
    <s v="Other"/>
    <n v="4"/>
    <n v="4"/>
    <n v="3"/>
    <n v="3"/>
    <n v="5"/>
    <n v="6"/>
    <n v="4.166666666666667"/>
    <s v="Very Difficult"/>
    <s v="Better Salary"/>
    <s v="Male"/>
    <n v="0"/>
    <n v="33"/>
    <x v="1"/>
    <n v="3"/>
    <s v="Asian or Asian American"/>
    <s v="North America"/>
    <n v="1"/>
    <n v="0"/>
    <n v="0"/>
    <n v="0"/>
    <n v="0"/>
    <n v="0"/>
    <n v="0"/>
    <n v="0"/>
  </r>
  <r>
    <s v="62a3fea50a77c1a77f66e41b"/>
    <s v="anonymous"/>
    <s v="6/10/2022"/>
    <s v="22:32"/>
    <s v="0:00:43"/>
    <s v="Data Analyst"/>
    <n v="1"/>
    <n v="0"/>
    <n v="0"/>
    <n v="0"/>
    <n v="0"/>
    <s v="Yes"/>
    <s v="0-40k"/>
    <n v="1"/>
    <s v="Healthcare"/>
    <s v="R"/>
    <n v="4"/>
    <n v="5"/>
    <n v="7"/>
    <n v="7"/>
    <n v="5"/>
    <n v="7"/>
    <n v="5.833333333333333"/>
    <s v="Neither easy nor difficult"/>
    <s v="Better Salary"/>
    <s v="Female"/>
    <n v="1"/>
    <n v="35"/>
    <x v="1"/>
    <n v="3"/>
    <s v="Hispanic or Latino"/>
    <s v="South America"/>
    <n v="0"/>
    <n v="0"/>
    <n v="0"/>
    <n v="0"/>
    <n v="0"/>
    <n v="0"/>
    <n v="0"/>
    <n v="1"/>
  </r>
  <r>
    <s v="62a345e25d257a28a30d8b43"/>
    <s v="anonymous"/>
    <s v="6/10/2022"/>
    <s v="9:23"/>
    <s v="0:03:09"/>
    <s v="Data Analyst"/>
    <n v="1"/>
    <n v="0"/>
    <n v="0"/>
    <n v="0"/>
    <n v="0"/>
    <s v="Yes"/>
    <s v="66k-85k"/>
    <n v="3"/>
    <s v="Other"/>
    <s v="Python"/>
    <n v="7"/>
    <n v="7"/>
    <n v="5"/>
    <n v="9"/>
    <n v="7"/>
    <n v="8"/>
    <n v="7.166666666666667"/>
    <s v="Easy"/>
    <s v="Good Work/Life Balance"/>
    <s v="Male"/>
    <n v="0"/>
    <n v="29"/>
    <x v="1"/>
    <n v="3"/>
    <s v="Hispanic or Latino"/>
    <s v="South America"/>
    <n v="0"/>
    <n v="0"/>
    <n v="0"/>
    <n v="0"/>
    <n v="0"/>
    <n v="0"/>
    <n v="0"/>
    <n v="1"/>
  </r>
  <r>
    <s v="62a34726f8d5efcc22f7dec7"/>
    <s v="anonymous"/>
    <s v="6/10/2022"/>
    <s v="9:29"/>
    <s v="0:01:14"/>
    <s v="Data Analyst"/>
    <n v="1"/>
    <n v="0"/>
    <n v="0"/>
    <n v="0"/>
    <n v="0"/>
    <s v="No"/>
    <s v="66k-85k"/>
    <n v="3"/>
    <s v="Tech"/>
    <s v="Python"/>
    <n v="3"/>
    <n v="4"/>
    <n v="2"/>
    <n v="1"/>
    <n v="0"/>
    <n v="4"/>
    <n v="2.3333333333333335"/>
    <s v="Neither easy nor difficult"/>
    <s v="Better Salary"/>
    <s v="Male"/>
    <n v="0"/>
    <n v="25"/>
    <x v="1"/>
    <n v="3"/>
    <s v="White or Caucasian"/>
    <s v="North America"/>
    <n v="1"/>
    <n v="0"/>
    <n v="0"/>
    <n v="0"/>
    <n v="0"/>
    <n v="0"/>
    <n v="0"/>
    <n v="0"/>
  </r>
  <r>
    <s v="62a3476c5d257a28a30d8e6d"/>
    <s v="anonymous"/>
    <s v="6/10/2022"/>
    <s v="9:30"/>
    <s v="0:03:00"/>
    <s v="Data Analyst"/>
    <n v="1"/>
    <n v="0"/>
    <n v="0"/>
    <n v="0"/>
    <n v="0"/>
    <s v="No"/>
    <s v="86k-105k"/>
    <n v="4"/>
    <s v="Other"/>
    <s v="Python"/>
    <n v="5"/>
    <n v="4"/>
    <n v="5"/>
    <n v="4"/>
    <n v="3"/>
    <n v="6"/>
    <n v="4.5"/>
    <s v="Neither easy nor difficult"/>
    <s v="Other"/>
    <s v="Male"/>
    <n v="0"/>
    <n v="23"/>
    <x v="1"/>
    <n v="3"/>
    <s v="White or Caucasian"/>
    <s v="North America"/>
    <n v="1"/>
    <n v="0"/>
    <n v="0"/>
    <n v="0"/>
    <n v="0"/>
    <n v="0"/>
    <n v="0"/>
    <n v="0"/>
  </r>
  <r>
    <s v="62a347b4f8f7561645853a98"/>
    <s v="anonymous"/>
    <s v="6/10/2022"/>
    <s v="9:31"/>
    <s v="0:02:02"/>
    <s v="Other"/>
    <n v="0"/>
    <n v="0"/>
    <n v="0"/>
    <n v="0"/>
    <n v="0"/>
    <s v="No"/>
    <s v="41k-65k"/>
    <n v="2"/>
    <s v="Healthcare"/>
    <s v="JavaScript"/>
    <n v="2"/>
    <n v="4"/>
    <n v="6"/>
    <n v="5"/>
    <n v="3"/>
    <n v="4"/>
    <n v="4"/>
    <s v="Easy"/>
    <s v="Better Salary"/>
    <s v="Female"/>
    <n v="1"/>
    <n v="51"/>
    <x v="1"/>
    <n v="3"/>
    <s v="Black or African American"/>
    <s v="North America"/>
    <n v="1"/>
    <n v="0"/>
    <n v="0"/>
    <n v="0"/>
    <n v="0"/>
    <n v="0"/>
    <n v="0"/>
    <n v="0"/>
  </r>
  <r>
    <s v="62a347f6b4da29969c62fb79"/>
    <s v="anonymous"/>
    <s v="6/10/2022"/>
    <s v="9:32"/>
    <s v="0:01:45"/>
    <s v="Data Analyst"/>
    <n v="1"/>
    <n v="0"/>
    <n v="0"/>
    <n v="0"/>
    <n v="0"/>
    <s v="No"/>
    <s v="0-40k"/>
    <n v="1"/>
    <s v="Telecommunication"/>
    <s v="Other"/>
    <n v="1"/>
    <n v="4"/>
    <n v="4"/>
    <n v="3"/>
    <n v="2"/>
    <n v="6"/>
    <n v="3.3333333333333335"/>
    <s v="Very Difficult"/>
    <s v="Better Salary"/>
    <s v="Male"/>
    <n v="0"/>
    <n v="30"/>
    <x v="1"/>
    <n v="3"/>
    <s v="Black or African American"/>
    <s v="United Kingdom"/>
    <n v="0"/>
    <n v="0"/>
    <n v="0"/>
    <n v="0"/>
    <n v="1"/>
    <n v="0"/>
    <n v="0"/>
    <n v="0"/>
  </r>
  <r>
    <s v="62a3483018134ddc75cea4e6"/>
    <s v="anonymous"/>
    <s v="6/10/2022"/>
    <s v="9:33"/>
    <s v="0:01:41"/>
    <s v="Data Analyst"/>
    <n v="1"/>
    <n v="0"/>
    <n v="0"/>
    <n v="0"/>
    <n v="0"/>
    <s v="Yes"/>
    <s v="41k-65k"/>
    <n v="2"/>
    <s v="Finance"/>
    <s v="Python"/>
    <n v="8"/>
    <n v="9"/>
    <n v="9"/>
    <n v="9"/>
    <n v="9"/>
    <n v="8"/>
    <n v="8.6666666666666661"/>
    <s v="Very Difficult"/>
    <s v="Better Salary"/>
    <s v="Male"/>
    <n v="0"/>
    <n v="23"/>
    <x v="1"/>
    <n v="3"/>
    <s v="Asian or Asian American"/>
    <s v="India"/>
    <n v="0"/>
    <n v="0"/>
    <n v="0"/>
    <n v="1"/>
    <n v="0"/>
    <n v="0"/>
    <n v="0"/>
    <n v="0"/>
  </r>
  <r>
    <s v="62a348650f8c8599d5af2b77"/>
    <s v="anonymous"/>
    <s v="6/10/2022"/>
    <s v="9:34"/>
    <s v="0:01:06"/>
    <s v="Other"/>
    <n v="0"/>
    <n v="0"/>
    <n v="0"/>
    <n v="0"/>
    <n v="0"/>
    <s v="Yes"/>
    <s v="41k-65k"/>
    <n v="2"/>
    <s v="Other"/>
    <s v="R"/>
    <n v="3"/>
    <n v="5"/>
    <n v="5"/>
    <n v="6"/>
    <n v="3"/>
    <n v="4"/>
    <n v="4.333333333333333"/>
    <s v="Neither easy nor difficult"/>
    <s v="Better Salary"/>
    <s v="Male"/>
    <n v="0"/>
    <n v="24"/>
    <x v="1"/>
    <n v="3"/>
    <s v="Asian or Asian American"/>
    <s v="North America"/>
    <n v="1"/>
    <n v="0"/>
    <n v="0"/>
    <n v="0"/>
    <n v="0"/>
    <n v="0"/>
    <n v="0"/>
    <n v="0"/>
  </r>
  <r>
    <s v="62a3489318134ddc75cea659"/>
    <s v="anonymous"/>
    <s v="6/10/2022"/>
    <s v="9:35"/>
    <s v="0:01:06"/>
    <s v="Student/Looking/None"/>
    <n v="0"/>
    <n v="0"/>
    <n v="0"/>
    <n v="0"/>
    <n v="0"/>
    <s v="Yes"/>
    <s v="41k-65k"/>
    <n v="2"/>
    <s v="Tech"/>
    <s v="Python"/>
    <n v="6"/>
    <n v="6"/>
    <n v="6"/>
    <n v="6"/>
    <n v="6"/>
    <n v="6"/>
    <n v="6"/>
    <s v="Easy"/>
    <s v="Good Culture"/>
    <s v="Male"/>
    <n v="0"/>
    <n v="25"/>
    <x v="3"/>
    <n v="4"/>
    <s v="Asian or Asian American"/>
    <s v="Australia"/>
    <n v="0"/>
    <n v="0"/>
    <n v="0"/>
    <n v="0"/>
    <n v="0"/>
    <n v="0"/>
    <n v="1"/>
    <n v="0"/>
  </r>
  <r>
    <s v="62a348bf2e54c9003e533634"/>
    <s v="anonymous"/>
    <s v="6/10/2022"/>
    <s v="9:35"/>
    <s v="0:02:22"/>
    <s v="Data Analyst"/>
    <n v="1"/>
    <n v="0"/>
    <n v="0"/>
    <n v="0"/>
    <n v="0"/>
    <s v="Yes"/>
    <s v="41k-65k"/>
    <n v="2"/>
    <s v="Finance"/>
    <s v="Python"/>
    <n v="4"/>
    <n v="4"/>
    <n v="6"/>
    <n v="4"/>
    <n v="5"/>
    <n v="6"/>
    <n v="4.833333333333333"/>
    <s v="Difficult"/>
    <s v="Better Salary"/>
    <s v="Female"/>
    <n v="1"/>
    <n v="55"/>
    <x v="3"/>
    <n v="4"/>
    <s v="Other"/>
    <s v="North America"/>
    <n v="1"/>
    <n v="0"/>
    <n v="0"/>
    <n v="0"/>
    <n v="0"/>
    <n v="0"/>
    <n v="0"/>
    <n v="0"/>
  </r>
  <r>
    <s v="62a348c2f3072dd892623c10"/>
    <s v="anonymous"/>
    <s v="6/10/2022"/>
    <s v="9:36"/>
    <s v="0:01:56"/>
    <s v="Data Analyst"/>
    <n v="1"/>
    <n v="0"/>
    <n v="0"/>
    <n v="0"/>
    <n v="0"/>
    <s v="No"/>
    <s v="86k-105k"/>
    <n v="4"/>
    <s v="Other"/>
    <s v="R"/>
    <n v="8"/>
    <n v="10"/>
    <n v="8"/>
    <n v="7"/>
    <n v="8"/>
    <n v="10"/>
    <n v="8.5"/>
    <s v="Very Easy"/>
    <s v="Remote Work"/>
    <s v="Female"/>
    <n v="1"/>
    <n v="30"/>
    <x v="3"/>
    <n v="4"/>
    <s v="White or Caucasian"/>
    <s v="North America"/>
    <n v="1"/>
    <n v="0"/>
    <n v="0"/>
    <n v="0"/>
    <n v="0"/>
    <n v="0"/>
    <n v="0"/>
    <n v="0"/>
  </r>
  <r>
    <s v="62a348f2f8d5efcc22f7e2ba"/>
    <s v="anonymous"/>
    <s v="6/10/2022"/>
    <s v="9:36"/>
    <s v="0:01:10"/>
    <s v="Data Analyst"/>
    <n v="1"/>
    <n v="0"/>
    <n v="0"/>
    <n v="0"/>
    <n v="0"/>
    <s v="Yes"/>
    <s v="41k-65k"/>
    <n v="2"/>
    <s v="Other"/>
    <s v="Python"/>
    <n v="9"/>
    <n v="9"/>
    <n v="9"/>
    <n v="9"/>
    <n v="7"/>
    <n v="4"/>
    <n v="7.833333333333333"/>
    <s v="Difficult"/>
    <s v="Better Salary"/>
    <s v="Male"/>
    <n v="0"/>
    <n v="25"/>
    <x v="1"/>
    <n v="3"/>
    <s v="Asian or Asian American"/>
    <s v="North America"/>
    <n v="1"/>
    <n v="0"/>
    <n v="0"/>
    <n v="0"/>
    <n v="0"/>
    <n v="0"/>
    <n v="0"/>
    <n v="0"/>
  </r>
  <r>
    <s v="62a349160a77c1a77f65d4db"/>
    <s v="anonymous"/>
    <s v="6/10/2022"/>
    <s v="9:37"/>
    <s v="0:00:28"/>
    <s v="Data Analyst"/>
    <n v="1"/>
    <n v="0"/>
    <n v="0"/>
    <n v="0"/>
    <n v="0"/>
    <s v="Yes"/>
    <s v="66k-85k"/>
    <n v="3"/>
    <s v="Other"/>
    <s v="Python"/>
    <n v="6"/>
    <n v="9"/>
    <n v="7"/>
    <n v="6"/>
    <n v="7"/>
    <n v="7"/>
    <n v="7"/>
    <s v="Neither easy nor difficult"/>
    <s v="Better Salary"/>
    <s v="Male"/>
    <n v="0"/>
    <n v="28"/>
    <x v="3"/>
    <n v="4"/>
    <s v="White or Caucasian"/>
    <s v="North America"/>
    <n v="1"/>
    <n v="0"/>
    <n v="0"/>
    <n v="0"/>
    <n v="0"/>
    <n v="0"/>
    <n v="0"/>
    <n v="0"/>
  </r>
  <r>
    <s v="62a3493fb4da29969c62fe63"/>
    <s v="anonymous"/>
    <s v="6/10/2022"/>
    <s v="9:38"/>
    <s v="0:02:22"/>
    <s v="Other"/>
    <n v="0"/>
    <n v="0"/>
    <n v="0"/>
    <n v="0"/>
    <n v="0"/>
    <s v="Yes"/>
    <s v="41k-65k"/>
    <n v="2"/>
    <s v="Other"/>
    <s v="Python"/>
    <n v="8"/>
    <n v="8"/>
    <n v="9"/>
    <n v="9"/>
    <n v="10"/>
    <n v="10"/>
    <n v="9"/>
    <s v="Very Easy"/>
    <s v="Better Salary"/>
    <s v="Male"/>
    <n v="0"/>
    <n v="34"/>
    <x v="1"/>
    <n v="3"/>
    <s v="White or Caucasian"/>
    <s v="United Kingdom"/>
    <n v="0"/>
    <n v="0"/>
    <n v="0"/>
    <n v="0"/>
    <n v="1"/>
    <n v="0"/>
    <n v="0"/>
    <n v="0"/>
  </r>
  <r>
    <s v="62a35a2c7dc029e2d66c2519"/>
    <s v="anonymous"/>
    <s v="6/10/2022"/>
    <s v="10:50"/>
    <s v="0:01:39"/>
    <s v="Student/Looking/None"/>
    <n v="0"/>
    <n v="0"/>
    <n v="0"/>
    <n v="0"/>
    <n v="0"/>
    <s v="No"/>
    <s v="0-40k"/>
    <n v="1"/>
    <s v="Tech"/>
    <s v="Python"/>
    <n v="3"/>
    <n v="7"/>
    <n v="6"/>
    <n v="7"/>
    <n v="0"/>
    <n v="0"/>
    <n v="3.8333333333333335"/>
    <s v="Difficult"/>
    <s v="Better Salary"/>
    <s v="Male"/>
    <n v="0"/>
    <n v="42"/>
    <x v="4"/>
    <n v="2"/>
    <s v="White or Caucasian"/>
    <s v="South America"/>
    <n v="0"/>
    <n v="0"/>
    <n v="0"/>
    <n v="0"/>
    <n v="0"/>
    <n v="0"/>
    <n v="0"/>
    <n v="1"/>
  </r>
  <r>
    <s v="62a34256bae91e4b8b82f16d"/>
    <s v="anonymous"/>
    <s v="6/10/2022"/>
    <s v="9:08"/>
    <s v="0:01:46"/>
    <s v="Data Analyst"/>
    <n v="1"/>
    <n v="0"/>
    <n v="0"/>
    <n v="0"/>
    <n v="0"/>
    <s v="Yes"/>
    <s v="0-40k"/>
    <n v="1"/>
    <s v="Finance"/>
    <s v="Other"/>
    <n v="3"/>
    <n v="5"/>
    <n v="4"/>
    <n v="3"/>
    <n v="3"/>
    <n v="3"/>
    <n v="3.5"/>
    <s v="Difficult"/>
    <s v="Good Work/Life Balance"/>
    <s v="Male"/>
    <n v="0"/>
    <n v="31"/>
    <x v="3"/>
    <n v="4"/>
    <s v="White or Caucasian"/>
    <s v="Europe"/>
    <n v="0"/>
    <n v="0"/>
    <n v="1"/>
    <n v="0"/>
    <n v="0"/>
    <n v="0"/>
    <n v="0"/>
    <n v="0"/>
  </r>
  <r>
    <s v="62a34991b4da29969c62ff4b"/>
    <s v="anonymous"/>
    <s v="6/10/2022"/>
    <s v="9:39"/>
    <s v="0:01:15"/>
    <s v="Student/Looking/None"/>
    <n v="0"/>
    <n v="0"/>
    <n v="0"/>
    <n v="0"/>
    <n v="0"/>
    <s v="Yes"/>
    <s v="0-40k"/>
    <n v="1"/>
    <s v="Healthcare"/>
    <s v="Python"/>
    <n v="3"/>
    <n v="7"/>
    <n v="7"/>
    <n v="7"/>
    <n v="1"/>
    <n v="2"/>
    <n v="4.5"/>
    <s v="Difficult"/>
    <s v="Better Salary"/>
    <s v="Male"/>
    <n v="0"/>
    <n v="31"/>
    <x v="3"/>
    <n v="4"/>
    <s v="Black or African American"/>
    <s v="North America"/>
    <n v="1"/>
    <n v="0"/>
    <n v="0"/>
    <n v="0"/>
    <n v="0"/>
    <n v="0"/>
    <n v="0"/>
    <n v="0"/>
  </r>
  <r>
    <s v="62a349bbf8f756164585400d"/>
    <s v="anonymous"/>
    <s v="6/10/2022"/>
    <s v="9:40"/>
    <s v="0:02:07"/>
    <s v="Data Analyst"/>
    <n v="1"/>
    <n v="0"/>
    <n v="0"/>
    <n v="0"/>
    <n v="0"/>
    <s v="Yes"/>
    <s v="41k-65k"/>
    <n v="2"/>
    <s v="Other"/>
    <s v="SQL"/>
    <n v="3"/>
    <n v="6"/>
    <n v="6"/>
    <n v="6"/>
    <n v="4"/>
    <n v="4"/>
    <n v="4.833333333333333"/>
    <s v="Easy"/>
    <s v="Better Salary"/>
    <s v="Male"/>
    <n v="0"/>
    <n v="25"/>
    <x v="1"/>
    <n v="3"/>
    <s v="Asian or Asian American"/>
    <s v="North America"/>
    <n v="1"/>
    <n v="0"/>
    <n v="0"/>
    <n v="0"/>
    <n v="0"/>
    <n v="0"/>
    <n v="0"/>
    <n v="0"/>
  </r>
  <r>
    <s v="62a349c7cec54911e9ca67c7"/>
    <s v="anonymous"/>
    <s v="6/10/2022"/>
    <s v="9:40"/>
    <s v="0:01:05"/>
    <s v="Data Analyst"/>
    <n v="1"/>
    <n v="0"/>
    <n v="0"/>
    <n v="0"/>
    <n v="0"/>
    <s v="Yes"/>
    <s v="106k-125k"/>
    <n v="5"/>
    <s v="Finance"/>
    <s v="Python"/>
    <n v="5"/>
    <n v="1"/>
    <n v="4"/>
    <n v="3"/>
    <n v="3"/>
    <n v="4"/>
    <n v="3.3333333333333335"/>
    <s v="Easy"/>
    <s v="Better Salary"/>
    <s v="Female"/>
    <n v="1"/>
    <n v="38"/>
    <x v="1"/>
    <n v="3"/>
    <s v="White or Caucasian"/>
    <s v="North America"/>
    <n v="1"/>
    <n v="0"/>
    <n v="0"/>
    <n v="0"/>
    <n v="0"/>
    <n v="0"/>
    <n v="0"/>
    <n v="0"/>
  </r>
  <r>
    <s v="62a39a95bc6861bf3177751d"/>
    <s v="anonymous"/>
    <s v="6/10/2022"/>
    <s v="15:25"/>
    <s v="0:02:24"/>
    <s v="Other"/>
    <n v="0"/>
    <n v="0"/>
    <n v="0"/>
    <n v="0"/>
    <n v="0"/>
    <s v="No"/>
    <s v="41k-65k"/>
    <n v="2"/>
    <s v="Healthcare"/>
    <s v="Python"/>
    <n v="6"/>
    <n v="8"/>
    <n v="8"/>
    <n v="8"/>
    <n v="8"/>
    <n v="10"/>
    <n v="8"/>
    <s v="Neither easy nor difficult"/>
    <s v="Good Work/Life Balance"/>
    <s v="Female"/>
    <n v="1"/>
    <n v="35"/>
    <x v="3"/>
    <n v="4"/>
    <s v="White or Caucasian"/>
    <s v="Europe"/>
    <n v="0"/>
    <n v="0"/>
    <n v="1"/>
    <n v="0"/>
    <n v="0"/>
    <n v="0"/>
    <n v="0"/>
    <n v="0"/>
  </r>
  <r>
    <s v="62a349e6b4da29969c63000c"/>
    <s v="anonymous"/>
    <s v="6/10/2022"/>
    <s v="9:40"/>
    <s v="0:01:32"/>
    <s v="Data Analyst"/>
    <n v="1"/>
    <n v="0"/>
    <n v="0"/>
    <n v="0"/>
    <n v="0"/>
    <s v="Yes"/>
    <s v="0-40k"/>
    <n v="1"/>
    <s v="Tech"/>
    <s v="C/C++"/>
    <n v="0"/>
    <n v="0"/>
    <n v="0"/>
    <n v="2"/>
    <n v="2"/>
    <n v="5"/>
    <n v="1.5"/>
    <s v="Neither easy nor difficult"/>
    <s v="Good Work/Life Balance"/>
    <s v="Male"/>
    <n v="0"/>
    <n v="25"/>
    <x v="1"/>
    <n v="3"/>
    <s v="Asian or Asian American"/>
    <s v="India"/>
    <n v="0"/>
    <n v="0"/>
    <n v="0"/>
    <n v="1"/>
    <n v="0"/>
    <n v="0"/>
    <n v="0"/>
    <n v="0"/>
  </r>
  <r>
    <s v="62a34a03cec54911e9ca6869"/>
    <s v="anonymous"/>
    <s v="6/10/2022"/>
    <s v="9:41"/>
    <s v="0:01:08"/>
    <s v="Data Analyst"/>
    <n v="1"/>
    <n v="0"/>
    <n v="0"/>
    <n v="0"/>
    <n v="0"/>
    <s v="Yes"/>
    <s v="0-40k"/>
    <n v="1"/>
    <s v="Tech"/>
    <s v="Python"/>
    <n v="1"/>
    <n v="2"/>
    <n v="1"/>
    <n v="5"/>
    <n v="6"/>
    <n v="6"/>
    <n v="3.5"/>
    <s v="Neither easy nor difficult"/>
    <s v="Better Salary"/>
    <s v="Female"/>
    <n v="1"/>
    <n v="29"/>
    <x v="1"/>
    <n v="3"/>
    <s v="Black or African American"/>
    <s v="Africa"/>
    <n v="0"/>
    <n v="1"/>
    <n v="0"/>
    <n v="0"/>
    <n v="0"/>
    <n v="0"/>
    <n v="0"/>
    <n v="0"/>
  </r>
  <r>
    <s v="62a346d724a2626027383abd"/>
    <s v="anonymous"/>
    <s v="6/10/2022"/>
    <s v="9:27"/>
    <s v="0:02:29"/>
    <s v="Other"/>
    <n v="0"/>
    <n v="0"/>
    <n v="0"/>
    <n v="0"/>
    <n v="0"/>
    <s v="Yes"/>
    <s v="66k-85k"/>
    <n v="3"/>
    <s v="Other"/>
    <s v="Python"/>
    <n v="7"/>
    <n v="9"/>
    <n v="9"/>
    <n v="8"/>
    <n v="8"/>
    <n v="9"/>
    <n v="8.3333333333333339"/>
    <s v="Neither easy nor difficult"/>
    <s v="Good Work/Life Balance"/>
    <s v="Male"/>
    <n v="0"/>
    <n v="35"/>
    <x v="1"/>
    <n v="3"/>
    <s v="Hispanic or Latino"/>
    <s v="South America"/>
    <n v="0"/>
    <n v="0"/>
    <n v="0"/>
    <n v="0"/>
    <n v="0"/>
    <n v="0"/>
    <n v="0"/>
    <n v="1"/>
  </r>
  <r>
    <s v="62a34abc0f8c8599d5af31c5"/>
    <s v="anonymous"/>
    <s v="6/10/2022"/>
    <s v="9:44"/>
    <s v="0:02:00"/>
    <s v="Data Analyst"/>
    <n v="1"/>
    <n v="0"/>
    <n v="0"/>
    <n v="0"/>
    <n v="0"/>
    <s v="Yes"/>
    <s v="66k-85k"/>
    <n v="3"/>
    <s v="Other"/>
    <s v="SQL"/>
    <n v="5"/>
    <n v="8"/>
    <n v="8"/>
    <n v="7"/>
    <n v="6"/>
    <n v="7"/>
    <n v="6.833333333333333"/>
    <s v="Very Easy"/>
    <s v="Remote Work"/>
    <s v="Female"/>
    <n v="1"/>
    <n v="39"/>
    <x v="1"/>
    <n v="3"/>
    <s v="Asian or Asian American"/>
    <s v="North America"/>
    <n v="1"/>
    <n v="0"/>
    <n v="0"/>
    <n v="0"/>
    <n v="0"/>
    <n v="0"/>
    <n v="0"/>
    <n v="0"/>
  </r>
  <r>
    <s v="62a40dfa5d257a28a30eb110"/>
    <s v="anonymous"/>
    <s v="6/10/2022"/>
    <s v="23:37"/>
    <s v="0:02:58"/>
    <s v="Data Analyst"/>
    <n v="1"/>
    <n v="0"/>
    <n v="0"/>
    <n v="0"/>
    <n v="0"/>
    <s v="Yes"/>
    <s v="0-40k"/>
    <n v="1"/>
    <s v="Other"/>
    <s v="Python"/>
    <n v="4"/>
    <n v="8"/>
    <n v="8"/>
    <n v="8"/>
    <n v="7"/>
    <n v="8"/>
    <n v="7.166666666666667"/>
    <s v="Difficult"/>
    <s v="Remote Work"/>
    <s v="Male"/>
    <n v="0"/>
    <n v="33"/>
    <x v="1"/>
    <n v="3"/>
    <s v="Hispanic or Latino"/>
    <s v="South America"/>
    <n v="0"/>
    <n v="0"/>
    <n v="0"/>
    <n v="0"/>
    <n v="0"/>
    <n v="0"/>
    <n v="0"/>
    <n v="1"/>
  </r>
  <r>
    <s v="62a34b0eb4da29969c6302ce"/>
    <s v="anonymous"/>
    <s v="6/10/2022"/>
    <s v="9:45"/>
    <s v="0:02:36"/>
    <s v="Data Analyst"/>
    <n v="1"/>
    <n v="0"/>
    <n v="0"/>
    <n v="0"/>
    <n v="0"/>
    <s v="Yes"/>
    <s v="86k-105k"/>
    <n v="4"/>
    <s v="Finance"/>
    <s v="Other"/>
    <n v="7"/>
    <n v="9"/>
    <n v="10"/>
    <n v="6"/>
    <n v="4"/>
    <n v="4"/>
    <n v="6.666666666666667"/>
    <s v="Neither easy nor difficult"/>
    <s v="Other"/>
    <s v="Female"/>
    <n v="1"/>
    <n v="42"/>
    <x v="3"/>
    <n v="4"/>
    <s v="Hispanic or Latino"/>
    <s v="North America"/>
    <n v="1"/>
    <n v="0"/>
    <n v="0"/>
    <n v="0"/>
    <n v="0"/>
    <n v="0"/>
    <n v="0"/>
    <n v="0"/>
  </r>
  <r>
    <s v="62a34b1b0f8c8599d5af328b"/>
    <s v="anonymous"/>
    <s v="6/10/2022"/>
    <s v="9:46"/>
    <s v="0:00:48"/>
    <s v="Data Analyst"/>
    <n v="1"/>
    <n v="0"/>
    <n v="0"/>
    <n v="0"/>
    <n v="0"/>
    <s v="No"/>
    <s v="41k-65k"/>
    <n v="2"/>
    <s v="Tech"/>
    <s v="R"/>
    <n v="10"/>
    <n v="8"/>
    <n v="9"/>
    <n v="10"/>
    <n v="10"/>
    <n v="10"/>
    <n v="9.5"/>
    <s v="Easy"/>
    <s v="Better Salary"/>
    <s v="Male"/>
    <n v="0"/>
    <n v="25"/>
    <x v="1"/>
    <n v="3"/>
    <s v="White or Caucasian"/>
    <s v="North America"/>
    <n v="1"/>
    <n v="0"/>
    <n v="0"/>
    <n v="0"/>
    <n v="0"/>
    <n v="0"/>
    <n v="0"/>
    <n v="0"/>
  </r>
  <r>
    <s v="62a34b5b5d257a28a30d96a6"/>
    <s v="anonymous"/>
    <s v="6/10/2022"/>
    <s v="9:47"/>
    <s v="0:01:20"/>
    <s v="Data Scientist"/>
    <n v="0"/>
    <n v="0"/>
    <n v="1"/>
    <n v="0"/>
    <n v="0"/>
    <s v="No"/>
    <s v="86k-105k"/>
    <n v="4"/>
    <s v="Finance"/>
    <s v="Python"/>
    <n v="8"/>
    <n v="7"/>
    <n v="6"/>
    <n v="6"/>
    <n v="5"/>
    <n v="9"/>
    <n v="6.833333333333333"/>
    <s v="Neither easy nor difficult"/>
    <s v="Better Salary"/>
    <s v="Male"/>
    <n v="0"/>
    <n v="22"/>
    <x v="1"/>
    <n v="3"/>
    <s v="White or Caucasian"/>
    <s v="North America"/>
    <n v="1"/>
    <n v="0"/>
    <n v="0"/>
    <n v="0"/>
    <n v="0"/>
    <n v="0"/>
    <n v="0"/>
    <n v="0"/>
  </r>
  <r>
    <s v="62a34210cf25554317300c02"/>
    <s v="anonymous"/>
    <s v="6/10/2022"/>
    <s v="9:07"/>
    <s v="0:02:15"/>
    <s v="Data Analyst"/>
    <n v="1"/>
    <n v="0"/>
    <n v="0"/>
    <n v="0"/>
    <n v="0"/>
    <s v="No"/>
    <s v="0-40k"/>
    <n v="1"/>
    <s v="Tech"/>
    <s v="Python"/>
    <n v="4"/>
    <n v="9"/>
    <n v="10"/>
    <n v="9"/>
    <n v="9"/>
    <n v="10"/>
    <n v="8.5"/>
    <s v="Easy"/>
    <s v="Better Salary"/>
    <s v="Male"/>
    <n v="0"/>
    <n v="29"/>
    <x v="4"/>
    <n v="2"/>
    <s v="Hispanic or Latino"/>
    <s v="South America"/>
    <n v="0"/>
    <n v="0"/>
    <n v="0"/>
    <n v="0"/>
    <n v="0"/>
    <n v="0"/>
    <n v="0"/>
    <n v="1"/>
  </r>
  <r>
    <s v="62a34b99cec54911e9ca6e14"/>
    <s v="anonymous"/>
    <s v="6/10/2022"/>
    <s v="9:48"/>
    <s v="0:02:36"/>
    <s v="Data Engineer"/>
    <n v="0"/>
    <n v="1"/>
    <n v="0"/>
    <n v="0"/>
    <n v="0"/>
    <s v="Yes"/>
    <s v="41k-65k"/>
    <n v="2"/>
    <s v="Other"/>
    <s v="JavaScript"/>
    <n v="6"/>
    <n v="6"/>
    <n v="6"/>
    <n v="6"/>
    <n v="6"/>
    <n v="6"/>
    <n v="6"/>
    <s v="Difficult"/>
    <s v="Good Culture"/>
    <s v="Male"/>
    <n v="0"/>
    <n v="25"/>
    <x v="2"/>
    <n v="1"/>
    <s v="Other"/>
    <s v="Middle East"/>
    <n v="0"/>
    <n v="0"/>
    <n v="0"/>
    <n v="0"/>
    <n v="0"/>
    <n v="0"/>
    <n v="0"/>
    <n v="0"/>
  </r>
  <r>
    <s v="62a34bb0f3072dd892624210"/>
    <s v="anonymous"/>
    <s v="6/10/2022"/>
    <s v="9:48"/>
    <s v="0:01:05"/>
    <s v="Data Engineer"/>
    <n v="0"/>
    <n v="1"/>
    <n v="0"/>
    <n v="0"/>
    <n v="0"/>
    <s v="Yes"/>
    <s v="66k-85k"/>
    <n v="3"/>
    <s v="Other"/>
    <s v="Python"/>
    <n v="5"/>
    <n v="7"/>
    <n v="7"/>
    <n v="6"/>
    <n v="6"/>
    <n v="7"/>
    <n v="6.333333333333333"/>
    <s v="Neither easy nor difficult"/>
    <s v="Better Salary"/>
    <s v="Male"/>
    <n v="0"/>
    <n v="45"/>
    <x v="3"/>
    <n v="4"/>
    <s v="White or Caucasian"/>
    <s v="North America"/>
    <n v="1"/>
    <n v="0"/>
    <n v="0"/>
    <n v="0"/>
    <n v="0"/>
    <n v="0"/>
    <n v="0"/>
    <n v="0"/>
  </r>
  <r>
    <s v="62a34bd0cf2555431730208b"/>
    <s v="anonymous"/>
    <s v="6/10/2022"/>
    <s v="9:49"/>
    <s v="0:01:29"/>
    <s v="Data Analyst"/>
    <n v="1"/>
    <n v="0"/>
    <n v="0"/>
    <n v="0"/>
    <n v="0"/>
    <s v="Yes"/>
    <s v="66k-85k"/>
    <n v="3"/>
    <s v="Healthcare"/>
    <s v="SQL"/>
    <n v="7"/>
    <n v="3"/>
    <n v="8"/>
    <n v="6"/>
    <n v="8"/>
    <n v="8"/>
    <n v="6.666666666666667"/>
    <s v="Easy"/>
    <s v="Good Work/Life Balance"/>
    <s v="Male"/>
    <n v="0"/>
    <n v="24"/>
    <x v="1"/>
    <n v="3"/>
    <s v="White or Caucasian"/>
    <s v="North America"/>
    <n v="1"/>
    <n v="0"/>
    <n v="0"/>
    <n v="0"/>
    <n v="0"/>
    <n v="0"/>
    <n v="0"/>
    <n v="0"/>
  </r>
  <r>
    <s v="62a34bd4f408bae018ed57bd"/>
    <s v="anonymous"/>
    <s v="6/10/2022"/>
    <s v="9:49"/>
    <s v="0:03:57"/>
    <s v="Student/Looking/None"/>
    <n v="0"/>
    <n v="0"/>
    <n v="0"/>
    <n v="0"/>
    <n v="0"/>
    <s v="No"/>
    <s v="0-40k"/>
    <n v="1"/>
    <s v="Other"/>
    <s v="R"/>
    <n v="1"/>
    <n v="9"/>
    <n v="6"/>
    <n v="0"/>
    <n v="0"/>
    <n v="0"/>
    <n v="2.6666666666666665"/>
    <s v="Difficult"/>
    <s v="Better Salary"/>
    <s v="Male"/>
    <n v="0"/>
    <n v="25"/>
    <x v="0"/>
    <s v=" "/>
    <s v="Black or African American"/>
    <s v="North America"/>
    <n v="1"/>
    <n v="0"/>
    <n v="0"/>
    <n v="0"/>
    <n v="0"/>
    <n v="0"/>
    <n v="0"/>
    <n v="0"/>
  </r>
  <r>
    <s v="62a34c66b4da29969c6305af"/>
    <s v="anonymous"/>
    <s v="6/10/2022"/>
    <s v="9:51"/>
    <s v="0:01:36"/>
    <s v="Data Analyst"/>
    <n v="1"/>
    <n v="0"/>
    <n v="0"/>
    <n v="0"/>
    <n v="0"/>
    <s v="Yes"/>
    <s v="66k-85k"/>
    <n v="3"/>
    <s v="Other"/>
    <s v="Python"/>
    <n v="9"/>
    <n v="8"/>
    <n v="9"/>
    <n v="9"/>
    <n v="8"/>
    <n v="8"/>
    <n v="8.5"/>
    <s v="Difficult"/>
    <s v="Good Work/Life Balance"/>
    <s v="Male"/>
    <n v="0"/>
    <n v="26"/>
    <x v="1"/>
    <n v="3"/>
    <s v="White or Caucasian"/>
    <s v="North America"/>
    <n v="1"/>
    <n v="0"/>
    <n v="0"/>
    <n v="0"/>
    <n v="0"/>
    <n v="0"/>
    <n v="0"/>
    <n v="0"/>
  </r>
  <r>
    <s v="62a34d1ff8f756164585465c"/>
    <s v="anonymous"/>
    <s v="6/10/2022"/>
    <s v="9:54"/>
    <s v="0:01:41"/>
    <s v="Data Analyst"/>
    <n v="1"/>
    <n v="0"/>
    <n v="0"/>
    <n v="0"/>
    <n v="0"/>
    <s v="No"/>
    <s v="41k-65k"/>
    <n v="2"/>
    <s v="Tech"/>
    <s v="R"/>
    <n v="4"/>
    <n v="7"/>
    <n v="8"/>
    <n v="8"/>
    <n v="5"/>
    <n v="7"/>
    <n v="6.5"/>
    <s v="Easy"/>
    <s v="Better Salary"/>
    <s v="Male"/>
    <n v="0"/>
    <n v="23"/>
    <x v="1"/>
    <n v="3"/>
    <s v="Asian or Asian American"/>
    <s v="North America"/>
    <n v="1"/>
    <n v="0"/>
    <n v="0"/>
    <n v="0"/>
    <n v="0"/>
    <n v="0"/>
    <n v="0"/>
    <n v="0"/>
  </r>
  <r>
    <s v="62a34d4118134ddc75ceb0ed"/>
    <s v="anonymous"/>
    <s v="6/10/2022"/>
    <s v="9:55"/>
    <s v="0:01:37"/>
    <s v="Student/Looking/None"/>
    <n v="0"/>
    <n v="0"/>
    <n v="0"/>
    <n v="0"/>
    <n v="0"/>
    <s v="Yes"/>
    <s v="0-40k"/>
    <n v="1"/>
    <s v="Other"/>
    <s v="Python"/>
    <n v="1"/>
    <n v="1"/>
    <n v="1"/>
    <n v="0"/>
    <n v="0"/>
    <n v="3"/>
    <n v="1"/>
    <s v="Difficult"/>
    <s v="Remote Work"/>
    <s v="Female"/>
    <n v="1"/>
    <n v="42"/>
    <x v="3"/>
    <n v="4"/>
    <s v="White or Caucasian"/>
    <s v="United Kingdom"/>
    <n v="0"/>
    <n v="0"/>
    <n v="0"/>
    <n v="0"/>
    <n v="1"/>
    <n v="0"/>
    <n v="0"/>
    <n v="0"/>
  </r>
  <r>
    <s v="62a34da0f408bae018ed5abd"/>
    <s v="anonymous"/>
    <s v="6/10/2022"/>
    <s v="9:56"/>
    <s v="0:01:30"/>
    <s v="Other"/>
    <n v="0"/>
    <n v="0"/>
    <n v="0"/>
    <n v="0"/>
    <n v="0"/>
    <s v="Yes"/>
    <s v="41k-65k"/>
    <n v="2"/>
    <s v="Education"/>
    <s v="Other"/>
    <n v="0"/>
    <n v="0"/>
    <n v="2"/>
    <n v="0"/>
    <n v="0"/>
    <n v="0"/>
    <n v="0.33333333333333331"/>
    <s v="Very Difficult"/>
    <s v="Good Work/Life Balance"/>
    <s v="Female"/>
    <n v="1"/>
    <n v="42"/>
    <x v="1"/>
    <n v="3"/>
    <s v="Black or African American"/>
    <s v="North America"/>
    <n v="1"/>
    <n v="0"/>
    <n v="0"/>
    <n v="0"/>
    <n v="0"/>
    <n v="0"/>
    <n v="0"/>
    <n v="0"/>
  </r>
  <r>
    <s v="62a34dbb5d257a28a30d9a61"/>
    <s v="anonymous"/>
    <s v="6/10/2022"/>
    <s v="9:57"/>
    <s v="0:01:26"/>
    <s v="Other"/>
    <n v="0"/>
    <n v="0"/>
    <n v="0"/>
    <n v="0"/>
    <n v="0"/>
    <s v="No"/>
    <s v="0-40k"/>
    <n v="1"/>
    <s v="Tech"/>
    <s v="Python"/>
    <n v="0"/>
    <n v="6"/>
    <n v="5"/>
    <n v="5"/>
    <n v="3"/>
    <n v="1"/>
    <n v="3.3333333333333335"/>
    <s v="Neither easy nor difficult"/>
    <s v="Better Salary"/>
    <s v="Male"/>
    <n v="0"/>
    <n v="25"/>
    <x v="3"/>
    <n v="4"/>
    <s v="Asian or Asian American"/>
    <s v="India"/>
    <n v="0"/>
    <n v="0"/>
    <n v="0"/>
    <n v="1"/>
    <n v="0"/>
    <n v="0"/>
    <n v="0"/>
    <n v="0"/>
  </r>
  <r>
    <s v="62a34e00f8f7561645854954"/>
    <s v="anonymous"/>
    <s v="6/10/2022"/>
    <s v="9:58"/>
    <s v="0:02:24"/>
    <s v="Data Analyst"/>
    <n v="1"/>
    <n v="0"/>
    <n v="0"/>
    <n v="0"/>
    <n v="0"/>
    <s v="Yes"/>
    <s v="86k-105k"/>
    <n v="4"/>
    <s v="Tech"/>
    <s v="R"/>
    <n v="8"/>
    <n v="10"/>
    <n v="10"/>
    <n v="10"/>
    <n v="2"/>
    <n v="7"/>
    <n v="7.833333333333333"/>
    <s v="Easy"/>
    <s v="Remote Work"/>
    <s v="Male"/>
    <n v="0"/>
    <n v="38"/>
    <x v="3"/>
    <n v="4"/>
    <s v="White or Caucasian"/>
    <s v="North America"/>
    <n v="1"/>
    <n v="0"/>
    <n v="0"/>
    <n v="0"/>
    <n v="0"/>
    <n v="0"/>
    <n v="0"/>
    <n v="0"/>
  </r>
  <r>
    <s v="62a34b7ebae91e4b8b83076c"/>
    <s v="anonymous"/>
    <s v="6/10/2022"/>
    <s v="9:47"/>
    <s v="0:02:04"/>
    <s v="Data Analyst"/>
    <n v="1"/>
    <n v="0"/>
    <n v="0"/>
    <n v="0"/>
    <n v="0"/>
    <s v="No"/>
    <s v="0-40k"/>
    <n v="1"/>
    <s v="Other"/>
    <s v="Python"/>
    <n v="1"/>
    <n v="4"/>
    <n v="4"/>
    <n v="3"/>
    <n v="5"/>
    <n v="5"/>
    <n v="3.6666666666666665"/>
    <s v="Easy"/>
    <s v="Better Salary"/>
    <s v="Male"/>
    <n v="0"/>
    <n v="23"/>
    <x v="2"/>
    <n v="1"/>
    <s v="Hispanic or Latino"/>
    <s v="South America"/>
    <n v="0"/>
    <n v="0"/>
    <n v="0"/>
    <n v="0"/>
    <n v="0"/>
    <n v="0"/>
    <n v="0"/>
    <n v="1"/>
  </r>
  <r>
    <s v="62a34eb7bc6861bf3176e6d8"/>
    <s v="anonymous"/>
    <s v="6/10/2022"/>
    <s v="10:01"/>
    <s v="0:01:37"/>
    <s v="Data Analyst"/>
    <n v="1"/>
    <n v="0"/>
    <n v="0"/>
    <n v="0"/>
    <n v="0"/>
    <s v="Yes"/>
    <s v="66k-85k"/>
    <n v="3"/>
    <s v="Education"/>
    <s v="R"/>
    <n v="7"/>
    <n v="10"/>
    <n v="10"/>
    <n v="10"/>
    <n v="8"/>
    <n v="10"/>
    <n v="9.1666666666666661"/>
    <s v="Neither easy nor difficult"/>
    <s v="Good Work/Life Balance"/>
    <s v="Male"/>
    <n v="0"/>
    <n v="28"/>
    <x v="1"/>
    <n v="3"/>
    <s v="White or Caucasian"/>
    <s v="North America"/>
    <n v="1"/>
    <n v="0"/>
    <n v="0"/>
    <n v="0"/>
    <n v="0"/>
    <n v="0"/>
    <n v="0"/>
    <n v="0"/>
  </r>
  <r>
    <s v="62a34f2af8f7561645854c1c"/>
    <s v="anonymous"/>
    <s v="6/10/2022"/>
    <s v="10:03"/>
    <s v="0:01:06"/>
    <s v="Data Analyst"/>
    <n v="1"/>
    <n v="0"/>
    <n v="0"/>
    <n v="0"/>
    <n v="0"/>
    <s v="No"/>
    <s v="41k-65k"/>
    <n v="2"/>
    <s v="Healthcare"/>
    <s v="Python"/>
    <n v="1"/>
    <n v="2"/>
    <n v="8"/>
    <n v="7"/>
    <n v="0"/>
    <n v="0"/>
    <n v="3"/>
    <s v="Difficult"/>
    <s v="Better Salary"/>
    <s v="Male"/>
    <n v="0"/>
    <n v="21"/>
    <x v="1"/>
    <n v="3"/>
    <s v="Asian or Asian American"/>
    <s v="North America"/>
    <n v="1"/>
    <n v="0"/>
    <n v="0"/>
    <n v="0"/>
    <n v="0"/>
    <n v="0"/>
    <n v="0"/>
    <n v="0"/>
  </r>
  <r>
    <s v="62a34f3bf408bae018ed5e42"/>
    <s v="anonymous"/>
    <s v="6/10/2022"/>
    <s v="10:03"/>
    <s v="0:01:13"/>
    <s v="Data Analyst"/>
    <n v="1"/>
    <n v="0"/>
    <n v="0"/>
    <n v="0"/>
    <n v="0"/>
    <s v="Yes"/>
    <s v="106k-125k"/>
    <n v="5"/>
    <s v="Healthcare"/>
    <s v="R"/>
    <n v="10"/>
    <n v="10"/>
    <n v="10"/>
    <n v="10"/>
    <n v="10"/>
    <n v="10"/>
    <n v="10"/>
    <s v="Very Easy"/>
    <s v="Good Culture"/>
    <s v="Male"/>
    <n v="0"/>
    <n v="39"/>
    <x v="3"/>
    <n v="4"/>
    <s v="White or Caucasian"/>
    <s v="North America"/>
    <n v="1"/>
    <n v="0"/>
    <n v="0"/>
    <n v="0"/>
    <n v="0"/>
    <n v="0"/>
    <n v="0"/>
    <n v="0"/>
  </r>
  <r>
    <s v="62a36fe67dc029e2d66c5303"/>
    <s v="anonymous"/>
    <s v="6/10/2022"/>
    <s v="12:23"/>
    <s v="0:02:52"/>
    <s v="Data Analyst"/>
    <n v="1"/>
    <n v="0"/>
    <n v="0"/>
    <n v="0"/>
    <n v="0"/>
    <s v="Yes"/>
    <s v="0-40k"/>
    <n v="1"/>
    <s v="Tech"/>
    <s v="Python"/>
    <n v="1"/>
    <n v="4"/>
    <n v="9"/>
    <n v="7"/>
    <n v="8"/>
    <n v="10"/>
    <n v="6.5"/>
    <s v="Easy"/>
    <s v="Better Salary"/>
    <s v="Male"/>
    <n v="0"/>
    <n v="33"/>
    <x v="1"/>
    <n v="3"/>
    <s v="Hispanic or Latino"/>
    <s v="South America"/>
    <n v="0"/>
    <n v="0"/>
    <n v="0"/>
    <n v="0"/>
    <n v="0"/>
    <n v="0"/>
    <n v="0"/>
    <n v="1"/>
  </r>
  <r>
    <s v="62a34fbacec54911e9ca776f"/>
    <s v="anonymous"/>
    <s v="6/10/2022"/>
    <s v="10:05"/>
    <s v="0:01:17"/>
    <s v="Data Analyst"/>
    <n v="1"/>
    <n v="0"/>
    <n v="0"/>
    <n v="0"/>
    <n v="0"/>
    <s v="No"/>
    <s v="0-40k"/>
    <n v="1"/>
    <s v="Other"/>
    <s v="R"/>
    <n v="1"/>
    <n v="6"/>
    <n v="4"/>
    <n v="3"/>
    <n v="5"/>
    <n v="6"/>
    <n v="4.166666666666667"/>
    <s v="Neither easy nor difficult"/>
    <s v="Good Work/Life Balance"/>
    <s v="Female"/>
    <n v="1"/>
    <n v="23"/>
    <x v="1"/>
    <n v="3"/>
    <s v="White or Caucasian"/>
    <s v="Australia"/>
    <n v="0"/>
    <n v="0"/>
    <n v="0"/>
    <n v="0"/>
    <n v="0"/>
    <n v="0"/>
    <n v="1"/>
    <n v="0"/>
  </r>
  <r>
    <s v="62a34fc3f3072dd892624a45"/>
    <s v="anonymous"/>
    <s v="6/10/2022"/>
    <s v="10:05"/>
    <s v="0:02:03"/>
    <s v="Data Analyst"/>
    <n v="1"/>
    <n v="0"/>
    <n v="0"/>
    <n v="0"/>
    <n v="0"/>
    <s v="Yes"/>
    <s v="66k-85k"/>
    <n v="3"/>
    <s v="Other"/>
    <s v="R"/>
    <n v="8"/>
    <n v="9"/>
    <n v="8"/>
    <n v="7"/>
    <n v="7"/>
    <n v="8"/>
    <n v="7.833333333333333"/>
    <s v="Neither easy nor difficult"/>
    <s v="Good Work/Life Balance"/>
    <s v="Male"/>
    <n v="0"/>
    <n v="30"/>
    <x v="3"/>
    <n v="4"/>
    <s v="White or Caucasian"/>
    <s v="North America"/>
    <n v="1"/>
    <n v="0"/>
    <n v="0"/>
    <n v="0"/>
    <n v="0"/>
    <n v="0"/>
    <n v="0"/>
    <n v="0"/>
  </r>
  <r>
    <s v="62a38153cec54911e9cad855"/>
    <s v="anonymous"/>
    <s v="6/10/2022"/>
    <s v="13:37"/>
    <s v="0:24:18"/>
    <s v="Data Analyst"/>
    <n v="1"/>
    <n v="0"/>
    <n v="0"/>
    <n v="0"/>
    <n v="0"/>
    <s v="Yes"/>
    <s v="0-40k"/>
    <n v="1"/>
    <s v="Healthcare"/>
    <s v="Python"/>
    <n v="4"/>
    <n v="10"/>
    <n v="10"/>
    <n v="8"/>
    <n v="8"/>
    <n v="10"/>
    <n v="8.3333333333333339"/>
    <s v="Easy"/>
    <s v="Good Work/Life Balance"/>
    <s v="Male"/>
    <n v="0"/>
    <n v="30"/>
    <x v="3"/>
    <n v="4"/>
    <s v="Hispanic or Latino"/>
    <s v="South America"/>
    <n v="0"/>
    <n v="0"/>
    <n v="0"/>
    <n v="0"/>
    <n v="0"/>
    <n v="0"/>
    <n v="0"/>
    <n v="1"/>
  </r>
  <r>
    <s v="62a34ff4f3072dd892624b32"/>
    <s v="anonymous"/>
    <s v="6/10/2022"/>
    <s v="10:06"/>
    <s v="0:02:18"/>
    <s v="Data Analyst"/>
    <n v="1"/>
    <n v="0"/>
    <n v="0"/>
    <n v="0"/>
    <n v="0"/>
    <s v="Yes"/>
    <s v="41k-65k"/>
    <n v="2"/>
    <s v="Healthcare"/>
    <s v="R"/>
    <n v="3"/>
    <n v="6"/>
    <n v="4"/>
    <n v="6"/>
    <n v="4"/>
    <n v="6"/>
    <n v="4.833333333333333"/>
    <s v="Neither easy nor difficult"/>
    <s v="Better Salary"/>
    <s v="Male"/>
    <n v="0"/>
    <n v="37"/>
    <x v="1"/>
    <n v="3"/>
    <s v="White or Caucasian"/>
    <s v="North America"/>
    <n v="1"/>
    <n v="0"/>
    <n v="0"/>
    <n v="0"/>
    <n v="0"/>
    <n v="0"/>
    <n v="0"/>
    <n v="0"/>
  </r>
  <r>
    <s v="62a3505bd8c00e9f5419f8df"/>
    <s v="anonymous"/>
    <s v="6/10/2022"/>
    <s v="10:08"/>
    <s v="0:01:22"/>
    <s v="Data Analyst"/>
    <n v="1"/>
    <n v="0"/>
    <n v="0"/>
    <n v="0"/>
    <n v="0"/>
    <s v="Yes"/>
    <s v="66k-85k"/>
    <n v="3"/>
    <s v="Healthcare"/>
    <s v="Python"/>
    <n v="3"/>
    <n v="5"/>
    <n v="4"/>
    <n v="5"/>
    <n v="4"/>
    <n v="4"/>
    <n v="4.166666666666667"/>
    <s v="Neither easy nor difficult"/>
    <s v="Better Salary"/>
    <s v="Female"/>
    <n v="1"/>
    <n v="31"/>
    <x v="1"/>
    <n v="3"/>
    <s v="White or Caucasian"/>
    <s v="North America"/>
    <n v="1"/>
    <n v="0"/>
    <n v="0"/>
    <n v="0"/>
    <n v="0"/>
    <n v="0"/>
    <n v="0"/>
    <n v="0"/>
  </r>
  <r>
    <s v="62a3496e575fa3a5ae88c4e6"/>
    <s v="anonymous"/>
    <s v="6/10/2022"/>
    <s v="9:38"/>
    <s v="0:03:18"/>
    <s v="Data Analyst"/>
    <n v="1"/>
    <n v="0"/>
    <n v="0"/>
    <n v="0"/>
    <n v="0"/>
    <s v="Yes"/>
    <s v="0-40k"/>
    <n v="1"/>
    <s v="Tech"/>
    <s v="Python"/>
    <n v="8"/>
    <n v="10"/>
    <n v="9"/>
    <n v="9"/>
    <n v="10"/>
    <n v="8"/>
    <n v="9"/>
    <s v="Neither easy nor difficult"/>
    <s v="Better Salary"/>
    <s v="Female"/>
    <n v="1"/>
    <n v="28"/>
    <x v="1"/>
    <n v="3"/>
    <s v="Hispanic or Latino"/>
    <s v="Central America"/>
    <n v="0"/>
    <n v="0"/>
    <n v="0"/>
    <n v="0"/>
    <n v="0"/>
    <n v="0"/>
    <n v="0"/>
    <n v="0"/>
  </r>
  <r>
    <s v="62a35130f3072dd892624d9f"/>
    <s v="anonymous"/>
    <s v="6/10/2022"/>
    <s v="10:12"/>
    <s v="0:02:04"/>
    <s v="Data Analyst"/>
    <n v="1"/>
    <n v="0"/>
    <n v="0"/>
    <n v="0"/>
    <n v="0"/>
    <s v="Yes"/>
    <s v="0-40k"/>
    <n v="1"/>
    <s v="Healthcare"/>
    <s v="Python"/>
    <n v="2"/>
    <n v="6"/>
    <n v="6"/>
    <n v="5"/>
    <n v="4"/>
    <n v="5"/>
    <n v="4.666666666666667"/>
    <s v="Easy"/>
    <s v="Better Salary"/>
    <s v="Female"/>
    <n v="1"/>
    <n v="26"/>
    <x v="1"/>
    <n v="3"/>
    <s v="White or Caucasian"/>
    <s v="Europe"/>
    <n v="0"/>
    <n v="0"/>
    <n v="1"/>
    <n v="0"/>
    <n v="0"/>
    <n v="0"/>
    <n v="0"/>
    <n v="0"/>
  </r>
  <r>
    <s v="62a351860a77c1a77f65e86b"/>
    <s v="anonymous"/>
    <s v="6/10/2022"/>
    <s v="10:13"/>
    <s v="0:01:28"/>
    <s v="Data Analyst"/>
    <n v="1"/>
    <n v="0"/>
    <n v="0"/>
    <n v="0"/>
    <n v="0"/>
    <s v="Yes"/>
    <s v="66k-85k"/>
    <n v="3"/>
    <s v="Healthcare"/>
    <s v="SQL"/>
    <n v="7"/>
    <n v="8"/>
    <n v="8"/>
    <n v="8"/>
    <n v="8"/>
    <n v="7"/>
    <n v="7.666666666666667"/>
    <s v="Very Easy"/>
    <s v="Better Salary"/>
    <s v="Male"/>
    <n v="0"/>
    <n v="30"/>
    <x v="1"/>
    <n v="3"/>
    <s v="White or Caucasian"/>
    <s v="North America"/>
    <n v="1"/>
    <n v="0"/>
    <n v="0"/>
    <n v="0"/>
    <n v="0"/>
    <n v="0"/>
    <n v="0"/>
    <n v="0"/>
  </r>
  <r>
    <s v="62a3519b24a262602738514a"/>
    <s v="anonymous"/>
    <s v="6/10/2022"/>
    <s v="10:13"/>
    <s v="0:01:39"/>
    <s v="Data Analyst"/>
    <n v="1"/>
    <n v="0"/>
    <n v="0"/>
    <n v="0"/>
    <n v="0"/>
    <s v="Yes"/>
    <s v="66k-85k"/>
    <n v="3"/>
    <s v="Tech"/>
    <s v="Python"/>
    <n v="9"/>
    <n v="10"/>
    <n v="10"/>
    <n v="10"/>
    <n v="7"/>
    <n v="9"/>
    <n v="9.1666666666666661"/>
    <s v="Neither easy nor difficult"/>
    <s v="Better Salary"/>
    <s v="Female"/>
    <n v="1"/>
    <n v="39"/>
    <x v="1"/>
    <n v="3"/>
    <s v="Black or African American"/>
    <s v="North America"/>
    <n v="1"/>
    <n v="0"/>
    <n v="0"/>
    <n v="0"/>
    <n v="0"/>
    <n v="0"/>
    <n v="0"/>
    <n v="0"/>
  </r>
  <r>
    <s v="62a35236b4da29969c631214"/>
    <s v="anonymous"/>
    <s v="6/10/2022"/>
    <s v="10:16"/>
    <s v="0:00:53"/>
    <s v="Other"/>
    <n v="0"/>
    <n v="0"/>
    <n v="0"/>
    <n v="0"/>
    <n v="0"/>
    <s v="No"/>
    <s v="0-40k"/>
    <n v="1"/>
    <s v="Education"/>
    <s v="Python"/>
    <n v="1"/>
    <n v="1"/>
    <n v="1"/>
    <n v="0"/>
    <n v="0"/>
    <n v="2"/>
    <n v="0.83333333333333337"/>
    <s v="Easy"/>
    <s v="Good Work/Life Balance"/>
    <s v="Female"/>
    <n v="1"/>
    <n v="28"/>
    <x v="3"/>
    <n v="4"/>
    <s v="Asian or Asian American"/>
    <s v="India"/>
    <n v="0"/>
    <n v="0"/>
    <n v="0"/>
    <n v="1"/>
    <n v="0"/>
    <n v="0"/>
    <n v="0"/>
    <n v="0"/>
  </r>
  <r>
    <s v="62a352a32e54c9003e534981"/>
    <s v="anonymous"/>
    <s v="6/10/2022"/>
    <s v="10:18"/>
    <s v="0:01:46"/>
    <s v="Data Analyst"/>
    <n v="1"/>
    <n v="0"/>
    <n v="0"/>
    <n v="0"/>
    <n v="0"/>
    <s v="Yes"/>
    <s v="66k-85k"/>
    <n v="3"/>
    <s v="Finance"/>
    <s v="SQL"/>
    <n v="8"/>
    <n v="8"/>
    <n v="7"/>
    <n v="7"/>
    <n v="10"/>
    <n v="10"/>
    <n v="8.3333333333333339"/>
    <s v="Very Easy"/>
    <s v="Good Work/Life Balance"/>
    <s v="Male"/>
    <n v="0"/>
    <n v="22"/>
    <x v="1"/>
    <n v="3"/>
    <s v="Other"/>
    <s v="North America"/>
    <n v="1"/>
    <n v="0"/>
    <n v="0"/>
    <n v="0"/>
    <n v="0"/>
    <n v="0"/>
    <n v="0"/>
    <n v="0"/>
  </r>
  <r>
    <s v="62a34e082e54c9003e534118"/>
    <s v="anonymous"/>
    <s v="6/10/2022"/>
    <s v="9:58"/>
    <s v="0:02:51"/>
    <s v="BI Developer/Engineer"/>
    <n v="0"/>
    <n v="0"/>
    <n v="0"/>
    <n v="1"/>
    <n v="0"/>
    <s v="No"/>
    <s v="0-40k"/>
    <n v="1"/>
    <s v="Tech"/>
    <s v="Python"/>
    <n v="5"/>
    <n v="6"/>
    <n v="6"/>
    <n v="6"/>
    <n v="6"/>
    <n v="4"/>
    <n v="5.5"/>
    <s v="Easy"/>
    <s v="Better Salary"/>
    <s v="Male"/>
    <n v="0"/>
    <n v="24"/>
    <x v="1"/>
    <n v="3"/>
    <s v="Hispanic or Latino"/>
    <s v="Central America"/>
    <n v="0"/>
    <n v="0"/>
    <n v="0"/>
    <n v="0"/>
    <n v="0"/>
    <n v="0"/>
    <n v="0"/>
    <n v="0"/>
  </r>
  <r>
    <s v="62a353372e54c9003e534a40"/>
    <s v="anonymous"/>
    <s v="6/10/2022"/>
    <s v="10:20"/>
    <s v="0:01:44"/>
    <s v="Other"/>
    <n v="0"/>
    <n v="0"/>
    <n v="0"/>
    <n v="0"/>
    <n v="0"/>
    <s v="No"/>
    <s v="150k-225k"/>
    <n v="7"/>
    <s v="Tech"/>
    <s v="R"/>
    <n v="8"/>
    <n v="10"/>
    <n v="9"/>
    <n v="7"/>
    <n v="5"/>
    <n v="5"/>
    <n v="7.333333333333333"/>
    <s v="Neither easy nor difficult"/>
    <s v="Remote Work"/>
    <s v="Male"/>
    <n v="0"/>
    <n v="33"/>
    <x v="3"/>
    <n v="4"/>
    <s v="White or Caucasian"/>
    <s v="North America"/>
    <n v="1"/>
    <n v="0"/>
    <n v="0"/>
    <n v="0"/>
    <n v="0"/>
    <n v="0"/>
    <n v="0"/>
    <n v="0"/>
  </r>
  <r>
    <s v="62a353565d257a28a30da59f"/>
    <s v="anonymous"/>
    <s v="6/10/2022"/>
    <s v="10:21"/>
    <s v="0:05:11"/>
    <s v="Data Analyst"/>
    <n v="1"/>
    <n v="0"/>
    <n v="0"/>
    <n v="0"/>
    <n v="0"/>
    <s v="Yes"/>
    <s v="0-40k"/>
    <n v="1"/>
    <s v="Finance"/>
    <s v="SQL"/>
    <n v="2"/>
    <n v="3"/>
    <n v="3"/>
    <n v="3"/>
    <n v="2"/>
    <n v="4"/>
    <n v="2.8333333333333335"/>
    <s v="Neither easy nor difficult"/>
    <s v="Good Work/Life Balance"/>
    <s v="Female"/>
    <n v="1"/>
    <n v="22"/>
    <x v="1"/>
    <n v="3"/>
    <s v="Other"/>
    <s v="Middle East"/>
    <n v="0"/>
    <n v="0"/>
    <n v="0"/>
    <n v="0"/>
    <n v="0"/>
    <n v="0"/>
    <n v="0"/>
    <n v="0"/>
  </r>
  <r>
    <s v="62a353f07dc029e2d66c1783"/>
    <s v="anonymous"/>
    <s v="6/10/2022"/>
    <s v="10:23"/>
    <s v="0:01:48"/>
    <s v="Student/Looking/None"/>
    <n v="0"/>
    <n v="0"/>
    <n v="0"/>
    <n v="0"/>
    <n v="0"/>
    <s v="No"/>
    <s v="0-40k"/>
    <n v="1"/>
    <s v="Tech"/>
    <s v="Python"/>
    <n v="3"/>
    <n v="5"/>
    <n v="5"/>
    <n v="4"/>
    <n v="4"/>
    <n v="5"/>
    <n v="4.333333333333333"/>
    <s v="Neither easy nor difficult"/>
    <s v="Better Salary"/>
    <s v="Male"/>
    <n v="0"/>
    <n v="27"/>
    <x v="1"/>
    <n v="3"/>
    <s v="Other"/>
    <s v="India"/>
    <n v="0"/>
    <n v="0"/>
    <n v="0"/>
    <n v="1"/>
    <n v="0"/>
    <n v="0"/>
    <n v="0"/>
    <n v="0"/>
  </r>
  <r>
    <s v="62a3545e0f8c8599d5af474b"/>
    <s v="anonymous"/>
    <s v="6/10/2022"/>
    <s v="10:25"/>
    <s v="0:03:42"/>
    <s v="Data Analyst"/>
    <n v="1"/>
    <n v="0"/>
    <n v="0"/>
    <n v="0"/>
    <n v="0"/>
    <s v="Yes"/>
    <s v="106k-125k"/>
    <n v="5"/>
    <s v="Other"/>
    <s v="Other"/>
    <n v="8"/>
    <n v="8"/>
    <n v="8"/>
    <n v="8"/>
    <n v="10"/>
    <n v="10"/>
    <n v="8.6666666666666661"/>
    <s v="Easy"/>
    <s v="Good Work/Life Balance"/>
    <s v="Male"/>
    <n v="0"/>
    <n v="37"/>
    <x v="1"/>
    <n v="3"/>
    <s v="Other"/>
    <s v="North America"/>
    <n v="1"/>
    <n v="0"/>
    <n v="0"/>
    <n v="0"/>
    <n v="0"/>
    <n v="0"/>
    <n v="0"/>
    <n v="0"/>
  </r>
  <r>
    <s v="62a35472cec54911e9ca82bc"/>
    <s v="anonymous"/>
    <s v="6/10/2022"/>
    <s v="10:25"/>
    <s v="0:22:47"/>
    <s v="Other"/>
    <n v="0"/>
    <n v="0"/>
    <n v="0"/>
    <n v="0"/>
    <n v="0"/>
    <s v="No"/>
    <s v="41k-65k"/>
    <n v="2"/>
    <s v="Other"/>
    <s v="R"/>
    <n v="3"/>
    <n v="4"/>
    <n v="5"/>
    <n v="5"/>
    <n v="4"/>
    <n v="3"/>
    <n v="4"/>
    <s v="Difficult"/>
    <s v="Better Salary"/>
    <s v="Male"/>
    <n v="0"/>
    <n v="24"/>
    <x v="3"/>
    <n v="4"/>
    <s v="White or Caucasian"/>
    <s v="North America"/>
    <n v="1"/>
    <n v="0"/>
    <n v="0"/>
    <n v="0"/>
    <n v="0"/>
    <n v="0"/>
    <n v="0"/>
    <n v="0"/>
  </r>
  <r>
    <s v="62a354bdb4da29969c631700"/>
    <s v="anonymous"/>
    <s v="6/10/2022"/>
    <s v="10:27"/>
    <s v="0:01:20"/>
    <s v="Data Analyst"/>
    <n v="1"/>
    <n v="0"/>
    <n v="0"/>
    <n v="0"/>
    <n v="0"/>
    <s v="No"/>
    <s v="41k-65k"/>
    <n v="2"/>
    <s v="Healthcare"/>
    <s v="R"/>
    <n v="1"/>
    <n v="4"/>
    <n v="3"/>
    <n v="2"/>
    <n v="0"/>
    <n v="6"/>
    <n v="2.6666666666666665"/>
    <s v="Difficult"/>
    <s v="Better Salary"/>
    <s v="Male"/>
    <n v="0"/>
    <n v="25"/>
    <x v="3"/>
    <n v="4"/>
    <s v="Asian or Asian American"/>
    <s v="United Kingdom"/>
    <n v="0"/>
    <n v="0"/>
    <n v="0"/>
    <n v="0"/>
    <n v="1"/>
    <n v="0"/>
    <n v="0"/>
    <n v="0"/>
  </r>
  <r>
    <s v="62a354e9cf255543173031ed"/>
    <s v="anonymous"/>
    <s v="6/10/2022"/>
    <s v="10:27"/>
    <s v="0:01:24"/>
    <s v="Data Engineer"/>
    <n v="0"/>
    <n v="1"/>
    <n v="0"/>
    <n v="0"/>
    <n v="0"/>
    <s v="No"/>
    <s v="86k-105k"/>
    <n v="4"/>
    <s v="Healthcare"/>
    <s v="R"/>
    <n v="8"/>
    <n v="10"/>
    <n v="8"/>
    <n v="8"/>
    <n v="9"/>
    <n v="10"/>
    <n v="8.8333333333333339"/>
    <s v="Neither easy nor difficult"/>
    <s v="Good Culture"/>
    <s v="Male"/>
    <n v="0"/>
    <n v="28"/>
    <x v="3"/>
    <n v="4"/>
    <s v="Black or African American"/>
    <s v="North America"/>
    <n v="1"/>
    <n v="0"/>
    <n v="0"/>
    <n v="0"/>
    <n v="0"/>
    <n v="0"/>
    <n v="0"/>
    <n v="0"/>
  </r>
  <r>
    <s v="62a35541f3072dd892625517"/>
    <s v="anonymous"/>
    <s v="6/10/2022"/>
    <s v="10:29"/>
    <s v="0:02:07"/>
    <s v="Data Analyst"/>
    <n v="1"/>
    <n v="0"/>
    <n v="0"/>
    <n v="0"/>
    <n v="0"/>
    <s v="Yes"/>
    <s v="41k-65k"/>
    <n v="2"/>
    <s v="Other"/>
    <s v="Python"/>
    <n v="5"/>
    <n v="5"/>
    <n v="7"/>
    <n v="7"/>
    <n v="7"/>
    <n v="7"/>
    <n v="6.333333333333333"/>
    <s v="Easy"/>
    <s v="Better Salary"/>
    <s v="Male"/>
    <n v="0"/>
    <n v="32"/>
    <x v="1"/>
    <n v="3"/>
    <s v="White or Caucasian"/>
    <s v="United Kingdom"/>
    <n v="0"/>
    <n v="0"/>
    <n v="0"/>
    <n v="0"/>
    <n v="1"/>
    <n v="0"/>
    <n v="0"/>
    <n v="0"/>
  </r>
  <r>
    <s v="62a355445d257a28a30dab12"/>
    <s v="anonymous"/>
    <s v="6/10/2022"/>
    <s v="10:29"/>
    <s v="0:01:34"/>
    <s v="Data Analyst"/>
    <n v="1"/>
    <n v="0"/>
    <n v="0"/>
    <n v="0"/>
    <n v="0"/>
    <s v="Yes"/>
    <s v="41k-65k"/>
    <n v="2"/>
    <s v="Other"/>
    <s v="Python"/>
    <n v="0"/>
    <n v="7"/>
    <n v="7"/>
    <n v="7"/>
    <n v="0"/>
    <n v="7"/>
    <n v="4.666666666666667"/>
    <s v="Easy"/>
    <s v="Good Culture"/>
    <s v="Male"/>
    <n v="0"/>
    <n v="29"/>
    <x v="1"/>
    <n v="3"/>
    <s v="Asian or Asian American"/>
    <s v="North America"/>
    <n v="1"/>
    <n v="0"/>
    <n v="0"/>
    <n v="0"/>
    <n v="0"/>
    <n v="0"/>
    <n v="0"/>
    <n v="0"/>
  </r>
  <r>
    <s v="62a35631cf25554317303425"/>
    <s v="anonymous"/>
    <s v="6/10/2022"/>
    <s v="10:33"/>
    <s v="0:02:50"/>
    <s v="Data Analyst"/>
    <n v="1"/>
    <n v="0"/>
    <n v="0"/>
    <n v="0"/>
    <n v="0"/>
    <s v="No"/>
    <s v="41k-65k"/>
    <n v="2"/>
    <s v="Healthcare"/>
    <s v="R"/>
    <n v="7"/>
    <n v="5"/>
    <n v="8"/>
    <n v="6"/>
    <n v="5"/>
    <n v="10"/>
    <n v="6.833333333333333"/>
    <s v="Difficult"/>
    <s v="Other"/>
    <s v="Female"/>
    <n v="1"/>
    <n v="26"/>
    <x v="3"/>
    <n v="4"/>
    <s v="White or Caucasian"/>
    <s v="Australia"/>
    <n v="0"/>
    <n v="0"/>
    <n v="0"/>
    <n v="0"/>
    <n v="0"/>
    <n v="0"/>
    <n v="1"/>
    <n v="0"/>
  </r>
  <r>
    <s v="62a357390a77c1a77f65f189"/>
    <s v="anonymous"/>
    <s v="6/10/2022"/>
    <s v="10:37"/>
    <s v="0:03:01"/>
    <s v="Data Engineer"/>
    <n v="0"/>
    <n v="1"/>
    <n v="0"/>
    <n v="0"/>
    <n v="0"/>
    <s v="Yes"/>
    <s v="41k-65k"/>
    <n v="2"/>
    <s v="Tech"/>
    <s v="Python"/>
    <n v="0"/>
    <n v="7"/>
    <n v="5"/>
    <n v="0"/>
    <n v="0"/>
    <n v="7"/>
    <n v="3.1666666666666665"/>
    <s v="Neither easy nor difficult"/>
    <s v="Remote Work"/>
    <s v="Male"/>
    <n v="0"/>
    <n v="37"/>
    <x v="3"/>
    <n v="4"/>
    <s v="White or Caucasian"/>
    <s v="North America"/>
    <n v="1"/>
    <n v="0"/>
    <n v="0"/>
    <n v="0"/>
    <n v="0"/>
    <n v="0"/>
    <n v="0"/>
    <n v="0"/>
  </r>
  <r>
    <s v="62a3578b0a77c1a77f65f279"/>
    <s v="anonymous"/>
    <s v="6/10/2022"/>
    <s v="10:39"/>
    <s v="0:01:44"/>
    <s v="Data Analyst"/>
    <n v="1"/>
    <n v="0"/>
    <n v="0"/>
    <n v="0"/>
    <n v="0"/>
    <s v="No"/>
    <s v="41k-65k"/>
    <n v="2"/>
    <s v="Other"/>
    <s v="R"/>
    <n v="4"/>
    <n v="6"/>
    <n v="5"/>
    <n v="4"/>
    <n v="5"/>
    <n v="6"/>
    <n v="5"/>
    <s v="Neither easy nor difficult"/>
    <s v="Better Salary"/>
    <s v="Male"/>
    <n v="0"/>
    <n v="25"/>
    <x v="1"/>
    <n v="3"/>
    <s v="White or Caucasian"/>
    <s v="North America"/>
    <n v="1"/>
    <n v="0"/>
    <n v="0"/>
    <n v="0"/>
    <n v="0"/>
    <n v="0"/>
    <n v="0"/>
    <n v="0"/>
  </r>
  <r>
    <s v="62a35ababae91e4b8b83269d"/>
    <s v="anonymous"/>
    <s v="6/10/2022"/>
    <s v="10:52"/>
    <s v="0:02:39"/>
    <s v="Data Analyst"/>
    <n v="1"/>
    <n v="0"/>
    <n v="0"/>
    <n v="0"/>
    <n v="0"/>
    <s v="Yes"/>
    <s v="0-40k"/>
    <n v="1"/>
    <s v="Tech"/>
    <s v="Python"/>
    <n v="8"/>
    <n v="8"/>
    <n v="8"/>
    <n v="8"/>
    <n v="8"/>
    <n v="9"/>
    <n v="8.1666666666666661"/>
    <s v="Neither easy nor difficult"/>
    <s v="Good Work/Life Balance"/>
    <s v="Male"/>
    <n v="0"/>
    <n v="44"/>
    <x v="1"/>
    <n v="3"/>
    <s v="Hispanic or Latino"/>
    <s v="Central America"/>
    <n v="0"/>
    <n v="0"/>
    <n v="0"/>
    <n v="0"/>
    <n v="0"/>
    <n v="0"/>
    <n v="0"/>
    <n v="0"/>
  </r>
  <r>
    <s v="62a3582e575fa3a5ae88e506"/>
    <s v="anonymous"/>
    <s v="6/10/2022"/>
    <s v="10:41"/>
    <s v="0:02:45"/>
    <s v="Other"/>
    <n v="0"/>
    <n v="0"/>
    <n v="0"/>
    <n v="0"/>
    <n v="0"/>
    <s v="No"/>
    <s v="125k-150k"/>
    <n v="6"/>
    <s v="Finance"/>
    <s v="SQL"/>
    <n v="7"/>
    <n v="8"/>
    <n v="8"/>
    <n v="8"/>
    <n v="7"/>
    <n v="8"/>
    <n v="7.666666666666667"/>
    <s v="Easy"/>
    <s v="Better Salary"/>
    <s v="Male"/>
    <n v="0"/>
    <n v="52"/>
    <x v="1"/>
    <n v="3"/>
    <s v="White or Caucasian"/>
    <s v="North America"/>
    <n v="1"/>
    <n v="0"/>
    <n v="0"/>
    <n v="0"/>
    <n v="0"/>
    <n v="0"/>
    <n v="0"/>
    <n v="0"/>
  </r>
  <r>
    <s v="62a38975b4da29969c637830"/>
    <s v="anonymous"/>
    <s v="6/10/2022"/>
    <s v="14:12"/>
    <s v="0:03:09"/>
    <s v="Data Analyst"/>
    <n v="1"/>
    <n v="0"/>
    <n v="0"/>
    <n v="0"/>
    <n v="0"/>
    <s v="No"/>
    <s v="0-40k"/>
    <n v="1"/>
    <s v="Other"/>
    <s v="Python"/>
    <n v="3"/>
    <n v="6"/>
    <n v="6"/>
    <n v="6"/>
    <n v="4"/>
    <n v="3"/>
    <n v="4.666666666666667"/>
    <s v="Neither easy nor difficult"/>
    <s v="Better Salary"/>
    <s v="Male"/>
    <n v="0"/>
    <n v="26"/>
    <x v="1"/>
    <n v="3"/>
    <s v="Hispanic or Latino"/>
    <s v="Central America"/>
    <n v="0"/>
    <n v="0"/>
    <n v="0"/>
    <n v="0"/>
    <n v="0"/>
    <n v="0"/>
    <n v="0"/>
    <n v="0"/>
  </r>
  <r>
    <s v="62a35981bae91e4b8b8323dd"/>
    <s v="anonymous"/>
    <s v="6/10/2022"/>
    <s v="10:47"/>
    <s v="0:01:07"/>
    <s v="Data Analyst"/>
    <n v="1"/>
    <n v="0"/>
    <n v="0"/>
    <n v="0"/>
    <n v="0"/>
    <s v="No"/>
    <s v="106k-125k"/>
    <n v="5"/>
    <s v="Healthcare"/>
    <s v="Other"/>
    <n v="6"/>
    <n v="6"/>
    <n v="3"/>
    <n v="3"/>
    <n v="3"/>
    <n v="3"/>
    <n v="4"/>
    <s v="Neither easy nor difficult"/>
    <s v="Better Salary"/>
    <s v="Female"/>
    <n v="1"/>
    <n v="29"/>
    <x v="3"/>
    <n v="4"/>
    <s v="White or Caucasian"/>
    <s v="North America"/>
    <n v="1"/>
    <n v="0"/>
    <n v="0"/>
    <n v="0"/>
    <n v="0"/>
    <n v="0"/>
    <n v="0"/>
    <n v="0"/>
  </r>
  <r>
    <s v="62a6772c18134ddc75d25895"/>
    <s v="anonymous"/>
    <s v="6/12/2022"/>
    <s v="19:30"/>
    <s v="0:01:37"/>
    <s v="Other"/>
    <n v="0"/>
    <n v="0"/>
    <n v="0"/>
    <n v="0"/>
    <n v="0"/>
    <s v="Yes"/>
    <s v="0-40k"/>
    <n v="1"/>
    <s v="Other"/>
    <s v="Python"/>
    <n v="1"/>
    <n v="5"/>
    <n v="10"/>
    <n v="10"/>
    <n v="8"/>
    <n v="10"/>
    <n v="7.333333333333333"/>
    <s v="Neither easy nor difficult"/>
    <s v="Better Salary"/>
    <s v="Male"/>
    <n v="0"/>
    <n v="30"/>
    <x v="1"/>
    <n v="3"/>
    <s v="Hispanic or Latino"/>
    <s v="Central America"/>
    <n v="0"/>
    <n v="0"/>
    <n v="0"/>
    <n v="0"/>
    <n v="0"/>
    <n v="0"/>
    <n v="0"/>
    <n v="0"/>
  </r>
  <r>
    <s v="62a35aa2f8d5efcc22f8075d"/>
    <s v="anonymous"/>
    <s v="6/10/2022"/>
    <s v="10:52"/>
    <s v="0:01:24"/>
    <s v="Data Analyst"/>
    <n v="1"/>
    <n v="0"/>
    <n v="0"/>
    <n v="0"/>
    <n v="0"/>
    <s v="Yes"/>
    <s v="41k-65k"/>
    <n v="2"/>
    <s v="Telecommunication"/>
    <s v="R"/>
    <n v="3"/>
    <n v="5"/>
    <n v="6"/>
    <n v="4"/>
    <n v="3"/>
    <n v="7"/>
    <n v="4.666666666666667"/>
    <s v="Difficult"/>
    <s v="Other"/>
    <s v="Male"/>
    <n v="0"/>
    <n v="28"/>
    <x v="3"/>
    <n v="4"/>
    <s v="White or Caucasian"/>
    <s v="North America"/>
    <n v="1"/>
    <n v="0"/>
    <n v="0"/>
    <n v="0"/>
    <n v="0"/>
    <n v="0"/>
    <n v="0"/>
    <n v="0"/>
  </r>
  <r>
    <s v="62b795033b026e423f287ecd"/>
    <s v="anonymous"/>
    <s v="6/25/2022"/>
    <s v="19:06"/>
    <s v="0:02:17"/>
    <s v="Data Engineer"/>
    <n v="0"/>
    <n v="1"/>
    <n v="0"/>
    <n v="0"/>
    <n v="0"/>
    <s v="No"/>
    <s v="0-40k"/>
    <n v="1"/>
    <s v="Tech"/>
    <s v="Python"/>
    <n v="6"/>
    <n v="6"/>
    <n v="6"/>
    <n v="6"/>
    <n v="4"/>
    <n v="3"/>
    <n v="5.166666666666667"/>
    <s v="Easy"/>
    <s v="Other"/>
    <s v="Male"/>
    <n v="0"/>
    <n v="24"/>
    <x v="1"/>
    <n v="3"/>
    <s v="Hispanic or Latino"/>
    <s v="Central America"/>
    <n v="0"/>
    <n v="0"/>
    <n v="0"/>
    <n v="0"/>
    <n v="0"/>
    <n v="0"/>
    <n v="0"/>
    <n v="0"/>
  </r>
  <r>
    <s v="62a35ae0575fa3a5ae88ea98"/>
    <s v="anonymous"/>
    <s v="6/10/2022"/>
    <s v="10:53"/>
    <s v="0:01:30"/>
    <s v="Data Engineer"/>
    <n v="0"/>
    <n v="1"/>
    <n v="0"/>
    <n v="0"/>
    <n v="0"/>
    <s v="Yes"/>
    <s v="0-40k"/>
    <n v="1"/>
    <s v="Tech"/>
    <s v="Python"/>
    <n v="5"/>
    <n v="5"/>
    <n v="6"/>
    <n v="5"/>
    <n v="6"/>
    <n v="7"/>
    <n v="5.666666666666667"/>
    <s v="Neither easy nor difficult"/>
    <s v="Remote Work"/>
    <s v="Male"/>
    <n v="0"/>
    <n v="23"/>
    <x v="1"/>
    <n v="3"/>
    <s v="White or Caucasian"/>
    <s v="Europe"/>
    <n v="0"/>
    <n v="0"/>
    <n v="1"/>
    <n v="0"/>
    <n v="0"/>
    <n v="0"/>
    <n v="0"/>
    <n v="0"/>
  </r>
  <r>
    <s v="62a35ae87dc029e2d66c279b"/>
    <s v="anonymous"/>
    <s v="6/10/2022"/>
    <s v="10:53"/>
    <s v="0:01:14"/>
    <s v="Data Analyst"/>
    <n v="1"/>
    <n v="0"/>
    <n v="0"/>
    <n v="0"/>
    <n v="0"/>
    <s v="No"/>
    <s v="41k-65k"/>
    <n v="2"/>
    <s v="Other"/>
    <s v="R"/>
    <n v="1"/>
    <n v="2"/>
    <n v="6"/>
    <n v="4"/>
    <n v="2"/>
    <n v="0"/>
    <n v="2.5"/>
    <s v="Easy"/>
    <s v="Better Salary"/>
    <s v="Male"/>
    <n v="0"/>
    <n v="27"/>
    <x v="1"/>
    <n v="3"/>
    <s v="Hispanic or Latino"/>
    <s v="North America"/>
    <n v="1"/>
    <n v="0"/>
    <n v="0"/>
    <n v="0"/>
    <n v="0"/>
    <n v="0"/>
    <n v="0"/>
    <n v="0"/>
  </r>
  <r>
    <s v="62a35b13bc6861bf31770188"/>
    <s v="anonymous"/>
    <s v="6/10/2022"/>
    <s v="10:54"/>
    <s v="0:01:05"/>
    <s v="Data Analyst"/>
    <n v="1"/>
    <n v="0"/>
    <n v="0"/>
    <n v="0"/>
    <n v="0"/>
    <s v="No"/>
    <s v="66k-85k"/>
    <n v="3"/>
    <s v="Construction"/>
    <s v="Python"/>
    <n v="3"/>
    <n v="3"/>
    <n v="3"/>
    <n v="2"/>
    <n v="2"/>
    <n v="1"/>
    <n v="2.3333333333333335"/>
    <s v="Neither easy nor difficult"/>
    <s v="Good Culture"/>
    <s v="Male"/>
    <n v="0"/>
    <n v="26"/>
    <x v="3"/>
    <n v="4"/>
    <s v="White or Caucasian"/>
    <s v="North America"/>
    <n v="1"/>
    <n v="0"/>
    <n v="0"/>
    <n v="0"/>
    <n v="0"/>
    <n v="0"/>
    <n v="0"/>
    <n v="0"/>
  </r>
  <r>
    <s v="62a35b72f408bae018ed76a8"/>
    <s v="anonymous"/>
    <s v="6/10/2022"/>
    <s v="10:55"/>
    <s v="0:01:14"/>
    <s v="Data Analyst"/>
    <n v="1"/>
    <n v="0"/>
    <n v="0"/>
    <n v="0"/>
    <n v="0"/>
    <s v="Yes"/>
    <s v="86k-105k"/>
    <n v="4"/>
    <s v="Healthcare"/>
    <s v="Other"/>
    <n v="3"/>
    <n v="4"/>
    <n v="4"/>
    <n v="4"/>
    <n v="1"/>
    <n v="3"/>
    <n v="3.1666666666666665"/>
    <s v="Neither easy nor difficult"/>
    <s v="Better Salary"/>
    <s v="Male"/>
    <n v="0"/>
    <n v="27"/>
    <x v="3"/>
    <n v="4"/>
    <s v="Hispanic or Latino"/>
    <s v="North America"/>
    <n v="1"/>
    <n v="0"/>
    <n v="0"/>
    <n v="0"/>
    <n v="0"/>
    <n v="0"/>
    <n v="0"/>
    <n v="0"/>
  </r>
  <r>
    <s v="62a35b965d257a28a30db899"/>
    <s v="anonymous"/>
    <s v="6/10/2022"/>
    <s v="10:56"/>
    <s v="0:01:45"/>
    <s v="Data Analyst"/>
    <n v="1"/>
    <n v="0"/>
    <n v="0"/>
    <n v="0"/>
    <n v="0"/>
    <s v="Yes"/>
    <s v="66k-85k"/>
    <n v="3"/>
    <s v="Other"/>
    <s v="Python"/>
    <n v="0"/>
    <n v="0"/>
    <n v="7"/>
    <n v="1"/>
    <n v="0"/>
    <n v="9"/>
    <n v="2.8333333333333335"/>
    <s v="Difficult"/>
    <s v="Better Salary"/>
    <s v="Male"/>
    <n v="0"/>
    <n v="33"/>
    <x v="1"/>
    <n v="3"/>
    <s v="Asian or Asian American"/>
    <s v="North America"/>
    <n v="1"/>
    <n v="0"/>
    <n v="0"/>
    <n v="0"/>
    <n v="0"/>
    <n v="0"/>
    <n v="0"/>
    <n v="0"/>
  </r>
  <r>
    <s v="62a35ba3f3072dd892626068"/>
    <s v="anonymous"/>
    <s v="6/10/2022"/>
    <s v="10:56"/>
    <s v="0:01:44"/>
    <s v="Data Analyst"/>
    <n v="1"/>
    <n v="0"/>
    <n v="0"/>
    <n v="0"/>
    <n v="0"/>
    <s v="Yes"/>
    <s v="66k-85k"/>
    <n v="3"/>
    <s v="Other"/>
    <s v="Python"/>
    <n v="8"/>
    <n v="10"/>
    <n v="10"/>
    <n v="10"/>
    <n v="10"/>
    <n v="10"/>
    <n v="9.6666666666666661"/>
    <s v="Easy"/>
    <s v="Better Salary"/>
    <s v="Male"/>
    <n v="0"/>
    <n v="28"/>
    <x v="1"/>
    <n v="3"/>
    <s v="Hispanic or Latino"/>
    <s v="North America"/>
    <n v="1"/>
    <n v="0"/>
    <n v="0"/>
    <n v="0"/>
    <n v="0"/>
    <n v="0"/>
    <n v="0"/>
    <n v="0"/>
  </r>
  <r>
    <s v="62a39bd324a262602738d725"/>
    <s v="anonymous"/>
    <s v="6/10/2022"/>
    <s v="15:30"/>
    <s v="0:01:23"/>
    <s v="Data Analyst"/>
    <n v="1"/>
    <n v="0"/>
    <n v="0"/>
    <n v="0"/>
    <n v="0"/>
    <s v="Yes"/>
    <s v="0-40k"/>
    <n v="1"/>
    <s v="Other"/>
    <s v="Python"/>
    <n v="7"/>
    <n v="4"/>
    <n v="7"/>
    <n v="4"/>
    <n v="8"/>
    <n v="10"/>
    <n v="6.666666666666667"/>
    <s v="Easy"/>
    <s v="Good Work/Life Balance"/>
    <s v="Male"/>
    <n v="0"/>
    <n v="25"/>
    <x v="1"/>
    <n v="3"/>
    <s v="Hispanic or Latino"/>
    <s v="Central America"/>
    <n v="0"/>
    <n v="0"/>
    <n v="0"/>
    <n v="0"/>
    <n v="0"/>
    <n v="0"/>
    <n v="0"/>
    <n v="0"/>
  </r>
  <r>
    <s v="62a35d8f575fa3a5ae88efd6"/>
    <s v="anonymous"/>
    <s v="6/10/2022"/>
    <s v="11:04"/>
    <s v="0:02:38"/>
    <s v="Student/Looking/None"/>
    <n v="0"/>
    <n v="0"/>
    <n v="0"/>
    <n v="0"/>
    <n v="0"/>
    <s v="Yes"/>
    <s v="41k-65k"/>
    <n v="2"/>
    <s v="Other"/>
    <s v="Python"/>
    <n v="2"/>
    <n v="4"/>
    <n v="6"/>
    <n v="1"/>
    <n v="1"/>
    <n v="1"/>
    <n v="2.5"/>
    <s v="Very Difficult"/>
    <s v="Better Salary"/>
    <s v="Male"/>
    <n v="0"/>
    <n v="34"/>
    <x v="4"/>
    <n v="2"/>
    <s v="Asian or Asian American"/>
    <s v="North America"/>
    <n v="1"/>
    <n v="0"/>
    <n v="0"/>
    <n v="0"/>
    <n v="0"/>
    <n v="0"/>
    <n v="0"/>
    <n v="0"/>
  </r>
  <r>
    <s v="62a35d95cf25554317304386"/>
    <s v="anonymous"/>
    <s v="6/10/2022"/>
    <s v="11:04"/>
    <s v="0:01:04"/>
    <s v="Data Analyst"/>
    <n v="1"/>
    <n v="0"/>
    <n v="0"/>
    <n v="0"/>
    <n v="0"/>
    <s v="No"/>
    <s v="150k-225k"/>
    <n v="7"/>
    <s v="Tech"/>
    <s v="Python"/>
    <n v="10"/>
    <n v="10"/>
    <n v="10"/>
    <n v="8"/>
    <n v="10"/>
    <n v="10"/>
    <n v="9.6666666666666661"/>
    <s v="Easy"/>
    <s v="Good Work/Life Balance"/>
    <s v="Male"/>
    <n v="0"/>
    <n v="28"/>
    <x v="1"/>
    <n v="3"/>
    <s v="Asian or Asian American"/>
    <s v="North America"/>
    <n v="1"/>
    <n v="0"/>
    <n v="0"/>
    <n v="0"/>
    <n v="0"/>
    <n v="0"/>
    <n v="0"/>
    <n v="0"/>
  </r>
  <r>
    <s v="62a35e970a77c1a77f66035a"/>
    <s v="anonymous"/>
    <s v="6/10/2022"/>
    <s v="11:09"/>
    <s v="0:01:51"/>
    <s v="Data Scientist"/>
    <n v="0"/>
    <n v="0"/>
    <n v="1"/>
    <n v="0"/>
    <n v="0"/>
    <s v="Yes"/>
    <s v="125k-150k"/>
    <n v="6"/>
    <s v="Telecommunication"/>
    <s v="Python"/>
    <n v="2"/>
    <n v="4"/>
    <n v="1"/>
    <n v="3"/>
    <n v="1"/>
    <n v="7"/>
    <n v="3"/>
    <s v="Neither easy nor difficult"/>
    <s v="Better Salary"/>
    <s v="Male"/>
    <n v="0"/>
    <n v="27"/>
    <x v="1"/>
    <n v="3"/>
    <s v="Other"/>
    <s v="India"/>
    <n v="0"/>
    <n v="0"/>
    <n v="0"/>
    <n v="1"/>
    <n v="0"/>
    <n v="0"/>
    <n v="0"/>
    <n v="0"/>
  </r>
  <r>
    <s v="62a35eabf408bae018ed7cbc"/>
    <s v="anonymous"/>
    <s v="6/10/2022"/>
    <s v="11:09"/>
    <s v="0:01:35"/>
    <s v="Data Engineer"/>
    <n v="0"/>
    <n v="1"/>
    <n v="0"/>
    <n v="0"/>
    <n v="0"/>
    <s v="Yes"/>
    <s v="41k-65k"/>
    <n v="2"/>
    <s v="Finance"/>
    <s v="Python"/>
    <n v="2"/>
    <n v="4"/>
    <n v="5"/>
    <n v="5"/>
    <n v="4"/>
    <n v="6"/>
    <n v="4.333333333333333"/>
    <s v="Difficult"/>
    <s v="Better Salary"/>
    <s v="Male"/>
    <n v="0"/>
    <n v="22"/>
    <x v="1"/>
    <n v="3"/>
    <s v="White or Caucasian"/>
    <s v="North America"/>
    <n v="1"/>
    <n v="0"/>
    <n v="0"/>
    <n v="0"/>
    <n v="0"/>
    <n v="0"/>
    <n v="0"/>
    <n v="0"/>
  </r>
  <r>
    <s v="62a35f0d24a2626027386a8b"/>
    <s v="anonymous"/>
    <s v="6/10/2022"/>
    <s v="11:11"/>
    <s v="0:01:03"/>
    <s v="Data Analyst"/>
    <n v="1"/>
    <n v="0"/>
    <n v="0"/>
    <n v="0"/>
    <n v="0"/>
    <s v="No"/>
    <s v="66k-85k"/>
    <n v="3"/>
    <s v="Healthcare"/>
    <s v="Python"/>
    <n v="3"/>
    <n v="3"/>
    <n v="4"/>
    <n v="1"/>
    <n v="2"/>
    <n v="2"/>
    <n v="2.5"/>
    <s v="Neither easy nor difficult"/>
    <s v="Better Salary"/>
    <s v="Male"/>
    <n v="0"/>
    <n v="29"/>
    <x v="3"/>
    <n v="4"/>
    <s v="White or Caucasian"/>
    <s v="North America"/>
    <n v="1"/>
    <n v="0"/>
    <n v="0"/>
    <n v="0"/>
    <n v="0"/>
    <n v="0"/>
    <n v="0"/>
    <n v="0"/>
  </r>
  <r>
    <s v="62a35f825d257a28a30dc128"/>
    <s v="anonymous"/>
    <s v="6/10/2022"/>
    <s v="11:13"/>
    <s v="0:02:17"/>
    <s v="Data Analyst"/>
    <n v="1"/>
    <n v="0"/>
    <n v="0"/>
    <n v="0"/>
    <n v="0"/>
    <s v="No"/>
    <s v="66k-85k"/>
    <n v="3"/>
    <s v="Healthcare"/>
    <s v="Python"/>
    <n v="8"/>
    <n v="10"/>
    <n v="10"/>
    <n v="8"/>
    <n v="5"/>
    <n v="7"/>
    <n v="8"/>
    <s v="Neither easy nor difficult"/>
    <s v="Good Work/Life Balance"/>
    <s v="Female"/>
    <n v="1"/>
    <n v="31"/>
    <x v="3"/>
    <n v="4"/>
    <s v="White or Caucasian"/>
    <s v="North America"/>
    <n v="1"/>
    <n v="0"/>
    <n v="0"/>
    <n v="0"/>
    <n v="0"/>
    <n v="0"/>
    <n v="0"/>
    <n v="0"/>
  </r>
  <r>
    <s v="62a35fa0f8f7561645856c35"/>
    <s v="anonymous"/>
    <s v="6/10/2022"/>
    <s v="11:13"/>
    <s v="0:01:39"/>
    <s v="Data Analyst"/>
    <n v="1"/>
    <n v="0"/>
    <n v="0"/>
    <n v="0"/>
    <n v="0"/>
    <s v="No"/>
    <s v="66k-85k"/>
    <n v="3"/>
    <s v="Tech"/>
    <s v="Python"/>
    <n v="4"/>
    <n v="5"/>
    <n v="5"/>
    <n v="5"/>
    <n v="4"/>
    <n v="4"/>
    <n v="4.5"/>
    <s v="Easy"/>
    <s v="Remote Work"/>
    <s v="Male"/>
    <n v="0"/>
    <n v="28"/>
    <x v="1"/>
    <n v="3"/>
    <s v="White or Caucasian"/>
    <s v="North America"/>
    <n v="1"/>
    <n v="0"/>
    <n v="0"/>
    <n v="0"/>
    <n v="0"/>
    <n v="0"/>
    <n v="0"/>
    <n v="0"/>
  </r>
  <r>
    <s v="62a35fc1f8f7561645856c98"/>
    <s v="anonymous"/>
    <s v="6/10/2022"/>
    <s v="11:14"/>
    <s v="0:00:53"/>
    <s v="Student/Looking/None"/>
    <n v="0"/>
    <n v="0"/>
    <n v="0"/>
    <n v="0"/>
    <n v="0"/>
    <s v="No"/>
    <s v="0-40k"/>
    <n v="1"/>
    <s v="Healthcare"/>
    <s v="Python"/>
    <n v="0"/>
    <n v="0"/>
    <n v="0"/>
    <n v="0"/>
    <n v="0"/>
    <n v="0"/>
    <n v="0"/>
    <s v="Neither easy nor difficult"/>
    <s v="Good Work/Life Balance"/>
    <s v="Male"/>
    <n v="0"/>
    <n v="24"/>
    <x v="3"/>
    <n v="4"/>
    <s v="Asian or Asian American"/>
    <s v="North America"/>
    <n v="1"/>
    <n v="0"/>
    <n v="0"/>
    <n v="0"/>
    <n v="0"/>
    <n v="0"/>
    <n v="0"/>
    <n v="0"/>
  </r>
  <r>
    <s v="62a3602318134ddc75ced6b9"/>
    <s v="anonymous"/>
    <s v="6/10/2022"/>
    <s v="11:15"/>
    <s v="0:01:19"/>
    <s v="Data Analyst"/>
    <n v="1"/>
    <n v="0"/>
    <n v="0"/>
    <n v="0"/>
    <n v="0"/>
    <s v="No"/>
    <s v="86k-105k"/>
    <n v="4"/>
    <s v="Other"/>
    <s v="Other"/>
    <n v="4"/>
    <n v="5"/>
    <n v="3"/>
    <n v="4"/>
    <n v="2"/>
    <n v="3"/>
    <n v="3.5"/>
    <s v="Easy"/>
    <s v="Good Culture"/>
    <s v="Male"/>
    <n v="0"/>
    <n v="34"/>
    <x v="3"/>
    <n v="4"/>
    <s v="White or Caucasian"/>
    <s v="North America"/>
    <n v="1"/>
    <n v="0"/>
    <n v="0"/>
    <n v="0"/>
    <n v="0"/>
    <n v="0"/>
    <n v="0"/>
    <n v="0"/>
  </r>
  <r>
    <s v="62a360b8f8f7561645856ec4"/>
    <s v="anonymous"/>
    <s v="6/10/2022"/>
    <s v="11:18"/>
    <s v="0:01:16"/>
    <s v="Data Engineer"/>
    <n v="0"/>
    <n v="1"/>
    <n v="0"/>
    <n v="0"/>
    <n v="0"/>
    <s v="No"/>
    <s v="86k-105k"/>
    <n v="4"/>
    <s v="Tech"/>
    <s v="Python"/>
    <n v="5"/>
    <n v="3"/>
    <n v="5"/>
    <n v="5"/>
    <n v="4"/>
    <n v="5"/>
    <n v="4.5"/>
    <s v="Difficult"/>
    <s v="Better Salary"/>
    <s v="Male"/>
    <n v="0"/>
    <n v="23"/>
    <x v="1"/>
    <n v="3"/>
    <s v="White or Caucasian"/>
    <s v="North America"/>
    <n v="1"/>
    <n v="0"/>
    <n v="0"/>
    <n v="0"/>
    <n v="0"/>
    <n v="0"/>
    <n v="0"/>
    <n v="0"/>
  </r>
  <r>
    <s v="62a609b8f8f75616458875b7"/>
    <s v="anonymous"/>
    <s v="6/12/2022"/>
    <s v="11:43"/>
    <s v="0:01:42"/>
    <s v="Data Analyst"/>
    <n v="1"/>
    <n v="0"/>
    <n v="0"/>
    <n v="0"/>
    <n v="0"/>
    <s v="Yes"/>
    <s v="0-40k"/>
    <n v="1"/>
    <s v="Healthcare"/>
    <s v="Python"/>
    <n v="8"/>
    <n v="10"/>
    <n v="9"/>
    <n v="6"/>
    <n v="8"/>
    <n v="9"/>
    <n v="8.3333333333333339"/>
    <s v="Easy"/>
    <s v="Remote Work"/>
    <s v="Female"/>
    <n v="1"/>
    <n v="28"/>
    <x v="3"/>
    <n v="4"/>
    <s v="Hispanic or Latino"/>
    <s v="Central America"/>
    <n v="0"/>
    <n v="0"/>
    <n v="0"/>
    <n v="0"/>
    <n v="0"/>
    <n v="0"/>
    <n v="0"/>
    <n v="0"/>
  </r>
  <r>
    <s v="62a345c47dc029e2d66bf80a"/>
    <s v="anonymous"/>
    <s v="6/10/2022"/>
    <s v="9:23"/>
    <s v="0:01:36"/>
    <s v="Data Analyst"/>
    <n v="1"/>
    <n v="0"/>
    <n v="0"/>
    <n v="0"/>
    <n v="0"/>
    <s v="Yes"/>
    <s v="41k-65k"/>
    <n v="2"/>
    <s v="Telecommunication"/>
    <s v="Python"/>
    <n v="6"/>
    <n v="6"/>
    <n v="7"/>
    <n v="5"/>
    <n v="6"/>
    <n v="7"/>
    <n v="6.166666666666667"/>
    <s v="Difficult"/>
    <s v="Good Culture"/>
    <s v="Male"/>
    <n v="0"/>
    <n v="31"/>
    <x v="3"/>
    <n v="4"/>
    <s v="White or Caucasian"/>
    <s v="Europe"/>
    <n v="0"/>
    <n v="0"/>
    <n v="1"/>
    <n v="0"/>
    <n v="0"/>
    <n v="0"/>
    <n v="0"/>
    <n v="0"/>
  </r>
  <r>
    <s v="62a361af0f8c8599d5af6277"/>
    <s v="anonymous"/>
    <s v="6/10/2022"/>
    <s v="11:22"/>
    <s v="0:01:39"/>
    <s v="Data Analyst"/>
    <n v="1"/>
    <n v="0"/>
    <n v="0"/>
    <n v="0"/>
    <n v="0"/>
    <s v="Yes"/>
    <s v="0-40k"/>
    <n v="1"/>
    <s v="Education"/>
    <s v="Python"/>
    <n v="0"/>
    <n v="0"/>
    <n v="0"/>
    <n v="0"/>
    <n v="0"/>
    <n v="0"/>
    <n v="0"/>
    <s v="Very Difficult"/>
    <s v="Better Salary"/>
    <s v="Male"/>
    <n v="0"/>
    <n v="34"/>
    <x v="1"/>
    <n v="3"/>
    <s v="Black or African American"/>
    <s v="Africa"/>
    <n v="0"/>
    <n v="1"/>
    <n v="0"/>
    <n v="0"/>
    <n v="0"/>
    <n v="0"/>
    <n v="0"/>
    <n v="0"/>
  </r>
  <r>
    <s v="62a361cc575fa3a5ae88f908"/>
    <s v="anonymous"/>
    <s v="6/10/2022"/>
    <s v="11:22"/>
    <s v="0:00:55"/>
    <s v="Data Analyst"/>
    <n v="1"/>
    <n v="0"/>
    <n v="0"/>
    <n v="0"/>
    <n v="0"/>
    <s v="No"/>
    <s v="66k-85k"/>
    <n v="3"/>
    <s v="Finance"/>
    <s v="Python"/>
    <n v="7"/>
    <n v="5"/>
    <n v="5"/>
    <n v="7"/>
    <n v="9"/>
    <n v="10"/>
    <n v="7.166666666666667"/>
    <s v="Very Easy"/>
    <s v="Remote Work"/>
    <s v="Male"/>
    <n v="0"/>
    <n v="24"/>
    <x v="1"/>
    <n v="3"/>
    <s v="White or Caucasian"/>
    <s v="United Kingdom"/>
    <n v="0"/>
    <n v="0"/>
    <n v="0"/>
    <n v="0"/>
    <n v="1"/>
    <n v="0"/>
    <n v="0"/>
    <n v="0"/>
  </r>
  <r>
    <s v="62a3620f0f8c8599d5af63a5"/>
    <s v="anonymous"/>
    <s v="6/10/2022"/>
    <s v="11:23"/>
    <s v="0:02:19"/>
    <s v="Other"/>
    <n v="0"/>
    <n v="0"/>
    <n v="0"/>
    <n v="0"/>
    <n v="0"/>
    <s v="No"/>
    <s v="66k-85k"/>
    <n v="3"/>
    <s v="Tech"/>
    <s v="Python"/>
    <n v="0"/>
    <n v="10"/>
    <n v="6"/>
    <n v="0"/>
    <n v="0"/>
    <n v="0"/>
    <n v="2.6666666666666665"/>
    <s v="Difficult"/>
    <s v="Better Salary"/>
    <s v="Male"/>
    <n v="0"/>
    <n v="30"/>
    <x v="1"/>
    <n v="3"/>
    <s v="Other"/>
    <s v="North America"/>
    <n v="1"/>
    <n v="0"/>
    <n v="0"/>
    <n v="0"/>
    <n v="0"/>
    <n v="0"/>
    <n v="0"/>
    <n v="0"/>
  </r>
  <r>
    <s v="62a36251d8c00e9f541a199e"/>
    <s v="anonymous"/>
    <s v="6/10/2022"/>
    <s v="11:25"/>
    <s v="0:01:59"/>
    <s v="Other"/>
    <n v="0"/>
    <n v="0"/>
    <n v="0"/>
    <n v="0"/>
    <n v="0"/>
    <s v="No"/>
    <s v="86k-105k"/>
    <n v="4"/>
    <s v="Other"/>
    <s v="Python"/>
    <n v="5"/>
    <n v="5"/>
    <n v="6"/>
    <n v="4"/>
    <n v="5"/>
    <n v="5"/>
    <n v="5"/>
    <s v="Difficult"/>
    <s v="Better Salary"/>
    <s v="Male"/>
    <n v="0"/>
    <n v="24"/>
    <x v="3"/>
    <n v="4"/>
    <s v="Hispanic or Latino"/>
    <s v="North America"/>
    <n v="1"/>
    <n v="0"/>
    <n v="0"/>
    <n v="0"/>
    <n v="0"/>
    <n v="0"/>
    <n v="0"/>
    <n v="0"/>
  </r>
  <r>
    <s v="62a36275bc6861bf31771183"/>
    <s v="anonymous"/>
    <s v="6/10/2022"/>
    <s v="11:25"/>
    <s v="0:01:52"/>
    <s v="Data Analyst"/>
    <n v="1"/>
    <n v="0"/>
    <n v="0"/>
    <n v="0"/>
    <n v="0"/>
    <s v="Yes"/>
    <s v="41k-65k"/>
    <n v="2"/>
    <s v="Other"/>
    <s v="Python"/>
    <n v="6"/>
    <n v="8"/>
    <n v="10"/>
    <n v="9"/>
    <n v="7"/>
    <n v="9"/>
    <n v="8.1666666666666661"/>
    <s v="Easy"/>
    <s v="Better Salary"/>
    <s v="Male"/>
    <n v="0"/>
    <n v="27"/>
    <x v="1"/>
    <n v="3"/>
    <s v="Other"/>
    <s v="North America"/>
    <n v="1"/>
    <n v="0"/>
    <n v="0"/>
    <n v="0"/>
    <n v="0"/>
    <n v="0"/>
    <n v="0"/>
    <n v="0"/>
  </r>
  <r>
    <s v="62a3636c2e54c9003e536e6b"/>
    <s v="anonymous"/>
    <s v="6/10/2022"/>
    <s v="11:29"/>
    <s v="0:03:30"/>
    <s v="Data Analyst"/>
    <n v="1"/>
    <n v="0"/>
    <n v="0"/>
    <n v="0"/>
    <n v="0"/>
    <s v="No"/>
    <s v="0-40k"/>
    <n v="1"/>
    <s v="Finance"/>
    <s v="Python"/>
    <n v="1"/>
    <n v="2"/>
    <n v="4"/>
    <n v="4"/>
    <n v="4"/>
    <n v="5"/>
    <n v="3.3333333333333335"/>
    <s v="Neither easy nor difficult"/>
    <s v="Better Salary"/>
    <s v="Male"/>
    <n v="0"/>
    <n v="21"/>
    <x v="1"/>
    <n v="3"/>
    <s v="Asian or Asian American"/>
    <s v="India"/>
    <n v="0"/>
    <n v="0"/>
    <n v="0"/>
    <n v="1"/>
    <n v="0"/>
    <n v="0"/>
    <n v="0"/>
    <n v="0"/>
  </r>
  <r>
    <s v="62a49012f408bae018eef16d"/>
    <s v="anonymous"/>
    <s v="6/11/2022"/>
    <s v="8:52"/>
    <s v="0:01:43"/>
    <s v="Data Analyst"/>
    <n v="1"/>
    <n v="0"/>
    <n v="0"/>
    <n v="0"/>
    <n v="0"/>
    <s v="Yes"/>
    <s v="106k-125k"/>
    <n v="5"/>
    <s v="Other"/>
    <s v="R"/>
    <n v="8"/>
    <n v="9"/>
    <n v="9"/>
    <n v="7"/>
    <n v="8"/>
    <n v="8"/>
    <n v="8.1666666666666661"/>
    <s v="Neither easy nor difficult"/>
    <s v="Remote Work"/>
    <s v="Male"/>
    <n v="0"/>
    <n v="30"/>
    <x v="3"/>
    <n v="4"/>
    <s v="White or Caucasian"/>
    <s v="Europe"/>
    <n v="0"/>
    <n v="0"/>
    <n v="1"/>
    <n v="0"/>
    <n v="0"/>
    <n v="0"/>
    <n v="0"/>
    <n v="0"/>
  </r>
  <r>
    <s v="62a365d5d8c00e9f541a20cf"/>
    <s v="anonymous"/>
    <s v="6/10/2022"/>
    <s v="11:40"/>
    <s v="0:02:38"/>
    <s v="Data Analyst"/>
    <n v="1"/>
    <n v="0"/>
    <n v="0"/>
    <n v="0"/>
    <n v="0"/>
    <s v="Yes"/>
    <s v="0-40k"/>
    <n v="1"/>
    <s v="Telecommunication"/>
    <s v="R"/>
    <n v="5"/>
    <n v="7"/>
    <n v="5"/>
    <n v="5"/>
    <n v="5"/>
    <n v="7"/>
    <n v="5.666666666666667"/>
    <s v="Difficult"/>
    <s v="Better Salary"/>
    <s v="Male"/>
    <n v="0"/>
    <n v="41"/>
    <x v="1"/>
    <n v="3"/>
    <s v="White or Caucasian"/>
    <s v="Middle East"/>
    <n v="0"/>
    <n v="0"/>
    <n v="0"/>
    <n v="0"/>
    <n v="0"/>
    <n v="0"/>
    <n v="0"/>
    <n v="0"/>
  </r>
  <r>
    <s v="62a3670b575fa3a5ae890422"/>
    <s v="anonymous"/>
    <s v="6/10/2022"/>
    <s v="11:45"/>
    <s v="0:02:07"/>
    <s v="Data Analyst"/>
    <n v="1"/>
    <n v="0"/>
    <n v="0"/>
    <n v="0"/>
    <n v="0"/>
    <s v="Yes"/>
    <s v="0-40k"/>
    <n v="1"/>
    <s v="Tech"/>
    <s v="Python"/>
    <n v="0"/>
    <n v="1"/>
    <n v="1"/>
    <n v="0"/>
    <n v="0"/>
    <n v="2"/>
    <n v="0.66666666666666663"/>
    <s v="Difficult"/>
    <s v="Better Salary"/>
    <s v="Male"/>
    <n v="0"/>
    <n v="25"/>
    <x v="1"/>
    <n v="3"/>
    <s v="Asian or Asian American"/>
    <s v="India"/>
    <n v="0"/>
    <n v="0"/>
    <n v="0"/>
    <n v="1"/>
    <n v="0"/>
    <n v="0"/>
    <n v="0"/>
    <n v="0"/>
  </r>
  <r>
    <s v="62a3676bb4da29969c633ac7"/>
    <s v="anonymous"/>
    <s v="6/10/2022"/>
    <s v="11:46"/>
    <s v="0:03:59"/>
    <s v="Data Analyst"/>
    <n v="1"/>
    <n v="0"/>
    <n v="0"/>
    <n v="0"/>
    <n v="0"/>
    <s v="No"/>
    <s v="0-40k"/>
    <n v="1"/>
    <s v="Finance"/>
    <s v="Other"/>
    <n v="4"/>
    <n v="7"/>
    <n v="8"/>
    <n v="8"/>
    <n v="8"/>
    <n v="9"/>
    <n v="7.333333333333333"/>
    <s v="Neither easy nor difficult"/>
    <s v="Other"/>
    <s v="Male"/>
    <n v="0"/>
    <n v="24"/>
    <x v="1"/>
    <n v="3"/>
    <s v="Black or African American"/>
    <s v="Africa"/>
    <n v="0"/>
    <n v="1"/>
    <n v="0"/>
    <n v="0"/>
    <n v="0"/>
    <n v="0"/>
    <n v="0"/>
    <n v="0"/>
  </r>
  <r>
    <s v="62a4fe370f8c8599d5b158c4"/>
    <s v="anonymous"/>
    <s v="6/11/2022"/>
    <s v="16:42"/>
    <s v="0:02:40"/>
    <s v="Data Analyst"/>
    <n v="1"/>
    <n v="0"/>
    <n v="0"/>
    <n v="0"/>
    <n v="0"/>
    <s v="No"/>
    <s v="41k-65k"/>
    <n v="2"/>
    <s v="Other"/>
    <s v="Python"/>
    <n v="7"/>
    <n v="5"/>
    <n v="9"/>
    <n v="9"/>
    <n v="4"/>
    <n v="9"/>
    <n v="7.166666666666667"/>
    <s v="Neither easy nor difficult"/>
    <s v="Good Work/Life Balance"/>
    <s v="Female"/>
    <n v="1"/>
    <n v="29"/>
    <x v="3"/>
    <n v="4"/>
    <s v="Black or African American"/>
    <s v="Europe"/>
    <n v="0"/>
    <n v="0"/>
    <n v="1"/>
    <n v="0"/>
    <n v="0"/>
    <n v="0"/>
    <n v="0"/>
    <n v="0"/>
  </r>
  <r>
    <s v="62a367d224a2626027387b56"/>
    <s v="anonymous"/>
    <s v="6/10/2022"/>
    <s v="11:48"/>
    <s v="0:03:38"/>
    <s v="Data Analyst"/>
    <n v="1"/>
    <n v="0"/>
    <n v="0"/>
    <n v="0"/>
    <n v="0"/>
    <s v="No"/>
    <s v="150k-225k"/>
    <n v="7"/>
    <s v="Finance"/>
    <s v="Other"/>
    <n v="7"/>
    <n v="7"/>
    <n v="7"/>
    <n v="5"/>
    <n v="5"/>
    <n v="7"/>
    <n v="6.333333333333333"/>
    <s v="Neither easy nor difficult"/>
    <s v="Good Work/Life Balance"/>
    <s v="Male"/>
    <n v="0"/>
    <n v="33"/>
    <x v="1"/>
    <n v="3"/>
    <s v="White or Caucasian"/>
    <s v="North America"/>
    <n v="1"/>
    <n v="0"/>
    <n v="0"/>
    <n v="0"/>
    <n v="0"/>
    <n v="0"/>
    <n v="0"/>
    <n v="0"/>
  </r>
  <r>
    <s v="62a367ed18134ddc75cee697"/>
    <s v="anonymous"/>
    <s v="6/10/2022"/>
    <s v="11:49"/>
    <s v="0:02:40"/>
    <s v="Data Analyst"/>
    <n v="1"/>
    <n v="0"/>
    <n v="0"/>
    <n v="0"/>
    <n v="0"/>
    <s v="No"/>
    <s v="66k-85k"/>
    <n v="3"/>
    <s v="Other"/>
    <s v="Other"/>
    <n v="7"/>
    <n v="4"/>
    <n v="10"/>
    <n v="9"/>
    <n v="7"/>
    <n v="10"/>
    <n v="7.833333333333333"/>
    <s v="Difficult"/>
    <s v="Better Salary"/>
    <s v="Male"/>
    <n v="0"/>
    <n v="23"/>
    <x v="1"/>
    <n v="3"/>
    <s v="Hispanic or Latino"/>
    <s v="North America"/>
    <n v="1"/>
    <n v="0"/>
    <n v="0"/>
    <n v="0"/>
    <n v="0"/>
    <n v="0"/>
    <n v="0"/>
    <n v="0"/>
  </r>
  <r>
    <s v="62a36802f8f7561645857e38"/>
    <s v="anonymous"/>
    <s v="6/10/2022"/>
    <s v="11:49"/>
    <s v="0:01:34"/>
    <s v="Data Analyst"/>
    <n v="1"/>
    <n v="0"/>
    <n v="0"/>
    <n v="0"/>
    <n v="0"/>
    <s v="Yes"/>
    <s v="66k-85k"/>
    <n v="3"/>
    <s v="Tech"/>
    <s v="Python"/>
    <n v="6"/>
    <n v="6"/>
    <n v="6"/>
    <n v="6"/>
    <n v="6"/>
    <n v="6"/>
    <n v="6"/>
    <s v="Difficult"/>
    <s v="Remote Work"/>
    <s v="Female"/>
    <n v="1"/>
    <n v="33"/>
    <x v="3"/>
    <n v="4"/>
    <s v="Asian or Asian American"/>
    <s v="United Kingdom"/>
    <n v="0"/>
    <n v="0"/>
    <n v="0"/>
    <n v="0"/>
    <n v="1"/>
    <n v="0"/>
    <n v="0"/>
    <n v="0"/>
  </r>
  <r>
    <s v="62a3684ebc6861bf31771f15"/>
    <s v="anonymous"/>
    <s v="6/10/2022"/>
    <s v="11:50"/>
    <s v="0:00:48"/>
    <s v="Data Analyst"/>
    <n v="1"/>
    <n v="0"/>
    <n v="0"/>
    <n v="0"/>
    <n v="0"/>
    <s v="No"/>
    <s v="106k-125k"/>
    <n v="5"/>
    <s v="Finance"/>
    <s v="Python"/>
    <n v="4"/>
    <n v="4"/>
    <n v="4"/>
    <n v="4"/>
    <n v="4"/>
    <n v="4"/>
    <n v="4"/>
    <s v="Neither easy nor difficult"/>
    <s v="Better Salary"/>
    <s v="Male"/>
    <n v="0"/>
    <n v="25"/>
    <x v="1"/>
    <n v="3"/>
    <s v="White or Caucasian"/>
    <s v="North America"/>
    <n v="1"/>
    <n v="0"/>
    <n v="0"/>
    <n v="0"/>
    <n v="0"/>
    <n v="0"/>
    <n v="0"/>
    <n v="0"/>
  </r>
  <r>
    <s v="62a343a22e54c9003e532a2a"/>
    <s v="anonymous"/>
    <s v="6/10/2022"/>
    <s v="9:14"/>
    <s v="0:02:43"/>
    <s v="Data Analyst"/>
    <n v="1"/>
    <n v="0"/>
    <n v="0"/>
    <n v="0"/>
    <n v="0"/>
    <s v="No"/>
    <s v="0-40k"/>
    <n v="1"/>
    <s v="Other"/>
    <s v="Python"/>
    <n v="4"/>
    <n v="4"/>
    <n v="4"/>
    <n v="4"/>
    <n v="5"/>
    <n v="6"/>
    <n v="4.5"/>
    <s v="Neither easy nor difficult"/>
    <s v="Remote Work"/>
    <s v="Male"/>
    <n v="0"/>
    <n v="29"/>
    <x v="1"/>
    <n v="3"/>
    <s v="Other"/>
    <s v="Europe"/>
    <n v="0"/>
    <n v="0"/>
    <n v="1"/>
    <n v="0"/>
    <n v="0"/>
    <n v="0"/>
    <n v="0"/>
    <n v="0"/>
  </r>
  <r>
    <s v="62a368ee2e54c9003e537e4a"/>
    <s v="anonymous"/>
    <s v="6/10/2022"/>
    <s v="11:53"/>
    <s v="0:01:45"/>
    <s v="Data Analyst"/>
    <n v="1"/>
    <n v="0"/>
    <n v="0"/>
    <n v="0"/>
    <n v="0"/>
    <s v="Yes"/>
    <s v="0-40k"/>
    <n v="1"/>
    <s v="Finance"/>
    <s v="C/C++"/>
    <n v="5"/>
    <n v="10"/>
    <n v="10"/>
    <n v="8"/>
    <n v="10"/>
    <n v="10"/>
    <n v="8.8333333333333339"/>
    <s v="Very Easy"/>
    <s v="Good Work/Life Balance"/>
    <s v="Male"/>
    <n v="0"/>
    <n v="30"/>
    <x v="1"/>
    <n v="3"/>
    <s v="White or Caucasian"/>
    <s v="United Kingdom"/>
    <n v="0"/>
    <n v="0"/>
    <n v="0"/>
    <n v="0"/>
    <n v="1"/>
    <n v="0"/>
    <n v="0"/>
    <n v="0"/>
  </r>
  <r>
    <s v="62a36969f8f756164585821d"/>
    <s v="anonymous"/>
    <s v="6/10/2022"/>
    <s v="11:55"/>
    <s v="0:03:43"/>
    <s v="Other"/>
    <n v="0"/>
    <n v="0"/>
    <n v="0"/>
    <n v="0"/>
    <n v="0"/>
    <s v="Yes"/>
    <s v="0-40k"/>
    <n v="1"/>
    <s v="Healthcare"/>
    <s v="Python"/>
    <n v="10"/>
    <n v="2"/>
    <n v="8"/>
    <n v="5"/>
    <n v="0"/>
    <n v="6"/>
    <n v="5.166666666666667"/>
    <s v="Easy"/>
    <s v="Better Salary"/>
    <s v="Male"/>
    <n v="0"/>
    <n v="25"/>
    <x v="3"/>
    <n v="4"/>
    <s v="Other"/>
    <s v="India"/>
    <n v="0"/>
    <n v="0"/>
    <n v="0"/>
    <n v="1"/>
    <n v="0"/>
    <n v="0"/>
    <n v="0"/>
    <n v="0"/>
  </r>
  <r>
    <s v="62a3697ff408bae018ed948b"/>
    <s v="anonymous"/>
    <s v="6/10/2022"/>
    <s v="11:55"/>
    <s v="0:01:28"/>
    <s v="Data Analyst"/>
    <n v="1"/>
    <n v="0"/>
    <n v="0"/>
    <n v="0"/>
    <n v="0"/>
    <s v="No"/>
    <s v="86k-105k"/>
    <n v="4"/>
    <s v="Telecommunication"/>
    <s v="Other"/>
    <n v="7"/>
    <n v="7"/>
    <n v="5"/>
    <n v="7"/>
    <n v="7"/>
    <n v="7"/>
    <n v="6.666666666666667"/>
    <s v="Easy"/>
    <s v="Remote Work"/>
    <s v="Male"/>
    <n v="0"/>
    <n v="40"/>
    <x v="2"/>
    <n v="1"/>
    <s v="Hispanic or Latino"/>
    <s v="North America"/>
    <n v="1"/>
    <n v="0"/>
    <n v="0"/>
    <n v="0"/>
    <n v="0"/>
    <n v="0"/>
    <n v="0"/>
    <n v="0"/>
  </r>
  <r>
    <s v="62a36ac6cf255543173063d8"/>
    <s v="anonymous"/>
    <s v="6/10/2022"/>
    <s v="12:01"/>
    <s v="0:02:59"/>
    <s v="Data Analyst"/>
    <n v="1"/>
    <n v="0"/>
    <n v="0"/>
    <n v="0"/>
    <n v="0"/>
    <s v="No"/>
    <s v="41k-65k"/>
    <n v="2"/>
    <s v="Other"/>
    <s v="Other"/>
    <n v="6"/>
    <n v="10"/>
    <n v="8"/>
    <n v="8"/>
    <n v="4"/>
    <n v="4"/>
    <n v="6.666666666666667"/>
    <s v="Neither easy nor difficult"/>
    <s v="Better Salary"/>
    <s v="Female"/>
    <n v="1"/>
    <n v="29"/>
    <x v="1"/>
    <n v="3"/>
    <s v="Other"/>
    <s v="North America"/>
    <n v="1"/>
    <n v="0"/>
    <n v="0"/>
    <n v="0"/>
    <n v="0"/>
    <n v="0"/>
    <n v="0"/>
    <n v="0"/>
  </r>
  <r>
    <s v="62a36ad1f408bae018ed9793"/>
    <s v="anonymous"/>
    <s v="6/10/2022"/>
    <s v="12:01"/>
    <s v="0:04:44"/>
    <s v="Data Analyst"/>
    <n v="1"/>
    <n v="0"/>
    <n v="0"/>
    <n v="0"/>
    <n v="0"/>
    <s v="No"/>
    <s v="41k-65k"/>
    <n v="2"/>
    <s v="Other"/>
    <s v="Python"/>
    <n v="0"/>
    <n v="3"/>
    <n v="3"/>
    <n v="3"/>
    <n v="3"/>
    <n v="6"/>
    <n v="3"/>
    <s v="Difficult"/>
    <s v="Remote Work"/>
    <s v="Male"/>
    <n v="0"/>
    <n v="29"/>
    <x v="3"/>
    <n v="4"/>
    <s v="Asian or Asian American"/>
    <s v="India"/>
    <n v="0"/>
    <n v="0"/>
    <n v="0"/>
    <n v="1"/>
    <n v="0"/>
    <n v="0"/>
    <n v="0"/>
    <n v="0"/>
  </r>
  <r>
    <s v="62a36b6c24a26260273882a2"/>
    <s v="anonymous"/>
    <s v="6/10/2022"/>
    <s v="12:03"/>
    <s v="0:01:40"/>
    <s v="Data Analyst"/>
    <n v="1"/>
    <n v="0"/>
    <n v="0"/>
    <n v="0"/>
    <n v="0"/>
    <s v="Yes"/>
    <s v="0-40k"/>
    <n v="1"/>
    <s v="Education"/>
    <s v="Python"/>
    <n v="1"/>
    <n v="2"/>
    <n v="2"/>
    <n v="3"/>
    <n v="3"/>
    <n v="4"/>
    <n v="2.5"/>
    <s v="Neither easy nor difficult"/>
    <s v="Better Salary"/>
    <s v="Male"/>
    <n v="0"/>
    <n v="28"/>
    <x v="3"/>
    <n v="4"/>
    <s v="Black or African American"/>
    <s v="Africa"/>
    <n v="0"/>
    <n v="1"/>
    <n v="0"/>
    <n v="0"/>
    <n v="0"/>
    <n v="0"/>
    <n v="0"/>
    <n v="0"/>
  </r>
  <r>
    <s v="62a385e7b4da29969c6372ab"/>
    <s v="anonymous"/>
    <s v="6/10/2022"/>
    <s v="13:56"/>
    <s v="0:02:05"/>
    <s v="Database Developer"/>
    <n v="0"/>
    <n v="0"/>
    <n v="0"/>
    <n v="0"/>
    <n v="1"/>
    <s v="Yes"/>
    <s v="41k-65k"/>
    <n v="2"/>
    <s v="Other"/>
    <s v="Python"/>
    <n v="6"/>
    <n v="8"/>
    <n v="8"/>
    <n v="9"/>
    <n v="6"/>
    <n v="8"/>
    <n v="7.5"/>
    <s v="Difficult"/>
    <s v="Remote Work"/>
    <s v="Male"/>
    <n v="0"/>
    <n v="29"/>
    <x v="1"/>
    <n v="3"/>
    <s v="White or Caucasian"/>
    <s v="North America"/>
    <n v="1"/>
    <n v="0"/>
    <n v="0"/>
    <n v="0"/>
    <n v="0"/>
    <n v="0"/>
    <n v="0"/>
    <n v="0"/>
  </r>
  <r>
    <s v="62a3baa624a262602738ff27"/>
    <s v="anonymous"/>
    <s v="6/10/2022"/>
    <s v="17:41"/>
    <s v="0:04:19"/>
    <s v="Data Analyst"/>
    <n v="1"/>
    <n v="0"/>
    <n v="0"/>
    <n v="0"/>
    <n v="0"/>
    <s v="No"/>
    <s v="0-40k"/>
    <n v="1"/>
    <s v="Finance"/>
    <s v="Python"/>
    <n v="6"/>
    <n v="8"/>
    <n v="7"/>
    <n v="6"/>
    <n v="2"/>
    <n v="4"/>
    <n v="5.5"/>
    <s v="Easy"/>
    <s v="Other"/>
    <s v="Male"/>
    <n v="0"/>
    <n v="25"/>
    <x v="3"/>
    <n v="4"/>
    <s v="White or Caucasian"/>
    <s v="Europe"/>
    <n v="0"/>
    <n v="0"/>
    <n v="1"/>
    <n v="0"/>
    <n v="0"/>
    <n v="0"/>
    <n v="0"/>
    <n v="0"/>
  </r>
  <r>
    <s v="62a5998fbc6861bf31798ef0"/>
    <s v="anonymous"/>
    <s v="6/12/2022"/>
    <s v="3:45"/>
    <s v="0:01:58"/>
    <s v="BI Developer/Engineer"/>
    <n v="0"/>
    <n v="0"/>
    <n v="0"/>
    <n v="1"/>
    <n v="0"/>
    <s v="Yes"/>
    <s v="0-40k"/>
    <n v="1"/>
    <s v="Tech"/>
    <s v="Python"/>
    <n v="7"/>
    <n v="8"/>
    <n v="8"/>
    <n v="8"/>
    <n v="8"/>
    <n v="7"/>
    <n v="7.666666666666667"/>
    <s v="Neither easy nor difficult"/>
    <s v="Good Culture"/>
    <s v="Male"/>
    <n v="0"/>
    <n v="27"/>
    <x v="3"/>
    <n v="4"/>
    <s v="White or Caucasian"/>
    <s v="Europe"/>
    <n v="0"/>
    <n v="0"/>
    <n v="1"/>
    <n v="0"/>
    <n v="0"/>
    <n v="0"/>
    <n v="0"/>
    <n v="0"/>
  </r>
  <r>
    <s v="62a36e470a77c1a77f662470"/>
    <s v="anonymous"/>
    <s v="6/10/2022"/>
    <s v="12:16"/>
    <s v="0:01:21"/>
    <s v="Data Analyst"/>
    <n v="1"/>
    <n v="0"/>
    <n v="0"/>
    <n v="0"/>
    <n v="0"/>
    <s v="No"/>
    <s v="125k-150k"/>
    <n v="6"/>
    <s v="Tech"/>
    <s v="Python"/>
    <n v="10"/>
    <n v="5"/>
    <n v="10"/>
    <n v="10"/>
    <n v="6"/>
    <n v="10"/>
    <n v="8.5"/>
    <s v="Difficult"/>
    <s v="Good Work/Life Balance"/>
    <s v="Male"/>
    <n v="0"/>
    <n v="28"/>
    <x v="1"/>
    <n v="3"/>
    <s v="Hispanic or Latino"/>
    <s v="North America"/>
    <n v="1"/>
    <n v="0"/>
    <n v="0"/>
    <n v="0"/>
    <n v="0"/>
    <n v="0"/>
    <n v="0"/>
    <n v="0"/>
  </r>
  <r>
    <s v="62a36e7024a262602738890a"/>
    <s v="anonymous"/>
    <s v="6/10/2022"/>
    <s v="12:16"/>
    <s v="0:00:59"/>
    <s v="Student/Looking/None"/>
    <n v="0"/>
    <n v="0"/>
    <n v="0"/>
    <n v="0"/>
    <n v="0"/>
    <s v="No"/>
    <s v="0-40k"/>
    <n v="1"/>
    <s v="Education"/>
    <s v="R"/>
    <n v="5"/>
    <n v="4"/>
    <n v="4"/>
    <n v="4"/>
    <n v="5"/>
    <n v="5"/>
    <n v="4.5"/>
    <s v="Difficult"/>
    <s v="Good Work/Life Balance"/>
    <s v="Male"/>
    <n v="0"/>
    <n v="25"/>
    <x v="3"/>
    <n v="4"/>
    <s v="White or Caucasian"/>
    <s v="Europe"/>
    <n v="0"/>
    <n v="0"/>
    <n v="1"/>
    <n v="0"/>
    <n v="0"/>
    <n v="0"/>
    <n v="0"/>
    <n v="0"/>
  </r>
  <r>
    <s v="62ab0bdc575fa3a5ae9413e5"/>
    <s v="anonymous"/>
    <s v="6/16/2022"/>
    <s v="6:54"/>
    <s v="0:02:11"/>
    <s v="Student/Looking/None"/>
    <n v="0"/>
    <n v="0"/>
    <n v="0"/>
    <n v="0"/>
    <n v="0"/>
    <s v="Yes"/>
    <s v="0-40k"/>
    <n v="1"/>
    <s v="Other"/>
    <s v="Python"/>
    <n v="5"/>
    <n v="6"/>
    <n v="5"/>
    <n v="6"/>
    <n v="2"/>
    <n v="1"/>
    <n v="4.166666666666667"/>
    <s v="Difficult"/>
    <s v="Remote Work"/>
    <s v="Male"/>
    <n v="0"/>
    <n v="22"/>
    <x v="3"/>
    <n v="4"/>
    <s v="Other"/>
    <s v="Europe"/>
    <n v="0"/>
    <n v="0"/>
    <n v="1"/>
    <n v="0"/>
    <n v="0"/>
    <n v="0"/>
    <n v="0"/>
    <n v="0"/>
  </r>
  <r>
    <s v="62a3870bbc6861bf31775841"/>
    <s v="anonymous"/>
    <s v="6/10/2022"/>
    <s v="14:01"/>
    <s v="0:02:02"/>
    <s v="Data Analyst"/>
    <n v="1"/>
    <n v="0"/>
    <n v="0"/>
    <n v="0"/>
    <n v="0"/>
    <s v="No"/>
    <s v="0-40k"/>
    <n v="1"/>
    <s v="Other"/>
    <s v="R"/>
    <n v="1"/>
    <n v="1"/>
    <n v="1"/>
    <n v="1"/>
    <n v="1"/>
    <n v="1"/>
    <n v="1"/>
    <s v="Neither easy nor difficult"/>
    <s v="Remote Work"/>
    <s v="Male"/>
    <n v="0"/>
    <n v="34"/>
    <x v="1"/>
    <n v="3"/>
    <s v="Black or African American"/>
    <s v="Africa"/>
    <n v="0"/>
    <n v="1"/>
    <n v="0"/>
    <n v="0"/>
    <n v="0"/>
    <n v="0"/>
    <n v="0"/>
    <n v="0"/>
  </r>
  <r>
    <s v="62a370635d257a28a30de5eb"/>
    <s v="anonymous"/>
    <s v="6/10/2022"/>
    <s v="12:25"/>
    <s v="0:02:51"/>
    <s v="Data Analyst"/>
    <n v="1"/>
    <n v="0"/>
    <n v="0"/>
    <n v="0"/>
    <n v="0"/>
    <s v="Yes"/>
    <s v="0-40k"/>
    <n v="1"/>
    <s v="Finance"/>
    <s v="Python"/>
    <n v="1"/>
    <n v="1"/>
    <n v="1"/>
    <n v="1"/>
    <n v="1"/>
    <n v="1"/>
    <n v="1"/>
    <s v="Very Difficult"/>
    <s v="Better Salary"/>
    <s v="Male"/>
    <n v="0"/>
    <n v="35"/>
    <x v="1"/>
    <n v="3"/>
    <s v="Other"/>
    <s v="India"/>
    <n v="0"/>
    <n v="0"/>
    <n v="0"/>
    <n v="1"/>
    <n v="0"/>
    <n v="0"/>
    <n v="0"/>
    <n v="0"/>
  </r>
  <r>
    <s v="62a427190a77c1a77f67095c"/>
    <s v="anonymous"/>
    <s v="6/11/2022"/>
    <s v="1:24"/>
    <s v="0:03:20"/>
    <s v="Data Analyst"/>
    <n v="1"/>
    <n v="0"/>
    <n v="0"/>
    <n v="0"/>
    <n v="0"/>
    <s v="Yes"/>
    <s v="0-40k"/>
    <n v="1"/>
    <s v="Tech"/>
    <s v="Python"/>
    <n v="3"/>
    <n v="5"/>
    <n v="5"/>
    <n v="5"/>
    <n v="5"/>
    <n v="2"/>
    <n v="4.166666666666667"/>
    <s v="Neither easy nor difficult"/>
    <s v="Remote Work"/>
    <s v="Male"/>
    <n v="0"/>
    <n v="30"/>
    <x v="3"/>
    <n v="4"/>
    <s v="Black or African American"/>
    <s v="Africa"/>
    <n v="0"/>
    <n v="1"/>
    <n v="0"/>
    <n v="0"/>
    <n v="0"/>
    <n v="0"/>
    <n v="0"/>
    <n v="0"/>
  </r>
  <r>
    <s v="62a3715124a2626027388f02"/>
    <s v="anonymous"/>
    <s v="6/10/2022"/>
    <s v="12:29"/>
    <s v="0:01:21"/>
    <s v="Data Analyst"/>
    <n v="1"/>
    <n v="0"/>
    <n v="0"/>
    <n v="0"/>
    <n v="0"/>
    <s v="No"/>
    <s v="0-40k"/>
    <n v="1"/>
    <s v="Real Estate"/>
    <s v="Python"/>
    <n v="4"/>
    <n v="7"/>
    <n v="9"/>
    <n v="5"/>
    <n v="2"/>
    <n v="8"/>
    <n v="5.833333333333333"/>
    <s v="Easy"/>
    <s v="Better Salary"/>
    <s v="Male"/>
    <n v="0"/>
    <n v="23"/>
    <x v="1"/>
    <n v="3"/>
    <s v="White or Caucasian"/>
    <s v="Europe"/>
    <n v="0"/>
    <n v="0"/>
    <n v="1"/>
    <n v="0"/>
    <n v="0"/>
    <n v="0"/>
    <n v="0"/>
    <n v="0"/>
  </r>
  <r>
    <s v="62a37222cf2555431730732d"/>
    <s v="anonymous"/>
    <s v="6/10/2022"/>
    <s v="12:32"/>
    <s v="0:02:10"/>
    <s v="Data Engineer"/>
    <n v="0"/>
    <n v="1"/>
    <n v="0"/>
    <n v="0"/>
    <n v="0"/>
    <s v="No"/>
    <s v="0-40k"/>
    <n v="1"/>
    <s v="Healthcare"/>
    <s v="Python"/>
    <n v="6"/>
    <n v="6"/>
    <n v="6"/>
    <n v="5"/>
    <n v="4"/>
    <n v="7"/>
    <n v="5.666666666666667"/>
    <s v="Neither easy nor difficult"/>
    <s v="Good Work/Life Balance"/>
    <s v="Male"/>
    <n v="0"/>
    <n v="24"/>
    <x v="1"/>
    <n v="3"/>
    <s v="Hispanic or Latino"/>
    <s v="North America"/>
    <n v="1"/>
    <n v="0"/>
    <n v="0"/>
    <n v="0"/>
    <n v="0"/>
    <n v="0"/>
    <n v="0"/>
    <n v="0"/>
  </r>
  <r>
    <s v="62a373efbc6861bf3177360b"/>
    <s v="anonymous"/>
    <s v="6/10/2022"/>
    <s v="12:40"/>
    <s v="0:02:40"/>
    <s v="Data Analyst"/>
    <n v="1"/>
    <n v="0"/>
    <n v="0"/>
    <n v="0"/>
    <n v="0"/>
    <s v="Yes"/>
    <s v="150k-225k"/>
    <n v="7"/>
    <s v="Education"/>
    <s v="SQL"/>
    <n v="8"/>
    <n v="9"/>
    <n v="9"/>
    <n v="7"/>
    <n v="6"/>
    <n v="6"/>
    <n v="7.5"/>
    <s v="Neither easy nor difficult"/>
    <s v="Better Salary"/>
    <s v="Male"/>
    <n v="0"/>
    <n v="27"/>
    <x v="3"/>
    <n v="4"/>
    <s v="Black or African American"/>
    <s v="North America"/>
    <n v="1"/>
    <n v="0"/>
    <n v="0"/>
    <n v="0"/>
    <n v="0"/>
    <n v="0"/>
    <n v="0"/>
    <n v="0"/>
  </r>
  <r>
    <s v="62a3759e5d257a28a30def3a"/>
    <s v="anonymous"/>
    <s v="6/10/2022"/>
    <s v="12:47"/>
    <s v="0:01:24"/>
    <s v="Data Analyst"/>
    <n v="1"/>
    <n v="0"/>
    <n v="0"/>
    <n v="0"/>
    <n v="0"/>
    <s v="Yes"/>
    <s v="66k-85k"/>
    <n v="3"/>
    <s v="Other"/>
    <s v="Python"/>
    <n v="4"/>
    <n v="10"/>
    <n v="10"/>
    <n v="8"/>
    <n v="5"/>
    <n v="6"/>
    <n v="7.166666666666667"/>
    <s v="Neither easy nor difficult"/>
    <s v="Remote Work"/>
    <s v="Male"/>
    <n v="0"/>
    <n v="32"/>
    <x v="1"/>
    <n v="3"/>
    <s v="Asian or Asian American"/>
    <s v="North America"/>
    <n v="1"/>
    <n v="0"/>
    <n v="0"/>
    <n v="0"/>
    <n v="0"/>
    <n v="0"/>
    <n v="0"/>
    <n v="0"/>
  </r>
  <r>
    <s v="62a3777624a262602738997e"/>
    <s v="anonymous"/>
    <s v="6/10/2022"/>
    <s v="12:55"/>
    <s v="0:01:55"/>
    <s v="Data Analyst"/>
    <n v="1"/>
    <n v="0"/>
    <n v="0"/>
    <n v="0"/>
    <n v="0"/>
    <s v="Yes"/>
    <s v="41k-65k"/>
    <n v="2"/>
    <s v="Tech"/>
    <s v="Python"/>
    <n v="3"/>
    <n v="5"/>
    <n v="4"/>
    <n v="4"/>
    <n v="4"/>
    <n v="4"/>
    <n v="4"/>
    <s v="Neither easy nor difficult"/>
    <s v="Good Work/Life Balance"/>
    <s v="Male"/>
    <n v="0"/>
    <n v="50"/>
    <x v="1"/>
    <n v="3"/>
    <s v="White or Caucasian"/>
    <s v="North America"/>
    <n v="1"/>
    <n v="0"/>
    <n v="0"/>
    <n v="0"/>
    <n v="0"/>
    <n v="0"/>
    <n v="0"/>
    <n v="0"/>
  </r>
  <r>
    <s v="62a377987dc029e2d66c638d"/>
    <s v="anonymous"/>
    <s v="6/10/2022"/>
    <s v="12:55"/>
    <s v="0:01:25"/>
    <s v="Data Architect"/>
    <n v="0"/>
    <n v="0"/>
    <n v="0"/>
    <n v="0"/>
    <n v="0"/>
    <s v="Yes"/>
    <s v="66k-85k"/>
    <n v="3"/>
    <s v="Other"/>
    <s v="Python"/>
    <n v="7"/>
    <n v="7"/>
    <n v="8"/>
    <n v="9"/>
    <n v="10"/>
    <n v="10"/>
    <n v="8.5"/>
    <s v="Neither easy nor difficult"/>
    <s v="Remote Work"/>
    <s v="Male"/>
    <n v="0"/>
    <n v="29"/>
    <x v="2"/>
    <n v="1"/>
    <s v="White or Caucasian"/>
    <s v="North America"/>
    <n v="1"/>
    <n v="0"/>
    <n v="0"/>
    <n v="0"/>
    <n v="0"/>
    <n v="0"/>
    <n v="0"/>
    <n v="0"/>
  </r>
  <r>
    <s v="62a615fd18134ddc75d1f1fa"/>
    <s v="anonymous"/>
    <s v="6/12/2022"/>
    <s v="12:36"/>
    <s v="0:01:57"/>
    <s v="Student/Looking/None"/>
    <n v="0"/>
    <n v="0"/>
    <n v="0"/>
    <n v="0"/>
    <n v="0"/>
    <s v="No"/>
    <s v="0-40k"/>
    <n v="1"/>
    <s v="Education"/>
    <s v="Python"/>
    <n v="0"/>
    <n v="0"/>
    <n v="3"/>
    <n v="0"/>
    <n v="0"/>
    <n v="8"/>
    <n v="1.8333333333333333"/>
    <s v="Difficult"/>
    <s v="Better Salary"/>
    <s v="Male"/>
    <n v="0"/>
    <n v="27"/>
    <x v="1"/>
    <n v="3"/>
    <s v="Black or African American"/>
    <s v="Africa"/>
    <n v="0"/>
    <n v="1"/>
    <n v="0"/>
    <n v="0"/>
    <n v="0"/>
    <n v="0"/>
    <n v="0"/>
    <n v="0"/>
  </r>
  <r>
    <s v="62a3784c0f8c8599d5af8fbc"/>
    <s v="anonymous"/>
    <s v="6/10/2022"/>
    <s v="12:58"/>
    <s v="0:01:54"/>
    <s v="Other"/>
    <n v="0"/>
    <n v="0"/>
    <n v="0"/>
    <n v="0"/>
    <n v="0"/>
    <s v="No"/>
    <s v="0-40k"/>
    <n v="1"/>
    <s v="Other"/>
    <s v="R"/>
    <n v="1"/>
    <n v="7"/>
    <n v="7"/>
    <n v="1"/>
    <n v="4"/>
    <n v="10"/>
    <n v="5"/>
    <s v="Neither easy nor difficult"/>
    <s v="Better Salary"/>
    <s v="Male"/>
    <n v="0"/>
    <n v="23"/>
    <x v="4"/>
    <n v="2"/>
    <s v="White or Caucasian"/>
    <s v="North America"/>
    <n v="1"/>
    <n v="0"/>
    <n v="0"/>
    <n v="0"/>
    <n v="0"/>
    <n v="0"/>
    <n v="0"/>
    <n v="0"/>
  </r>
  <r>
    <s v="62a37a43d8c00e9f541a4a7c"/>
    <s v="anonymous"/>
    <s v="6/10/2022"/>
    <s v="13:07"/>
    <s v="0:03:34"/>
    <s v="Data Analyst"/>
    <n v="1"/>
    <n v="0"/>
    <n v="0"/>
    <n v="0"/>
    <n v="0"/>
    <s v="Yes"/>
    <s v="0-40k"/>
    <n v="1"/>
    <s v="Finance"/>
    <s v="Python"/>
    <n v="4"/>
    <n v="7"/>
    <n v="8"/>
    <n v="7"/>
    <n v="8"/>
    <n v="8"/>
    <n v="7"/>
    <s v="Difficult"/>
    <s v="Better Salary"/>
    <s v="Male"/>
    <n v="0"/>
    <n v="31"/>
    <x v="1"/>
    <n v="3"/>
    <s v="Black or African American"/>
    <s v="Africa"/>
    <n v="0"/>
    <n v="1"/>
    <n v="0"/>
    <n v="0"/>
    <n v="0"/>
    <n v="0"/>
    <n v="0"/>
    <n v="0"/>
  </r>
  <r>
    <s v="62a33f17f8f7561645852867"/>
    <s v="anonymous"/>
    <s v="6/10/2022"/>
    <s v="8:54"/>
    <s v="0:02:28"/>
    <s v="BI Developer/Engineer"/>
    <n v="0"/>
    <n v="0"/>
    <n v="0"/>
    <n v="1"/>
    <n v="0"/>
    <s v="No"/>
    <s v="0-40k"/>
    <n v="1"/>
    <s v="Tech"/>
    <s v="Python"/>
    <n v="2"/>
    <n v="9"/>
    <n v="7"/>
    <n v="7"/>
    <n v="5"/>
    <n v="6"/>
    <n v="6"/>
    <s v="Difficult"/>
    <s v="Better Salary"/>
    <s v="Male"/>
    <n v="0"/>
    <n v="31"/>
    <x v="0"/>
    <s v=" "/>
    <s v="White or Caucasian"/>
    <s v="Europe"/>
    <n v="0"/>
    <n v="0"/>
    <n v="1"/>
    <n v="0"/>
    <n v="0"/>
    <n v="0"/>
    <n v="0"/>
    <n v="0"/>
  </r>
  <r>
    <s v="62a37aa1cf255543173081e5"/>
    <s v="anonymous"/>
    <s v="6/10/2022"/>
    <s v="13:08"/>
    <s v="0:01:51"/>
    <s v="Data Analyst"/>
    <n v="1"/>
    <n v="0"/>
    <n v="0"/>
    <n v="0"/>
    <n v="0"/>
    <s v="No"/>
    <s v="66k-85k"/>
    <n v="3"/>
    <s v="Finance"/>
    <s v="Python"/>
    <n v="3"/>
    <n v="5"/>
    <n v="5"/>
    <n v="5"/>
    <n v="3"/>
    <n v="3"/>
    <n v="4"/>
    <s v="Very Difficult"/>
    <s v="Better Salary"/>
    <s v="Male"/>
    <n v="0"/>
    <n v="29"/>
    <x v="3"/>
    <n v="4"/>
    <s v="Hispanic or Latino"/>
    <s v="North America"/>
    <n v="1"/>
    <n v="0"/>
    <n v="0"/>
    <n v="0"/>
    <n v="0"/>
    <n v="0"/>
    <n v="0"/>
    <n v="0"/>
  </r>
  <r>
    <s v="62a346d90a77c1a77f65d08d"/>
    <s v="anonymous"/>
    <s v="6/10/2022"/>
    <s v="9:27"/>
    <s v="0:02:39"/>
    <s v="Data Analyst"/>
    <n v="1"/>
    <n v="0"/>
    <n v="0"/>
    <n v="0"/>
    <n v="0"/>
    <s v="No"/>
    <s v="41k-65k"/>
    <n v="2"/>
    <s v="Other"/>
    <s v="Python"/>
    <n v="6"/>
    <n v="8"/>
    <n v="5"/>
    <n v="5"/>
    <n v="6"/>
    <n v="9"/>
    <n v="6.5"/>
    <s v="Neither easy nor difficult"/>
    <s v="Remote Work"/>
    <s v="Female"/>
    <n v="1"/>
    <n v="42"/>
    <x v="3"/>
    <n v="4"/>
    <s v="White or Caucasian"/>
    <s v="Europe"/>
    <n v="0"/>
    <n v="0"/>
    <n v="1"/>
    <n v="0"/>
    <n v="0"/>
    <n v="0"/>
    <n v="0"/>
    <n v="0"/>
  </r>
  <r>
    <s v="62a37b7db4da29969c636123"/>
    <s v="anonymous"/>
    <s v="6/10/2022"/>
    <s v="13:12"/>
    <s v="0:01:25"/>
    <s v="Student/Looking/None"/>
    <n v="0"/>
    <n v="0"/>
    <n v="0"/>
    <n v="0"/>
    <n v="0"/>
    <s v="No"/>
    <s v="0-40k"/>
    <n v="1"/>
    <s v="Other"/>
    <s v="Other"/>
    <n v="0"/>
    <n v="0"/>
    <n v="1"/>
    <n v="1"/>
    <n v="0"/>
    <n v="1"/>
    <n v="0.5"/>
    <s v="Neither easy nor difficult"/>
    <s v="Remote Work"/>
    <s v="Female"/>
    <n v="1"/>
    <n v="24"/>
    <x v="2"/>
    <n v="1"/>
    <s v="Hispanic or Latino"/>
    <s v="North America"/>
    <n v="1"/>
    <n v="0"/>
    <n v="0"/>
    <n v="0"/>
    <n v="0"/>
    <n v="0"/>
    <n v="0"/>
    <n v="0"/>
  </r>
  <r>
    <s v="62a37bab2e54c9003e53a10a"/>
    <s v="anonymous"/>
    <s v="6/10/2022"/>
    <s v="13:13"/>
    <s v="0:02:09"/>
    <s v="Data Analyst"/>
    <n v="1"/>
    <n v="0"/>
    <n v="0"/>
    <n v="0"/>
    <n v="0"/>
    <s v="Yes"/>
    <s v="66k-85k"/>
    <n v="3"/>
    <s v="Other"/>
    <s v="Python"/>
    <n v="5"/>
    <n v="9"/>
    <n v="10"/>
    <n v="10"/>
    <n v="5"/>
    <n v="10"/>
    <n v="8.1666666666666661"/>
    <s v="Neither easy nor difficult"/>
    <s v="Better Salary"/>
    <s v="Male"/>
    <n v="0"/>
    <n v="26"/>
    <x v="1"/>
    <n v="3"/>
    <s v="Black or African American"/>
    <s v="North America"/>
    <n v="1"/>
    <n v="0"/>
    <n v="0"/>
    <n v="0"/>
    <n v="0"/>
    <n v="0"/>
    <n v="0"/>
    <n v="0"/>
  </r>
  <r>
    <s v="62a37c50cec54911e9cacee2"/>
    <s v="anonymous"/>
    <s v="6/10/2022"/>
    <s v="13:16"/>
    <s v="0:01:30"/>
    <s v="Student/Looking/None"/>
    <n v="0"/>
    <n v="0"/>
    <n v="0"/>
    <n v="0"/>
    <n v="0"/>
    <s v="Yes"/>
    <s v="0-40k"/>
    <n v="1"/>
    <s v="Finance"/>
    <s v="Python"/>
    <n v="4"/>
    <n v="3"/>
    <n v="5"/>
    <n v="2"/>
    <n v="2"/>
    <n v="3"/>
    <n v="3.1666666666666665"/>
    <s v="Difficult"/>
    <s v="Good Culture"/>
    <s v="Male"/>
    <n v="0"/>
    <n v="31"/>
    <x v="1"/>
    <n v="3"/>
    <s v="Asian or Asian American"/>
    <s v="India"/>
    <n v="0"/>
    <n v="0"/>
    <n v="0"/>
    <n v="1"/>
    <n v="0"/>
    <n v="0"/>
    <n v="0"/>
    <n v="0"/>
  </r>
  <r>
    <s v="62a37d41bae91e4b8b8369f7"/>
    <s v="anonymous"/>
    <s v="6/10/2022"/>
    <s v="13:20"/>
    <s v="0:01:31"/>
    <s v="Data Analyst"/>
    <n v="1"/>
    <n v="0"/>
    <n v="0"/>
    <n v="0"/>
    <n v="0"/>
    <s v="Yes"/>
    <s v="0-40k"/>
    <n v="1"/>
    <s v="Other"/>
    <s v="Python"/>
    <n v="1"/>
    <n v="1"/>
    <n v="1"/>
    <n v="1"/>
    <n v="7"/>
    <n v="9"/>
    <n v="3.3333333333333335"/>
    <s v="Neither easy nor difficult"/>
    <s v="Remote Work"/>
    <s v="Male"/>
    <n v="0"/>
    <n v="22"/>
    <x v="1"/>
    <n v="3"/>
    <s v="Black or African American"/>
    <s v="Africa"/>
    <n v="0"/>
    <n v="1"/>
    <n v="0"/>
    <n v="0"/>
    <n v="0"/>
    <n v="0"/>
    <n v="0"/>
    <n v="0"/>
  </r>
  <r>
    <s v="62a37f8db4da29969c6367bf"/>
    <s v="anonymous"/>
    <s v="6/10/2022"/>
    <s v="13:29"/>
    <s v="0:02:32"/>
    <s v="Data Analyst"/>
    <n v="1"/>
    <n v="0"/>
    <n v="0"/>
    <n v="0"/>
    <n v="0"/>
    <s v="Yes"/>
    <s v="66k-85k"/>
    <n v="3"/>
    <s v="Other"/>
    <s v="Python"/>
    <n v="7"/>
    <n v="8"/>
    <n v="10"/>
    <n v="8"/>
    <n v="7"/>
    <n v="5"/>
    <n v="7.5"/>
    <s v="Neither easy nor difficult"/>
    <s v="Remote Work"/>
    <s v="Male"/>
    <n v="0"/>
    <n v="31"/>
    <x v="1"/>
    <n v="3"/>
    <s v="White or Caucasian"/>
    <s v="Europe"/>
    <n v="0"/>
    <n v="0"/>
    <n v="1"/>
    <n v="0"/>
    <n v="0"/>
    <n v="0"/>
    <n v="0"/>
    <n v="0"/>
  </r>
  <r>
    <s v="62a37ff3bae91e4b8b836ed0"/>
    <s v="anonymous"/>
    <s v="6/10/2022"/>
    <s v="13:31"/>
    <s v="0:01:21"/>
    <s v="Student/Looking/None"/>
    <n v="0"/>
    <n v="0"/>
    <n v="0"/>
    <n v="0"/>
    <n v="0"/>
    <s v="Yes"/>
    <s v="0-40k"/>
    <n v="1"/>
    <s v="Tech"/>
    <s v="Python"/>
    <n v="0"/>
    <n v="4"/>
    <n v="0"/>
    <n v="0"/>
    <n v="4"/>
    <n v="5"/>
    <n v="2.1666666666666665"/>
    <s v="Neither easy nor difficult"/>
    <s v="Better Salary"/>
    <s v="Male"/>
    <n v="0"/>
    <n v="27"/>
    <x v="3"/>
    <n v="4"/>
    <s v="Asian or Asian American"/>
    <s v="North America"/>
    <n v="1"/>
    <n v="0"/>
    <n v="0"/>
    <n v="0"/>
    <n v="0"/>
    <n v="0"/>
    <n v="0"/>
    <n v="0"/>
  </r>
  <r>
    <s v="62a38023575fa3a5ae89339e"/>
    <s v="anonymous"/>
    <s v="6/10/2022"/>
    <s v="13:32"/>
    <s v="0:01:32"/>
    <s v="Student/Looking/None"/>
    <n v="0"/>
    <n v="0"/>
    <n v="0"/>
    <n v="0"/>
    <n v="0"/>
    <s v="No"/>
    <s v="0-40k"/>
    <n v="1"/>
    <s v="Other"/>
    <s v="Python"/>
    <n v="1"/>
    <n v="1"/>
    <n v="2"/>
    <n v="1"/>
    <n v="1"/>
    <n v="1"/>
    <n v="1.1666666666666667"/>
    <s v="Difficult"/>
    <s v="Better Salary"/>
    <s v="Female"/>
    <n v="1"/>
    <n v="25"/>
    <x v="1"/>
    <n v="3"/>
    <s v="Asian or Asian American"/>
    <s v="North America"/>
    <n v="1"/>
    <n v="0"/>
    <n v="0"/>
    <n v="0"/>
    <n v="0"/>
    <n v="0"/>
    <n v="0"/>
    <n v="0"/>
  </r>
  <r>
    <s v="62a4a8cb0a77c1a77f67a405"/>
    <s v="anonymous"/>
    <s v="6/11/2022"/>
    <s v="10:38"/>
    <s v="0:02:27"/>
    <s v="Data Analyst"/>
    <n v="1"/>
    <n v="0"/>
    <n v="0"/>
    <n v="0"/>
    <n v="0"/>
    <s v="Yes"/>
    <s v="0-40k"/>
    <n v="1"/>
    <s v="Other"/>
    <s v="SQL"/>
    <n v="4"/>
    <n v="5"/>
    <n v="8"/>
    <n v="4"/>
    <n v="8"/>
    <n v="4"/>
    <n v="5.5"/>
    <s v="Easy"/>
    <s v="Good Culture"/>
    <s v="Male"/>
    <n v="0"/>
    <n v="45"/>
    <x v="4"/>
    <n v="2"/>
    <s v="White or Caucasian"/>
    <s v="Europe"/>
    <n v="0"/>
    <n v="0"/>
    <n v="1"/>
    <n v="0"/>
    <n v="0"/>
    <n v="0"/>
    <n v="0"/>
    <n v="0"/>
  </r>
  <r>
    <s v="62a381d024a262602738ab19"/>
    <s v="anonymous"/>
    <s v="6/10/2022"/>
    <s v="13:39"/>
    <s v="0:01:44"/>
    <s v="Data Analyst"/>
    <n v="1"/>
    <n v="0"/>
    <n v="0"/>
    <n v="0"/>
    <n v="0"/>
    <s v="Yes"/>
    <s v="41k-65k"/>
    <n v="2"/>
    <s v="Healthcare"/>
    <s v="R"/>
    <n v="0"/>
    <n v="6"/>
    <n v="5"/>
    <n v="6"/>
    <n v="0"/>
    <n v="2"/>
    <n v="3.1666666666666665"/>
    <s v="Easy"/>
    <s v="Other"/>
    <s v="Male"/>
    <n v="0"/>
    <n v="28"/>
    <x v="3"/>
    <n v="4"/>
    <s v="Hispanic or Latino"/>
    <s v="North America"/>
    <n v="1"/>
    <n v="0"/>
    <n v="0"/>
    <n v="0"/>
    <n v="0"/>
    <n v="0"/>
    <n v="0"/>
    <n v="0"/>
  </r>
  <r>
    <s v="62a38227bae91e4b8b837235"/>
    <s v="anonymous"/>
    <s v="6/10/2022"/>
    <s v="13:40"/>
    <s v="0:01:37"/>
    <s v="Data Analyst"/>
    <n v="1"/>
    <n v="0"/>
    <n v="0"/>
    <n v="0"/>
    <n v="0"/>
    <s v="No"/>
    <s v="125k-150k"/>
    <n v="6"/>
    <s v="Finance"/>
    <s v="Python"/>
    <n v="6"/>
    <n v="6"/>
    <n v="5"/>
    <n v="4"/>
    <n v="2"/>
    <n v="4"/>
    <n v="4.5"/>
    <s v="Easy"/>
    <s v="Remote Work"/>
    <s v="Male"/>
    <n v="0"/>
    <n v="26"/>
    <x v="1"/>
    <n v="3"/>
    <s v="White or Caucasian"/>
    <s v="North America"/>
    <n v="1"/>
    <n v="0"/>
    <n v="0"/>
    <n v="0"/>
    <n v="0"/>
    <n v="0"/>
    <n v="0"/>
    <n v="0"/>
  </r>
  <r>
    <s v="62a38489cf25554317309145"/>
    <s v="anonymous"/>
    <s v="6/10/2022"/>
    <s v="13:51"/>
    <s v="0:01:40"/>
    <s v="Data Scientist"/>
    <n v="0"/>
    <n v="0"/>
    <n v="1"/>
    <n v="0"/>
    <n v="0"/>
    <s v="Yes"/>
    <s v="125k-150k"/>
    <n v="6"/>
    <s v="Other"/>
    <s v="Python"/>
    <n v="6"/>
    <n v="7"/>
    <n v="7"/>
    <n v="10"/>
    <n v="6"/>
    <n v="7"/>
    <n v="7.166666666666667"/>
    <s v="Neither easy nor difficult"/>
    <s v="Remote Work"/>
    <s v="Female"/>
    <n v="1"/>
    <n v="32"/>
    <x v="3"/>
    <n v="4"/>
    <s v="White or Caucasian"/>
    <s v="North America"/>
    <n v="1"/>
    <n v="0"/>
    <n v="0"/>
    <n v="0"/>
    <n v="0"/>
    <n v="0"/>
    <n v="0"/>
    <n v="0"/>
  </r>
  <r>
    <s v="62a384f0cec54911e9cadd6f"/>
    <s v="anonymous"/>
    <s v="6/10/2022"/>
    <s v="13:52"/>
    <s v="0:02:41"/>
    <s v="Data Analyst"/>
    <n v="1"/>
    <n v="0"/>
    <n v="0"/>
    <n v="0"/>
    <n v="0"/>
    <s v="Yes"/>
    <s v="0-40k"/>
    <n v="1"/>
    <s v="Other"/>
    <s v="SQL"/>
    <n v="3"/>
    <n v="5"/>
    <n v="6"/>
    <n v="4"/>
    <n v="6"/>
    <n v="6"/>
    <n v="5"/>
    <s v="Neither easy nor difficult"/>
    <s v="Better Salary"/>
    <s v="Female"/>
    <n v="1"/>
    <n v="40"/>
    <x v="5"/>
    <n v="5"/>
    <s v="White or Caucasian"/>
    <s v="Europe"/>
    <n v="0"/>
    <n v="0"/>
    <n v="1"/>
    <n v="0"/>
    <n v="0"/>
    <n v="0"/>
    <n v="0"/>
    <n v="0"/>
  </r>
  <r>
    <s v="62a9f8a4cf2555431739d694"/>
    <s v="anonymous"/>
    <s v="6/15/2022"/>
    <s v="11:20"/>
    <s v="0:01:23"/>
    <s v="Data Engineer"/>
    <n v="0"/>
    <n v="1"/>
    <n v="0"/>
    <n v="0"/>
    <n v="0"/>
    <s v="No"/>
    <s v="66k-85k"/>
    <n v="3"/>
    <s v="Education"/>
    <s v="Python"/>
    <n v="10"/>
    <n v="10"/>
    <n v="10"/>
    <n v="9"/>
    <n v="9"/>
    <n v="10"/>
    <n v="9.6666666666666661"/>
    <s v="Difficult"/>
    <s v="Remote Work"/>
    <s v="Male"/>
    <n v="0"/>
    <n v="25"/>
    <x v="1"/>
    <n v="3"/>
    <s v="Other"/>
    <s v="Europe"/>
    <n v="0"/>
    <n v="0"/>
    <n v="1"/>
    <n v="0"/>
    <n v="0"/>
    <n v="0"/>
    <n v="0"/>
    <n v="0"/>
  </r>
  <r>
    <s v="62a3856218134ddc75cf1ee0"/>
    <s v="anonymous"/>
    <s v="6/10/2022"/>
    <s v="13:54"/>
    <s v="0:01:29"/>
    <s v="Data Analyst"/>
    <n v="1"/>
    <n v="0"/>
    <n v="0"/>
    <n v="0"/>
    <n v="0"/>
    <s v="Yes"/>
    <s v="66k-85k"/>
    <n v="3"/>
    <s v="Finance"/>
    <s v="Python"/>
    <n v="6"/>
    <n v="10"/>
    <n v="9"/>
    <n v="9"/>
    <n v="9"/>
    <n v="10"/>
    <n v="8.8333333333333339"/>
    <s v="Difficult"/>
    <s v="Better Salary"/>
    <s v="Male"/>
    <n v="0"/>
    <n v="35"/>
    <x v="1"/>
    <n v="3"/>
    <s v="Hispanic or Latino"/>
    <s v="North America"/>
    <n v="1"/>
    <n v="0"/>
    <n v="0"/>
    <n v="0"/>
    <n v="0"/>
    <n v="0"/>
    <n v="0"/>
    <n v="0"/>
  </r>
  <r>
    <s v="62a385c40f8c8599d5afa6cf"/>
    <s v="anonymous"/>
    <s v="6/10/2022"/>
    <s v="13:56"/>
    <s v="0:00:59"/>
    <s v="Data Analyst"/>
    <n v="1"/>
    <n v="0"/>
    <n v="0"/>
    <n v="0"/>
    <n v="0"/>
    <s v="Yes"/>
    <s v="66k-85k"/>
    <n v="3"/>
    <s v="Tech"/>
    <s v="Python"/>
    <n v="3"/>
    <n v="4"/>
    <n v="4"/>
    <n v="4"/>
    <n v="5"/>
    <n v="5"/>
    <n v="4.166666666666667"/>
    <s v="Very Difficult"/>
    <s v="Good Work/Life Balance"/>
    <s v="Male"/>
    <n v="0"/>
    <n v="29"/>
    <x v="3"/>
    <n v="4"/>
    <s v="Asian or Asian American"/>
    <s v="North America"/>
    <n v="1"/>
    <n v="0"/>
    <n v="0"/>
    <n v="0"/>
    <n v="0"/>
    <n v="0"/>
    <n v="0"/>
    <n v="0"/>
  </r>
  <r>
    <s v="62a385ddbae91e4b8b837855"/>
    <s v="anonymous"/>
    <s v="6/10/2022"/>
    <s v="13:56"/>
    <s v="0:04:08"/>
    <s v="Data Analyst"/>
    <n v="1"/>
    <n v="0"/>
    <n v="0"/>
    <n v="0"/>
    <n v="0"/>
    <s v="No"/>
    <s v="41k-65k"/>
    <n v="2"/>
    <s v="Finance"/>
    <s v="Python"/>
    <n v="6"/>
    <n v="5"/>
    <n v="9"/>
    <n v="9"/>
    <n v="7"/>
    <n v="5"/>
    <n v="6.833333333333333"/>
    <s v="Neither easy nor difficult"/>
    <s v="Other"/>
    <s v="Female"/>
    <n v="1"/>
    <n v="25"/>
    <x v="3"/>
    <n v="4"/>
    <s v="Hispanic or Latino"/>
    <s v="Europe"/>
    <n v="0"/>
    <n v="0"/>
    <n v="1"/>
    <n v="0"/>
    <n v="0"/>
    <n v="0"/>
    <n v="0"/>
    <n v="0"/>
  </r>
  <r>
    <s v="62a41968f8d5efcc22f8fd44"/>
    <s v="anonymous"/>
    <s v="6/11/2022"/>
    <s v="0:26"/>
    <s v="0:02:20"/>
    <s v="Database Developer"/>
    <n v="0"/>
    <n v="0"/>
    <n v="0"/>
    <n v="0"/>
    <n v="1"/>
    <s v="Yes"/>
    <s v="0-40k"/>
    <n v="1"/>
    <s v="Telecommunication"/>
    <s v="SQL"/>
    <n v="2"/>
    <n v="3"/>
    <n v="6"/>
    <n v="6"/>
    <n v="3"/>
    <n v="5"/>
    <n v="4.166666666666667"/>
    <s v="Difficult"/>
    <s v="Better Salary"/>
    <s v="Male"/>
    <n v="0"/>
    <n v="24"/>
    <x v="1"/>
    <n v="3"/>
    <s v="White or Caucasian"/>
    <s v="United Kingdom"/>
    <n v="0"/>
    <n v="0"/>
    <n v="0"/>
    <n v="0"/>
    <n v="1"/>
    <n v="0"/>
    <n v="0"/>
    <n v="0"/>
  </r>
  <r>
    <s v="62a386dfcec54911e9cae1d3"/>
    <s v="anonymous"/>
    <s v="6/10/2022"/>
    <s v="14:01"/>
    <s v="0:02:04"/>
    <s v="Data Analyst"/>
    <n v="1"/>
    <n v="0"/>
    <n v="0"/>
    <n v="0"/>
    <n v="0"/>
    <s v="No"/>
    <s v="86k-105k"/>
    <n v="4"/>
    <s v="Agriculture"/>
    <s v="Python"/>
    <n v="7"/>
    <n v="6"/>
    <n v="7"/>
    <n v="4"/>
    <n v="5"/>
    <n v="8"/>
    <n v="6.166666666666667"/>
    <s v="Difficult"/>
    <s v="Good Work/Life Balance"/>
    <s v="Male"/>
    <n v="0"/>
    <n v="26"/>
    <x v="1"/>
    <n v="3"/>
    <s v="Black or African American"/>
    <s v="North America"/>
    <n v="1"/>
    <n v="0"/>
    <n v="0"/>
    <n v="0"/>
    <n v="0"/>
    <n v="0"/>
    <n v="0"/>
    <n v="0"/>
  </r>
  <r>
    <s v="62a6ea03d8c00e9f541e3594"/>
    <s v="anonymous"/>
    <s v="6/13/2022"/>
    <s v="3:40"/>
    <s v="0:04:45"/>
    <s v="Data Scientist"/>
    <n v="0"/>
    <n v="0"/>
    <n v="1"/>
    <n v="0"/>
    <n v="0"/>
    <s v="Yes"/>
    <s v="41k-65k"/>
    <n v="2"/>
    <s v="Finance"/>
    <s v="Python"/>
    <n v="5"/>
    <n v="7"/>
    <n v="7"/>
    <n v="4"/>
    <n v="5"/>
    <n v="7"/>
    <n v="5.833333333333333"/>
    <s v="Neither easy nor difficult"/>
    <s v="Better Salary"/>
    <s v="Male"/>
    <n v="0"/>
    <n v="30"/>
    <x v="1"/>
    <n v="3"/>
    <s v="Asian or Asian American"/>
    <s v="Asia"/>
    <n v="0"/>
    <n v="0"/>
    <n v="0"/>
    <n v="0"/>
    <n v="0"/>
    <n v="1"/>
    <n v="0"/>
    <n v="0"/>
  </r>
  <r>
    <s v="62a38733f8d5efcc22f859fc"/>
    <s v="anonymous"/>
    <s v="6/10/2022"/>
    <s v="14:02"/>
    <s v="0:01:27"/>
    <s v="Data Analyst"/>
    <n v="1"/>
    <n v="0"/>
    <n v="0"/>
    <n v="0"/>
    <n v="0"/>
    <s v="Yes"/>
    <s v="0-40k"/>
    <n v="1"/>
    <s v="Finance"/>
    <s v="Python"/>
    <n v="5"/>
    <n v="2"/>
    <n v="5"/>
    <n v="4"/>
    <n v="3"/>
    <n v="5"/>
    <n v="4"/>
    <s v="Neither easy nor difficult"/>
    <s v="Good Work/Life Balance"/>
    <s v="Male"/>
    <n v="0"/>
    <n v="26"/>
    <x v="1"/>
    <n v="3"/>
    <s v="White or Caucasian"/>
    <s v="Middle East"/>
    <n v="0"/>
    <n v="0"/>
    <n v="0"/>
    <n v="0"/>
    <n v="0"/>
    <n v="0"/>
    <n v="0"/>
    <n v="0"/>
  </r>
  <r>
    <s v="62a387e6575fa3a5ae8940a1"/>
    <s v="anonymous"/>
    <s v="6/10/2022"/>
    <s v="14:05"/>
    <s v="0:02:11"/>
    <s v="Data Analyst"/>
    <n v="1"/>
    <n v="0"/>
    <n v="0"/>
    <n v="0"/>
    <n v="0"/>
    <s v="No"/>
    <s v="0-40k"/>
    <n v="1"/>
    <s v="Tech"/>
    <s v="Python"/>
    <n v="3"/>
    <n v="3"/>
    <n v="5"/>
    <n v="4"/>
    <n v="3"/>
    <n v="2"/>
    <n v="3.3333333333333335"/>
    <s v="Difficult"/>
    <s v="Other"/>
    <s v="Female"/>
    <n v="1"/>
    <n v="22"/>
    <x v="1"/>
    <n v="3"/>
    <s v="Asian or Asian American"/>
    <s v="India"/>
    <n v="0"/>
    <n v="0"/>
    <n v="0"/>
    <n v="1"/>
    <n v="0"/>
    <n v="0"/>
    <n v="0"/>
    <n v="0"/>
  </r>
  <r>
    <s v="62a42243f8d5efcc22f90c55"/>
    <s v="anonymous"/>
    <s v="6/11/2022"/>
    <s v="1:04"/>
    <s v="0:01:37"/>
    <s v="Student/Looking/None"/>
    <n v="0"/>
    <n v="0"/>
    <n v="0"/>
    <n v="0"/>
    <n v="0"/>
    <s v="No"/>
    <s v="0-40k"/>
    <n v="1"/>
    <s v="Other"/>
    <s v="Python"/>
    <n v="0"/>
    <n v="0"/>
    <n v="0"/>
    <n v="0"/>
    <n v="0"/>
    <n v="0"/>
    <n v="0"/>
    <s v="Very Difficult"/>
    <s v="Remote Work"/>
    <s v="Male"/>
    <n v="0"/>
    <n v="25"/>
    <x v="1"/>
    <n v="3"/>
    <s v="Asian or Asian American"/>
    <s v="Asia"/>
    <n v="0"/>
    <n v="0"/>
    <n v="0"/>
    <n v="0"/>
    <n v="0"/>
    <n v="1"/>
    <n v="0"/>
    <n v="0"/>
  </r>
  <r>
    <s v="62a68f1e0a77c1a77f69a381"/>
    <s v="anonymous"/>
    <s v="6/12/2022"/>
    <s v="21:13"/>
    <s v="0:04:36"/>
    <s v="Other"/>
    <n v="0"/>
    <n v="0"/>
    <n v="0"/>
    <n v="0"/>
    <n v="0"/>
    <s v="Yes"/>
    <s v="0-40k"/>
    <n v="1"/>
    <s v="Other"/>
    <s v="Python"/>
    <n v="3"/>
    <n v="3"/>
    <n v="3"/>
    <n v="2"/>
    <n v="2"/>
    <n v="2"/>
    <n v="2.5"/>
    <s v="Very Easy"/>
    <s v="Good Work/Life Balance"/>
    <s v="Male"/>
    <n v="0"/>
    <n v="48"/>
    <x v="3"/>
    <n v="4"/>
    <s v="Other"/>
    <s v="Asia"/>
    <n v="0"/>
    <n v="0"/>
    <n v="0"/>
    <n v="0"/>
    <n v="0"/>
    <n v="1"/>
    <n v="0"/>
    <n v="0"/>
  </r>
  <r>
    <s v="62a9e206f3072dd8926bce70"/>
    <s v="anonymous"/>
    <s v="6/15/2022"/>
    <s v="9:43"/>
    <s v="0:02:07"/>
    <s v="Data Analyst"/>
    <n v="1"/>
    <n v="0"/>
    <n v="0"/>
    <n v="0"/>
    <n v="0"/>
    <s v="No"/>
    <s v="0-40k"/>
    <n v="1"/>
    <s v="Tech"/>
    <s v="Python"/>
    <n v="3"/>
    <n v="8"/>
    <n v="8"/>
    <n v="5"/>
    <n v="7"/>
    <n v="9"/>
    <n v="6.666666666666667"/>
    <s v="Easy"/>
    <s v="Better Salary"/>
    <s v="Male"/>
    <n v="0"/>
    <n v="26"/>
    <x v="1"/>
    <n v="3"/>
    <s v="Asian or Asian American"/>
    <s v="Asia"/>
    <n v="0"/>
    <n v="0"/>
    <n v="0"/>
    <n v="0"/>
    <n v="0"/>
    <n v="1"/>
    <n v="0"/>
    <n v="0"/>
  </r>
  <r>
    <s v="62a389b70f8c8599d5afad1a"/>
    <s v="anonymous"/>
    <s v="6/10/2022"/>
    <s v="14:13"/>
    <s v="0:02:27"/>
    <s v="Data Analyst"/>
    <n v="1"/>
    <n v="0"/>
    <n v="0"/>
    <n v="0"/>
    <n v="0"/>
    <s v="No"/>
    <s v="0-40k"/>
    <n v="1"/>
    <s v="Tech"/>
    <s v="Python"/>
    <n v="3"/>
    <n v="5"/>
    <n v="4"/>
    <n v="5"/>
    <n v="4"/>
    <n v="2"/>
    <n v="3.8333333333333335"/>
    <s v="Neither easy nor difficult"/>
    <s v="Better Salary"/>
    <s v="Male"/>
    <n v="0"/>
    <n v="29"/>
    <x v="1"/>
    <n v="3"/>
    <s v="Asian or Asian American"/>
    <s v="India"/>
    <n v="0"/>
    <n v="0"/>
    <n v="0"/>
    <n v="1"/>
    <n v="0"/>
    <n v="0"/>
    <n v="0"/>
    <n v="0"/>
  </r>
  <r>
    <s v="62a389ed18134ddc75cf24f8"/>
    <s v="anonymous"/>
    <s v="6/10/2022"/>
    <s v="14:14"/>
    <s v="0:01:27"/>
    <s v="Data Scientist"/>
    <n v="0"/>
    <n v="0"/>
    <n v="1"/>
    <n v="0"/>
    <n v="0"/>
    <s v="No"/>
    <s v="0-40k"/>
    <n v="1"/>
    <s v="Tech"/>
    <s v="R"/>
    <n v="2"/>
    <n v="7"/>
    <n v="7"/>
    <n v="7"/>
    <n v="7"/>
    <n v="7"/>
    <n v="6.166666666666667"/>
    <s v="Easy"/>
    <s v="Better Salary"/>
    <s v="Male"/>
    <n v="0"/>
    <n v="21"/>
    <x v="1"/>
    <n v="3"/>
    <s v="Black or African American"/>
    <s v="Africa"/>
    <n v="0"/>
    <n v="1"/>
    <n v="0"/>
    <n v="0"/>
    <n v="0"/>
    <n v="0"/>
    <n v="0"/>
    <n v="0"/>
  </r>
  <r>
    <s v="62aee103f8f756164595adb8"/>
    <s v="anonymous"/>
    <s v="6/19/2022"/>
    <s v="4:40"/>
    <s v="0:01:20"/>
    <s v="Student/Looking/None"/>
    <n v="0"/>
    <n v="0"/>
    <n v="0"/>
    <n v="0"/>
    <n v="0"/>
    <s v="Yes"/>
    <s v="0-40k"/>
    <n v="1"/>
    <s v="Education"/>
    <s v="Python"/>
    <n v="7"/>
    <n v="8"/>
    <n v="9"/>
    <n v="8"/>
    <n v="9"/>
    <n v="10"/>
    <n v="8.5"/>
    <s v="Difficult"/>
    <s v="Good Work/Life Balance"/>
    <s v="Male"/>
    <n v="0"/>
    <n v="26"/>
    <x v="1"/>
    <n v="3"/>
    <s v="Asian or Asian American"/>
    <s v="Asia"/>
    <n v="0"/>
    <n v="0"/>
    <n v="0"/>
    <n v="0"/>
    <n v="0"/>
    <n v="1"/>
    <n v="0"/>
    <n v="0"/>
  </r>
  <r>
    <s v="62a38a4d575fa3a5ae8944df"/>
    <s v="anonymous"/>
    <s v="6/10/2022"/>
    <s v="14:15"/>
    <s v="0:01:43"/>
    <s v="Data Analyst"/>
    <n v="1"/>
    <n v="0"/>
    <n v="0"/>
    <n v="0"/>
    <n v="0"/>
    <s v="No"/>
    <s v="41k-65k"/>
    <n v="2"/>
    <s v="Education"/>
    <s v="Python"/>
    <n v="7"/>
    <n v="7"/>
    <n v="8"/>
    <n v="8"/>
    <n v="6"/>
    <n v="7"/>
    <n v="7.166666666666667"/>
    <s v="Neither easy nor difficult"/>
    <s v="Good Work/Life Balance"/>
    <s v="Male"/>
    <n v="0"/>
    <n v="26"/>
    <x v="1"/>
    <n v="3"/>
    <s v="Black or African American"/>
    <s v="North America"/>
    <n v="1"/>
    <n v="0"/>
    <n v="0"/>
    <n v="0"/>
    <n v="0"/>
    <n v="0"/>
    <n v="0"/>
    <n v="0"/>
  </r>
  <r>
    <s v="62a38a97cf25554317309af2"/>
    <s v="anonymous"/>
    <s v="6/10/2022"/>
    <s v="14:16"/>
    <s v="0:01:42"/>
    <s v="Data Analyst"/>
    <n v="1"/>
    <n v="0"/>
    <n v="0"/>
    <n v="0"/>
    <n v="0"/>
    <s v="Yes"/>
    <s v="41k-65k"/>
    <n v="2"/>
    <s v="Other"/>
    <s v="Python"/>
    <n v="2"/>
    <n v="4"/>
    <n v="7"/>
    <n v="10"/>
    <n v="5"/>
    <n v="10"/>
    <n v="6.333333333333333"/>
    <s v="Neither easy nor difficult"/>
    <s v="Remote Work"/>
    <s v="Male"/>
    <n v="0"/>
    <n v="28"/>
    <x v="1"/>
    <n v="3"/>
    <s v="White or Caucasian"/>
    <s v="North America"/>
    <n v="1"/>
    <n v="0"/>
    <n v="0"/>
    <n v="0"/>
    <n v="0"/>
    <n v="0"/>
    <n v="0"/>
    <n v="0"/>
  </r>
  <r>
    <s v="62a38c120f8c8599d5afb0e9"/>
    <s v="anonymous"/>
    <s v="6/10/2022"/>
    <s v="14:23"/>
    <s v="0:02:02"/>
    <s v="Other"/>
    <n v="0"/>
    <n v="0"/>
    <n v="0"/>
    <n v="0"/>
    <n v="0"/>
    <s v="No"/>
    <s v="41k-65k"/>
    <n v="2"/>
    <s v="Other"/>
    <s v="Python"/>
    <n v="1"/>
    <n v="5"/>
    <n v="5"/>
    <n v="1"/>
    <n v="0"/>
    <n v="3"/>
    <n v="2.5"/>
    <s v="Easy"/>
    <s v="Better Salary"/>
    <s v="Female"/>
    <n v="1"/>
    <n v="33"/>
    <x v="1"/>
    <n v="3"/>
    <s v="White or Caucasian"/>
    <s v="North America"/>
    <n v="1"/>
    <n v="0"/>
    <n v="0"/>
    <n v="0"/>
    <n v="0"/>
    <n v="0"/>
    <n v="0"/>
    <n v="0"/>
  </r>
  <r>
    <s v="62a38c9dbc6861bf317760c4"/>
    <s v="anonymous"/>
    <s v="6/10/2022"/>
    <s v="14:25"/>
    <s v="0:01:57"/>
    <s v="Data Analyst"/>
    <n v="1"/>
    <n v="0"/>
    <n v="0"/>
    <n v="0"/>
    <n v="0"/>
    <s v="Yes"/>
    <s v="66k-85k"/>
    <n v="3"/>
    <s v="Other"/>
    <s v="SQL"/>
    <n v="7"/>
    <n v="6"/>
    <n v="5"/>
    <n v="7"/>
    <n v="4"/>
    <n v="4"/>
    <n v="5.5"/>
    <s v="Easy"/>
    <s v="Better Salary"/>
    <s v="Female"/>
    <n v="1"/>
    <n v="56"/>
    <x v="1"/>
    <n v="3"/>
    <s v="White or Caucasian"/>
    <s v="North America"/>
    <n v="1"/>
    <n v="0"/>
    <n v="0"/>
    <n v="0"/>
    <n v="0"/>
    <n v="0"/>
    <n v="0"/>
    <n v="0"/>
  </r>
  <r>
    <s v="62b4404df31287f32e14d1c1"/>
    <s v="anonymous"/>
    <s v="6/23/2022"/>
    <s v="6:28"/>
    <s v="0:01:20"/>
    <s v="Database Developer"/>
    <n v="0"/>
    <n v="0"/>
    <n v="0"/>
    <n v="0"/>
    <n v="1"/>
    <s v="Yes"/>
    <s v="0-40k"/>
    <n v="1"/>
    <s v="Telecommunication"/>
    <s v="Python"/>
    <n v="5"/>
    <n v="5"/>
    <n v="5"/>
    <n v="5"/>
    <n v="4"/>
    <n v="5"/>
    <n v="4.833333333333333"/>
    <s v="Easy"/>
    <s v="Better Salary"/>
    <s v="Male"/>
    <n v="0"/>
    <n v="66"/>
    <x v="2"/>
    <n v="1"/>
    <s v="Black or African American"/>
    <s v="Africa"/>
    <n v="0"/>
    <n v="1"/>
    <n v="0"/>
    <n v="0"/>
    <n v="0"/>
    <n v="0"/>
    <n v="0"/>
    <n v="0"/>
  </r>
  <r>
    <s v="62a3906224a262602738c58a"/>
    <s v="anonymous"/>
    <s v="6/10/2022"/>
    <s v="14:41"/>
    <s v="0:01:16"/>
    <s v="Data Scientist"/>
    <n v="0"/>
    <n v="0"/>
    <n v="1"/>
    <n v="0"/>
    <n v="0"/>
    <s v="Yes"/>
    <s v="125k-150k"/>
    <n v="6"/>
    <s v="Healthcare"/>
    <s v="Python"/>
    <n v="4"/>
    <n v="5"/>
    <n v="5"/>
    <n v="5"/>
    <n v="4"/>
    <n v="5"/>
    <n v="4.666666666666667"/>
    <s v="Difficult"/>
    <s v="Better Salary"/>
    <s v="Male"/>
    <n v="0"/>
    <n v="28"/>
    <x v="3"/>
    <n v="4"/>
    <s v="White or Caucasian"/>
    <s v="North America"/>
    <n v="1"/>
    <n v="0"/>
    <n v="0"/>
    <n v="0"/>
    <n v="0"/>
    <n v="0"/>
    <n v="0"/>
    <n v="0"/>
  </r>
  <r>
    <s v="62a3907cbae91e4b8b838917"/>
    <s v="anonymous"/>
    <s v="6/10/2022"/>
    <s v="14:42"/>
    <s v="0:01:44"/>
    <s v="Student/Looking/None"/>
    <n v="0"/>
    <n v="0"/>
    <n v="0"/>
    <n v="0"/>
    <n v="0"/>
    <s v="No"/>
    <s v="0-40k"/>
    <n v="1"/>
    <s v="Other"/>
    <s v="JavaScript"/>
    <n v="0"/>
    <n v="0"/>
    <n v="0"/>
    <n v="0"/>
    <n v="0"/>
    <n v="10"/>
    <n v="1.6666666666666667"/>
    <s v="Neither easy nor difficult"/>
    <s v="Remote Work"/>
    <s v="Male"/>
    <n v="0"/>
    <n v="21"/>
    <x v="2"/>
    <n v="1"/>
    <s v="White or Caucasian"/>
    <s v="Middle East"/>
    <n v="0"/>
    <n v="0"/>
    <n v="0"/>
    <n v="0"/>
    <n v="0"/>
    <n v="0"/>
    <n v="0"/>
    <n v="0"/>
  </r>
  <r>
    <s v="62a390c0d8c00e9f541a6fd7"/>
    <s v="anonymous"/>
    <s v="6/10/2022"/>
    <s v="14:43"/>
    <s v="0:02:14"/>
    <s v="Student/Looking/None"/>
    <n v="0"/>
    <n v="0"/>
    <n v="0"/>
    <n v="0"/>
    <n v="0"/>
    <s v="No"/>
    <s v="66k-85k"/>
    <n v="3"/>
    <s v="Other"/>
    <s v="Python"/>
    <n v="2"/>
    <n v="2"/>
    <n v="4"/>
    <n v="1"/>
    <n v="2"/>
    <n v="1"/>
    <n v="2"/>
    <s v="Neither easy nor difficult"/>
    <s v="Good Work/Life Balance"/>
    <s v="Male"/>
    <n v="0"/>
    <n v="35"/>
    <x v="3"/>
    <n v="4"/>
    <s v="Black or African American"/>
    <s v="North America"/>
    <n v="1"/>
    <n v="0"/>
    <n v="0"/>
    <n v="0"/>
    <n v="0"/>
    <n v="0"/>
    <n v="0"/>
    <n v="0"/>
  </r>
  <r>
    <s v="62a3a9dbd8c00e9f541a93eb"/>
    <s v="anonymous"/>
    <s v="6/10/2022"/>
    <s v="16:30"/>
    <s v="0:01:54"/>
    <s v="Data Analyst"/>
    <n v="1"/>
    <n v="0"/>
    <n v="0"/>
    <n v="0"/>
    <n v="0"/>
    <s v="Yes"/>
    <s v="0-40k"/>
    <n v="1"/>
    <s v="Tech"/>
    <s v="Python"/>
    <n v="4"/>
    <n v="4"/>
    <n v="4"/>
    <n v="5"/>
    <n v="2"/>
    <n v="1"/>
    <n v="3.3333333333333335"/>
    <s v="Difficult"/>
    <s v="Better Salary"/>
    <s v="Male"/>
    <n v="0"/>
    <n v="29"/>
    <x v="3"/>
    <n v="4"/>
    <s v="White or Caucasian"/>
    <s v="Middle East"/>
    <n v="0"/>
    <n v="0"/>
    <n v="0"/>
    <n v="0"/>
    <n v="0"/>
    <n v="0"/>
    <n v="0"/>
    <n v="0"/>
  </r>
  <r>
    <s v="62a391cacf2555431730a623"/>
    <s v="anonymous"/>
    <s v="6/10/2022"/>
    <s v="14:47"/>
    <s v="0:01:18"/>
    <s v="Data Analyst"/>
    <n v="1"/>
    <n v="0"/>
    <n v="0"/>
    <n v="0"/>
    <n v="0"/>
    <s v="No"/>
    <s v="86k-105k"/>
    <n v="4"/>
    <s v="Tech"/>
    <s v="Python"/>
    <n v="9"/>
    <n v="10"/>
    <n v="8"/>
    <n v="8"/>
    <n v="7"/>
    <n v="7"/>
    <n v="8.1666666666666661"/>
    <s v="Neither easy nor difficult"/>
    <s v="Other"/>
    <s v="Female"/>
    <n v="1"/>
    <n v="23"/>
    <x v="1"/>
    <n v="3"/>
    <s v="Asian or Asian American"/>
    <s v="North America"/>
    <n v="1"/>
    <n v="0"/>
    <n v="0"/>
    <n v="0"/>
    <n v="0"/>
    <n v="0"/>
    <n v="0"/>
    <n v="0"/>
  </r>
  <r>
    <s v="62a39214f8f756164585c6b6"/>
    <s v="anonymous"/>
    <s v="6/10/2022"/>
    <s v="14:48"/>
    <s v="0:03:06"/>
    <s v="Other"/>
    <n v="0"/>
    <n v="0"/>
    <n v="0"/>
    <n v="0"/>
    <n v="0"/>
    <s v="No"/>
    <s v="41k-65k"/>
    <n v="2"/>
    <s v="Finance"/>
    <s v="Python"/>
    <n v="3"/>
    <n v="3"/>
    <n v="3"/>
    <n v="0"/>
    <n v="0"/>
    <n v="1"/>
    <n v="1.6666666666666667"/>
    <s v="Difficult"/>
    <s v="Good Work/Life Balance"/>
    <s v="Male"/>
    <n v="0"/>
    <n v="25"/>
    <x v="1"/>
    <n v="3"/>
    <s v="Asian or Asian American"/>
    <s v="India"/>
    <n v="0"/>
    <n v="0"/>
    <n v="0"/>
    <n v="1"/>
    <n v="0"/>
    <n v="0"/>
    <n v="0"/>
    <n v="0"/>
  </r>
  <r>
    <s v="62a39297b4da29969c638679"/>
    <s v="anonymous"/>
    <s v="6/10/2022"/>
    <s v="14:51"/>
    <s v="0:01:36"/>
    <s v="Data Engineer"/>
    <n v="0"/>
    <n v="1"/>
    <n v="0"/>
    <n v="0"/>
    <n v="0"/>
    <s v="Yes"/>
    <s v="86k-105k"/>
    <n v="4"/>
    <s v="Other"/>
    <s v="Python"/>
    <n v="8"/>
    <n v="7"/>
    <n v="10"/>
    <n v="9"/>
    <n v="10"/>
    <n v="10"/>
    <n v="9"/>
    <s v="Easy"/>
    <s v="Better Salary"/>
    <s v="Male"/>
    <n v="0"/>
    <n v="27"/>
    <x v="3"/>
    <n v="4"/>
    <s v="White or Caucasian"/>
    <s v="North America"/>
    <n v="1"/>
    <n v="0"/>
    <n v="0"/>
    <n v="0"/>
    <n v="0"/>
    <n v="0"/>
    <n v="0"/>
    <n v="0"/>
  </r>
  <r>
    <s v="62a393330a77c1a77f6662e4"/>
    <s v="anonymous"/>
    <s v="6/10/2022"/>
    <s v="14:53"/>
    <s v="0:01:54"/>
    <s v="Data Analyst"/>
    <n v="1"/>
    <n v="0"/>
    <n v="0"/>
    <n v="0"/>
    <n v="0"/>
    <s v="No"/>
    <s v="0-40k"/>
    <n v="1"/>
    <s v="Tech"/>
    <s v="Python"/>
    <n v="3"/>
    <n v="8"/>
    <n v="7"/>
    <n v="5"/>
    <n v="8"/>
    <n v="7"/>
    <n v="6.333333333333333"/>
    <s v="Neither easy nor difficult"/>
    <s v="Better Salary"/>
    <s v="Male"/>
    <n v="0"/>
    <n v="22"/>
    <x v="1"/>
    <n v="3"/>
    <s v="Other"/>
    <s v="India"/>
    <n v="0"/>
    <n v="0"/>
    <n v="0"/>
    <n v="1"/>
    <n v="0"/>
    <n v="0"/>
    <n v="0"/>
    <n v="0"/>
  </r>
  <r>
    <s v="62a3944024a262602738cb07"/>
    <s v="anonymous"/>
    <s v="6/10/2022"/>
    <s v="14:58"/>
    <s v="0:02:02"/>
    <s v="Data Analyst"/>
    <n v="1"/>
    <n v="0"/>
    <n v="0"/>
    <n v="0"/>
    <n v="0"/>
    <s v="Yes"/>
    <s v="0-40k"/>
    <n v="1"/>
    <s v="Other"/>
    <s v="Python"/>
    <n v="6"/>
    <n v="3"/>
    <n v="5"/>
    <n v="7"/>
    <n v="5"/>
    <n v="7"/>
    <n v="5.5"/>
    <s v="Neither easy nor difficult"/>
    <s v="Good Work/Life Balance"/>
    <s v="Male"/>
    <n v="0"/>
    <n v="22"/>
    <x v="1"/>
    <n v="3"/>
    <s v="Asian or Asian American"/>
    <s v="India"/>
    <n v="0"/>
    <n v="0"/>
    <n v="0"/>
    <n v="1"/>
    <n v="0"/>
    <n v="0"/>
    <n v="0"/>
    <n v="0"/>
  </r>
  <r>
    <s v="62a3951ed8c00e9f541a75d1"/>
    <s v="anonymous"/>
    <s v="6/10/2022"/>
    <s v="15:01"/>
    <s v="0:01:41"/>
    <s v="Other"/>
    <n v="0"/>
    <n v="0"/>
    <n v="0"/>
    <n v="0"/>
    <n v="0"/>
    <s v="No"/>
    <s v="106k-125k"/>
    <n v="5"/>
    <s v="Other"/>
    <s v="Java"/>
    <n v="7"/>
    <n v="7"/>
    <n v="4"/>
    <n v="5"/>
    <n v="5"/>
    <n v="4"/>
    <n v="5.333333333333333"/>
    <s v="Neither easy nor difficult"/>
    <s v="Better Salary"/>
    <s v="Male"/>
    <n v="0"/>
    <n v="43"/>
    <x v="3"/>
    <n v="4"/>
    <s v="Asian or Asian American"/>
    <s v="North America"/>
    <n v="1"/>
    <n v="0"/>
    <n v="0"/>
    <n v="0"/>
    <n v="0"/>
    <n v="0"/>
    <n v="0"/>
    <n v="0"/>
  </r>
  <r>
    <s v="62a3958fcec54911e9caf827"/>
    <s v="anonymous"/>
    <s v="6/10/2022"/>
    <s v="15:03"/>
    <s v="0:05:13"/>
    <s v="Other"/>
    <n v="0"/>
    <n v="0"/>
    <n v="0"/>
    <n v="0"/>
    <n v="0"/>
    <s v="Yes"/>
    <s v="0-40k"/>
    <n v="1"/>
    <s v="Tech"/>
    <s v="Python"/>
    <n v="3"/>
    <n v="5"/>
    <n v="8"/>
    <n v="4"/>
    <n v="5"/>
    <n v="5"/>
    <n v="5"/>
    <s v="Difficult"/>
    <s v="Better Salary"/>
    <s v="Female"/>
    <n v="1"/>
    <n v="32"/>
    <x v="1"/>
    <n v="3"/>
    <s v="Asian or Asian American"/>
    <s v="North America"/>
    <n v="1"/>
    <n v="0"/>
    <n v="0"/>
    <n v="0"/>
    <n v="0"/>
    <n v="0"/>
    <n v="0"/>
    <n v="0"/>
  </r>
  <r>
    <s v="62a3976ecf2555431730af5e"/>
    <s v="anonymous"/>
    <s v="6/10/2022"/>
    <s v="15:11"/>
    <s v="0:01:40"/>
    <s v="Other"/>
    <n v="0"/>
    <n v="0"/>
    <n v="0"/>
    <n v="0"/>
    <n v="0"/>
    <s v="No"/>
    <s v="66k-85k"/>
    <n v="3"/>
    <s v="Other"/>
    <s v="Python"/>
    <n v="4"/>
    <n v="6"/>
    <n v="2"/>
    <n v="3"/>
    <n v="3"/>
    <n v="2"/>
    <n v="3.3333333333333335"/>
    <s v="Very Difficult"/>
    <s v="Remote Work"/>
    <s v="Male"/>
    <n v="0"/>
    <n v="31"/>
    <x v="1"/>
    <n v="3"/>
    <s v="Hispanic or Latino"/>
    <s v="North America"/>
    <n v="1"/>
    <n v="0"/>
    <n v="0"/>
    <n v="0"/>
    <n v="0"/>
    <n v="0"/>
    <n v="0"/>
    <n v="0"/>
  </r>
  <r>
    <s v="62a397fb5d257a28a30e279a"/>
    <s v="anonymous"/>
    <s v="6/10/2022"/>
    <s v="15:14"/>
    <s v="0:01:20"/>
    <s v="Data Engineer"/>
    <n v="0"/>
    <n v="1"/>
    <n v="0"/>
    <n v="0"/>
    <n v="0"/>
    <s v="No"/>
    <s v="0-40k"/>
    <n v="1"/>
    <s v="Other"/>
    <s v="Python"/>
    <n v="0"/>
    <n v="10"/>
    <n v="10"/>
    <n v="5"/>
    <n v="0"/>
    <n v="3"/>
    <n v="4.666666666666667"/>
    <s v="Neither easy nor difficult"/>
    <s v="Better Salary"/>
    <s v="Male"/>
    <n v="0"/>
    <n v="25"/>
    <x v="1"/>
    <n v="3"/>
    <s v="White or Caucasian"/>
    <s v="United Kingdom"/>
    <n v="0"/>
    <n v="0"/>
    <n v="0"/>
    <n v="0"/>
    <n v="1"/>
    <n v="0"/>
    <n v="0"/>
    <n v="0"/>
  </r>
  <r>
    <s v="62a3980c7dc029e2d66c9a81"/>
    <s v="anonymous"/>
    <s v="6/10/2022"/>
    <s v="15:14"/>
    <s v="0:01:49"/>
    <s v="Data Analyst"/>
    <n v="1"/>
    <n v="0"/>
    <n v="0"/>
    <n v="0"/>
    <n v="0"/>
    <s v="No"/>
    <s v="41k-65k"/>
    <n v="2"/>
    <s v="Agriculture"/>
    <s v="SQL"/>
    <n v="3"/>
    <n v="5"/>
    <n v="5"/>
    <n v="5"/>
    <n v="3"/>
    <n v="2"/>
    <n v="3.8333333333333335"/>
    <s v="Neither easy nor difficult"/>
    <s v="Better Salary"/>
    <s v="Female"/>
    <n v="1"/>
    <n v="25"/>
    <x v="3"/>
    <n v="4"/>
    <s v="Asian or Asian American"/>
    <s v="North America"/>
    <n v="1"/>
    <n v="0"/>
    <n v="0"/>
    <n v="0"/>
    <n v="0"/>
    <n v="0"/>
    <n v="0"/>
    <n v="0"/>
  </r>
  <r>
    <s v="62a3980e0f8c8599d5afc32c"/>
    <s v="anonymous"/>
    <s v="6/10/2022"/>
    <s v="15:14"/>
    <s v="0:01:27"/>
    <s v="Data Analyst"/>
    <n v="1"/>
    <n v="0"/>
    <n v="0"/>
    <n v="0"/>
    <n v="0"/>
    <s v="Yes"/>
    <s v="106k-125k"/>
    <n v="5"/>
    <s v="Other"/>
    <s v="Other"/>
    <n v="9"/>
    <n v="9"/>
    <n v="9"/>
    <n v="6"/>
    <n v="9"/>
    <n v="8"/>
    <n v="8.3333333333333339"/>
    <s v="Difficult"/>
    <s v="Good Work/Life Balance"/>
    <s v="Male"/>
    <n v="0"/>
    <n v="31"/>
    <x v="3"/>
    <n v="4"/>
    <s v="Asian or Asian American"/>
    <s v="North America"/>
    <n v="1"/>
    <n v="0"/>
    <n v="0"/>
    <n v="0"/>
    <n v="0"/>
    <n v="0"/>
    <n v="0"/>
    <n v="0"/>
  </r>
  <r>
    <s v="62a36d3124a262602738862c"/>
    <s v="anonymous"/>
    <s v="6/10/2022"/>
    <s v="12:11"/>
    <s v="0:02:23"/>
    <s v="Data Analyst"/>
    <n v="1"/>
    <n v="0"/>
    <n v="0"/>
    <n v="0"/>
    <n v="0"/>
    <s v="Yes"/>
    <s v="0-40k"/>
    <n v="1"/>
    <s v="Telecommunication"/>
    <s v="Python"/>
    <n v="5"/>
    <n v="8"/>
    <n v="8"/>
    <n v="9"/>
    <n v="7"/>
    <n v="9"/>
    <n v="7.666666666666667"/>
    <s v="Very Easy"/>
    <s v="Better Salary"/>
    <s v="Male"/>
    <n v="0"/>
    <n v="26"/>
    <x v="1"/>
    <n v="3"/>
    <s v="Other"/>
    <s v="Middle East"/>
    <n v="0"/>
    <n v="0"/>
    <n v="0"/>
    <n v="0"/>
    <n v="0"/>
    <n v="0"/>
    <n v="0"/>
    <n v="0"/>
  </r>
  <r>
    <s v="62a3b255d8c00e9f541a9fd5"/>
    <s v="anonymous"/>
    <s v="6/10/2022"/>
    <s v="17:06"/>
    <s v="0:02:18"/>
    <s v="Data Analyst"/>
    <n v="1"/>
    <n v="0"/>
    <n v="0"/>
    <n v="0"/>
    <n v="0"/>
    <s v="Yes"/>
    <s v="86k-105k"/>
    <n v="4"/>
    <s v="Other"/>
    <s v="Python"/>
    <n v="4"/>
    <n v="6"/>
    <n v="3"/>
    <n v="4"/>
    <n v="4"/>
    <n v="2"/>
    <n v="3.8333333333333335"/>
    <s v="Easy"/>
    <s v="Better Salary"/>
    <s v="Female"/>
    <n v="1"/>
    <n v="28"/>
    <x v="3"/>
    <n v="4"/>
    <s v="Other"/>
    <s v="Europe"/>
    <n v="0"/>
    <n v="0"/>
    <n v="1"/>
    <n v="0"/>
    <n v="0"/>
    <n v="0"/>
    <n v="0"/>
    <n v="0"/>
  </r>
  <r>
    <s v="62a39b315d257a28a30e2cae"/>
    <s v="anonymous"/>
    <s v="6/10/2022"/>
    <s v="15:27"/>
    <s v="0:01:40"/>
    <s v="Data Analyst"/>
    <n v="1"/>
    <n v="0"/>
    <n v="0"/>
    <n v="0"/>
    <n v="0"/>
    <s v="Yes"/>
    <s v="66k-85k"/>
    <n v="3"/>
    <s v="Other"/>
    <s v="R"/>
    <n v="6"/>
    <n v="10"/>
    <n v="10"/>
    <n v="10"/>
    <n v="9"/>
    <n v="8"/>
    <n v="8.8333333333333339"/>
    <s v="Easy"/>
    <s v="Remote Work"/>
    <s v="Male"/>
    <n v="0"/>
    <n v="28"/>
    <x v="1"/>
    <n v="3"/>
    <s v="White or Caucasian"/>
    <s v="North America"/>
    <n v="1"/>
    <n v="0"/>
    <n v="0"/>
    <n v="0"/>
    <n v="0"/>
    <n v="0"/>
    <n v="0"/>
    <n v="0"/>
  </r>
  <r>
    <s v="62a390e4f3072dd89262c0cd"/>
    <s v="anonymous"/>
    <s v="6/10/2022"/>
    <s v="14:43"/>
    <s v="0:01:25"/>
    <s v="Data Analyst"/>
    <n v="1"/>
    <n v="0"/>
    <n v="0"/>
    <n v="0"/>
    <n v="0"/>
    <s v="No"/>
    <s v="41k-65k"/>
    <n v="2"/>
    <s v="Healthcare"/>
    <s v="Python"/>
    <n v="7"/>
    <n v="5"/>
    <n v="9"/>
    <n v="9"/>
    <n v="9"/>
    <n v="8"/>
    <n v="7.833333333333333"/>
    <s v="Neither easy nor difficult"/>
    <s v="Remote Work"/>
    <s v="Male"/>
    <n v="0"/>
    <n v="29"/>
    <x v="3"/>
    <n v="4"/>
    <s v="Asian or Asian American"/>
    <s v="Europe"/>
    <n v="0"/>
    <n v="0"/>
    <n v="1"/>
    <n v="0"/>
    <n v="0"/>
    <n v="0"/>
    <n v="0"/>
    <n v="0"/>
  </r>
  <r>
    <s v="62ace61d575fa3a5ae972d57"/>
    <s v="anonymous"/>
    <s v="6/17/2022"/>
    <s v="16:37"/>
    <s v="0:01:26"/>
    <s v="Data Analyst"/>
    <n v="1"/>
    <n v="0"/>
    <n v="0"/>
    <n v="0"/>
    <n v="0"/>
    <s v="No"/>
    <s v="86k-105k"/>
    <n v="4"/>
    <s v="Tech"/>
    <s v="Python"/>
    <n v="4"/>
    <n v="4"/>
    <n v="4"/>
    <n v="4"/>
    <n v="3"/>
    <n v="4"/>
    <n v="3.8333333333333335"/>
    <s v="Neither easy nor difficult"/>
    <s v="Better Salary"/>
    <s v="Male"/>
    <n v="0"/>
    <n v="26"/>
    <x v="3"/>
    <n v="4"/>
    <s v="Asian or Asian American"/>
    <s v="Europe"/>
    <n v="0"/>
    <n v="0"/>
    <n v="1"/>
    <n v="0"/>
    <n v="0"/>
    <n v="0"/>
    <n v="0"/>
    <n v="0"/>
  </r>
  <r>
    <s v="62a39e03f408bae018eded39"/>
    <s v="anonymous"/>
    <s v="6/10/2022"/>
    <s v="15:39"/>
    <s v="0:01:59"/>
    <s v="Data Analyst"/>
    <n v="1"/>
    <n v="0"/>
    <n v="0"/>
    <n v="0"/>
    <n v="0"/>
    <s v="No"/>
    <s v="0-40k"/>
    <n v="1"/>
    <s v="Other"/>
    <s v="Python"/>
    <n v="6"/>
    <n v="6"/>
    <n v="10"/>
    <n v="8"/>
    <n v="6"/>
    <n v="8"/>
    <n v="7.333333333333333"/>
    <s v="Neither easy nor difficult"/>
    <s v="Better Salary"/>
    <s v="Male"/>
    <n v="0"/>
    <n v="25"/>
    <x v="1"/>
    <n v="3"/>
    <s v="White or Caucasian"/>
    <s v="Europe"/>
    <n v="0"/>
    <n v="0"/>
    <n v="1"/>
    <n v="0"/>
    <n v="0"/>
    <n v="0"/>
    <n v="0"/>
    <n v="0"/>
  </r>
  <r>
    <s v="62a39e69d8c00e9f541a8358"/>
    <s v="anonymous"/>
    <s v="6/10/2022"/>
    <s v="15:41"/>
    <s v="0:01:10"/>
    <s v="Other"/>
    <n v="0"/>
    <n v="0"/>
    <n v="0"/>
    <n v="0"/>
    <n v="0"/>
    <s v="No"/>
    <s v="41k-65k"/>
    <n v="2"/>
    <s v="Other"/>
    <s v="R"/>
    <n v="5"/>
    <n v="5"/>
    <n v="5"/>
    <n v="5"/>
    <n v="5"/>
    <n v="5"/>
    <n v="5"/>
    <s v="Difficult"/>
    <s v="Good Work/Life Balance"/>
    <s v="Male"/>
    <n v="0"/>
    <n v="22"/>
    <x v="3"/>
    <n v="4"/>
    <s v="White or Caucasian"/>
    <s v="North America"/>
    <n v="1"/>
    <n v="0"/>
    <n v="0"/>
    <n v="0"/>
    <n v="0"/>
    <n v="0"/>
    <n v="0"/>
    <n v="0"/>
  </r>
  <r>
    <s v="62a3a0bcf8f756164585daf7"/>
    <s v="anonymous"/>
    <s v="6/10/2022"/>
    <s v="15:51"/>
    <s v="0:03:49"/>
    <s v="Data Analyst"/>
    <n v="1"/>
    <n v="0"/>
    <n v="0"/>
    <n v="0"/>
    <n v="0"/>
    <s v="Yes"/>
    <s v="41k-65k"/>
    <n v="2"/>
    <s v="Healthcare"/>
    <s v="Other"/>
    <n v="7"/>
    <n v="8"/>
    <n v="8"/>
    <n v="4"/>
    <n v="6"/>
    <n v="8"/>
    <n v="6.833333333333333"/>
    <s v="Neither easy nor difficult"/>
    <s v="Good Culture"/>
    <s v="Male"/>
    <n v="0"/>
    <n v="38"/>
    <x v="2"/>
    <n v="1"/>
    <s v="White or Caucasian"/>
    <s v="Europe"/>
    <n v="0"/>
    <n v="0"/>
    <n v="1"/>
    <n v="0"/>
    <n v="0"/>
    <n v="0"/>
    <n v="0"/>
    <n v="0"/>
  </r>
  <r>
    <s v="62a34ff1f408bae018ed601d"/>
    <s v="anonymous"/>
    <s v="6/10/2022"/>
    <s v="10:06"/>
    <s v="0:01:16"/>
    <s v="Data Analyst"/>
    <n v="1"/>
    <n v="0"/>
    <n v="0"/>
    <n v="0"/>
    <n v="0"/>
    <s v="No"/>
    <s v="41k-65k"/>
    <n v="2"/>
    <s v="Other"/>
    <s v="Python"/>
    <n v="2"/>
    <n v="6"/>
    <n v="2"/>
    <n v="3"/>
    <n v="2"/>
    <n v="2"/>
    <n v="2.8333333333333335"/>
    <s v="Easy"/>
    <s v="Better Salary"/>
    <s v="Male"/>
    <n v="0"/>
    <n v="26"/>
    <x v="3"/>
    <n v="4"/>
    <s v="White or Caucasian"/>
    <s v="Europe"/>
    <n v="0"/>
    <n v="0"/>
    <n v="1"/>
    <n v="0"/>
    <n v="0"/>
    <n v="0"/>
    <n v="0"/>
    <n v="0"/>
  </r>
  <r>
    <s v="62a3a231b4da29969c639b2c"/>
    <s v="anonymous"/>
    <s v="6/10/2022"/>
    <s v="15:57"/>
    <s v="0:02:55"/>
    <s v="Data Analyst"/>
    <n v="1"/>
    <n v="0"/>
    <n v="0"/>
    <n v="0"/>
    <n v="0"/>
    <s v="Yes"/>
    <s v="86k-105k"/>
    <n v="4"/>
    <s v="Other"/>
    <s v="Other"/>
    <n v="4"/>
    <n v="4"/>
    <n v="2"/>
    <n v="2"/>
    <n v="2"/>
    <n v="2"/>
    <n v="2.6666666666666665"/>
    <s v="Easy"/>
    <s v="Remote Work"/>
    <s v="Female"/>
    <n v="1"/>
    <n v="34"/>
    <x v="1"/>
    <n v="3"/>
    <s v="Black or African American"/>
    <s v="North America"/>
    <n v="1"/>
    <n v="0"/>
    <n v="0"/>
    <n v="0"/>
    <n v="0"/>
    <n v="0"/>
    <n v="0"/>
    <n v="0"/>
  </r>
  <r>
    <s v="62a3a3800f8c8599d5afd4db"/>
    <s v="anonymous"/>
    <s v="6/10/2022"/>
    <s v="16:03"/>
    <s v="0:01:45"/>
    <s v="Data Analyst"/>
    <n v="1"/>
    <n v="0"/>
    <n v="0"/>
    <n v="0"/>
    <n v="0"/>
    <s v="Yes"/>
    <s v="66k-85k"/>
    <n v="3"/>
    <s v="Other"/>
    <s v="Python"/>
    <n v="9"/>
    <n v="10"/>
    <n v="10"/>
    <n v="9"/>
    <n v="8"/>
    <n v="10"/>
    <n v="9.3333333333333339"/>
    <s v="Difficult"/>
    <s v="Better Salary"/>
    <s v="Female"/>
    <n v="1"/>
    <n v="31"/>
    <x v="1"/>
    <n v="3"/>
    <s v="White or Caucasian"/>
    <s v="North America"/>
    <n v="1"/>
    <n v="0"/>
    <n v="0"/>
    <n v="0"/>
    <n v="0"/>
    <n v="0"/>
    <n v="0"/>
    <n v="0"/>
  </r>
  <r>
    <s v="62a3a4fdbae91e4b8b83ab6f"/>
    <s v="anonymous"/>
    <s v="6/10/2022"/>
    <s v="16:09"/>
    <s v="0:03:52"/>
    <s v="Data Analyst"/>
    <n v="1"/>
    <n v="0"/>
    <n v="0"/>
    <n v="0"/>
    <n v="0"/>
    <s v="Yes"/>
    <s v="41k-65k"/>
    <n v="2"/>
    <s v="Tech"/>
    <s v="Python"/>
    <n v="4"/>
    <n v="9"/>
    <n v="8"/>
    <n v="8"/>
    <n v="6"/>
    <n v="10"/>
    <n v="7.5"/>
    <s v="Neither easy nor difficult"/>
    <s v="Better Salary"/>
    <s v="Female"/>
    <n v="1"/>
    <n v="33"/>
    <x v="3"/>
    <n v="4"/>
    <s v="Black or African American"/>
    <s v="North America"/>
    <n v="1"/>
    <n v="0"/>
    <n v="0"/>
    <n v="0"/>
    <n v="0"/>
    <n v="0"/>
    <n v="0"/>
    <n v="0"/>
  </r>
  <r>
    <s v="62a3a7f50a77c1a77f668221"/>
    <s v="anonymous"/>
    <s v="6/10/2022"/>
    <s v="16:22"/>
    <s v="0:00:59"/>
    <s v="Student/Looking/None"/>
    <n v="0"/>
    <n v="0"/>
    <n v="0"/>
    <n v="0"/>
    <n v="0"/>
    <s v="Yes"/>
    <s v="0-40k"/>
    <n v="1"/>
    <s v="Tech"/>
    <s v="Python"/>
    <n v="2"/>
    <n v="5"/>
    <n v="5"/>
    <n v="5"/>
    <n v="5"/>
    <n v="5"/>
    <n v="4.5"/>
    <s v="Very Difficult"/>
    <s v="Remote Work"/>
    <s v="Male"/>
    <n v="0"/>
    <n v="23"/>
    <x v="1"/>
    <n v="3"/>
    <s v="Asian or Asian American"/>
    <s v="North America"/>
    <n v="1"/>
    <n v="0"/>
    <n v="0"/>
    <n v="0"/>
    <n v="0"/>
    <n v="0"/>
    <n v="0"/>
    <n v="0"/>
  </r>
  <r>
    <s v="62a3a90f24a262602738e800"/>
    <s v="anonymous"/>
    <s v="6/10/2022"/>
    <s v="16:26"/>
    <s v="0:01:26"/>
    <s v="Data Analyst"/>
    <n v="1"/>
    <n v="0"/>
    <n v="0"/>
    <n v="0"/>
    <n v="0"/>
    <s v="Yes"/>
    <s v="41k-65k"/>
    <n v="2"/>
    <s v="Healthcare"/>
    <s v="Other"/>
    <n v="3"/>
    <n v="10"/>
    <n v="9"/>
    <n v="10"/>
    <n v="5"/>
    <n v="0"/>
    <n v="6.166666666666667"/>
    <s v="Neither easy nor difficult"/>
    <s v="Better Salary"/>
    <s v="Female"/>
    <n v="1"/>
    <n v="25"/>
    <x v="1"/>
    <n v="3"/>
    <s v="Asian or Asian American"/>
    <s v="North America"/>
    <n v="1"/>
    <n v="0"/>
    <n v="0"/>
    <n v="0"/>
    <n v="0"/>
    <n v="0"/>
    <n v="0"/>
    <n v="0"/>
  </r>
  <r>
    <s v="62a3701f575fa3a5ae89164e"/>
    <s v="anonymous"/>
    <s v="6/10/2022"/>
    <s v="12:23"/>
    <s v="0:01:01"/>
    <s v="Data Analyst"/>
    <n v="1"/>
    <n v="0"/>
    <n v="0"/>
    <n v="0"/>
    <n v="0"/>
    <s v="Yes"/>
    <s v="66k-85k"/>
    <n v="3"/>
    <s v="Finance"/>
    <s v="Python"/>
    <n v="4"/>
    <n v="4"/>
    <n v="6"/>
    <n v="3"/>
    <n v="4"/>
    <n v="0"/>
    <n v="3.5"/>
    <s v="Neither easy nor difficult"/>
    <s v="Remote Work"/>
    <s v="Male"/>
    <n v="0"/>
    <n v="30"/>
    <x v="3"/>
    <n v="4"/>
    <s v="White or Caucasian"/>
    <s v="Europe"/>
    <n v="0"/>
    <n v="0"/>
    <n v="1"/>
    <n v="0"/>
    <n v="0"/>
    <n v="0"/>
    <n v="0"/>
    <n v="0"/>
  </r>
  <r>
    <s v="62a3aaa3cec54911e9cb1724"/>
    <s v="anonymous"/>
    <s v="6/10/2022"/>
    <s v="16:33"/>
    <s v="0:02:16"/>
    <s v="Other"/>
    <n v="0"/>
    <n v="0"/>
    <n v="0"/>
    <n v="0"/>
    <n v="0"/>
    <s v="Yes"/>
    <s v="41k-65k"/>
    <n v="2"/>
    <s v="Healthcare"/>
    <s v="R"/>
    <n v="5"/>
    <n v="7"/>
    <n v="9"/>
    <n v="8"/>
    <n v="8"/>
    <n v="8"/>
    <n v="7.5"/>
    <s v="Neither easy nor difficult"/>
    <s v="Better Salary"/>
    <s v="Female"/>
    <n v="1"/>
    <n v="29"/>
    <x v="3"/>
    <n v="4"/>
    <s v="Black or African American"/>
    <s v="North America"/>
    <n v="1"/>
    <n v="0"/>
    <n v="0"/>
    <n v="0"/>
    <n v="0"/>
    <n v="0"/>
    <n v="0"/>
    <n v="0"/>
  </r>
  <r>
    <s v="62a3ab320f8c8599d5afdfa8"/>
    <s v="anonymous"/>
    <s v="6/10/2022"/>
    <s v="16:36"/>
    <s v="0:01:45"/>
    <s v="Data Analyst"/>
    <n v="1"/>
    <n v="0"/>
    <n v="0"/>
    <n v="0"/>
    <n v="0"/>
    <s v="Yes"/>
    <s v="0-40k"/>
    <n v="1"/>
    <s v="Tech"/>
    <s v="R"/>
    <n v="3"/>
    <n v="4"/>
    <n v="4"/>
    <n v="4"/>
    <n v="4"/>
    <n v="2"/>
    <n v="3.5"/>
    <s v="Easy"/>
    <s v="Better Salary"/>
    <s v="Male"/>
    <n v="0"/>
    <n v="31"/>
    <x v="3"/>
    <n v="4"/>
    <s v="Asian or Asian American"/>
    <s v="India"/>
    <n v="0"/>
    <n v="0"/>
    <n v="0"/>
    <n v="1"/>
    <n v="0"/>
    <n v="0"/>
    <n v="0"/>
    <n v="0"/>
  </r>
  <r>
    <s v="62a357d30f8c8599d5af4ea3"/>
    <s v="anonymous"/>
    <s v="6/10/2022"/>
    <s v="10:40"/>
    <s v="0:01:36"/>
    <s v="Data Analyst"/>
    <n v="1"/>
    <n v="0"/>
    <n v="0"/>
    <n v="0"/>
    <n v="0"/>
    <s v="No"/>
    <s v="0-40k"/>
    <n v="1"/>
    <s v="Finance"/>
    <s v="SQL"/>
    <n v="4"/>
    <n v="4"/>
    <n v="5"/>
    <n v="6"/>
    <n v="6"/>
    <n v="0"/>
    <n v="4.166666666666667"/>
    <s v="Difficult"/>
    <s v="Better Salary"/>
    <s v="Male"/>
    <n v="0"/>
    <n v="24"/>
    <x v="2"/>
    <n v="1"/>
    <s v="White or Caucasian"/>
    <s v="Middle East"/>
    <n v="0"/>
    <n v="0"/>
    <n v="0"/>
    <n v="0"/>
    <n v="0"/>
    <n v="0"/>
    <n v="0"/>
    <n v="0"/>
  </r>
  <r>
    <s v="62a58d20575fa3a5ae8b6969"/>
    <s v="anonymous"/>
    <s v="6/12/2022"/>
    <s v="2:52"/>
    <s v="0:01:31"/>
    <s v="Data Analyst"/>
    <n v="1"/>
    <n v="0"/>
    <n v="0"/>
    <n v="0"/>
    <n v="0"/>
    <s v="Yes"/>
    <s v="41k-65k"/>
    <n v="2"/>
    <s v="Healthcare"/>
    <s v="Python"/>
    <n v="8"/>
    <n v="5"/>
    <n v="8"/>
    <n v="8"/>
    <n v="5"/>
    <n v="10"/>
    <n v="7.333333333333333"/>
    <s v="Difficult"/>
    <s v="Remote Work"/>
    <s v="Female"/>
    <n v="1"/>
    <n v="34"/>
    <x v="3"/>
    <n v="4"/>
    <s v="White or Caucasian"/>
    <s v="Middle East"/>
    <n v="0"/>
    <n v="0"/>
    <n v="0"/>
    <n v="0"/>
    <n v="0"/>
    <n v="0"/>
    <n v="0"/>
    <n v="0"/>
  </r>
  <r>
    <s v="62a3ad35cec54911e9cb1b5c"/>
    <s v="anonymous"/>
    <s v="6/10/2022"/>
    <s v="16:44"/>
    <s v="0:01:34"/>
    <s v="Other"/>
    <n v="0"/>
    <n v="0"/>
    <n v="0"/>
    <n v="0"/>
    <n v="0"/>
    <s v="No"/>
    <s v="86k-105k"/>
    <n v="4"/>
    <s v="Healthcare"/>
    <s v="Python"/>
    <n v="4"/>
    <n v="6"/>
    <n v="5"/>
    <n v="6"/>
    <n v="6"/>
    <n v="4"/>
    <n v="5.166666666666667"/>
    <s v="Neither easy nor difficult"/>
    <s v="Remote Work"/>
    <s v="Female"/>
    <n v="1"/>
    <n v="26"/>
    <x v="1"/>
    <n v="3"/>
    <s v="White or Caucasian"/>
    <s v="North America"/>
    <n v="1"/>
    <n v="0"/>
    <n v="0"/>
    <n v="0"/>
    <n v="0"/>
    <n v="0"/>
    <n v="0"/>
    <n v="0"/>
  </r>
  <r>
    <s v="62a3ae69bc6861bf3177900d"/>
    <s v="anonymous"/>
    <s v="6/10/2022"/>
    <s v="16:49"/>
    <s v="0:02:55"/>
    <s v="Other"/>
    <n v="0"/>
    <n v="0"/>
    <n v="0"/>
    <n v="0"/>
    <n v="0"/>
    <s v="Yes"/>
    <s v="41k-65k"/>
    <n v="2"/>
    <s v="Other"/>
    <s v="Other"/>
    <n v="3"/>
    <n v="6"/>
    <n v="9"/>
    <n v="6"/>
    <n v="5"/>
    <n v="10"/>
    <n v="6.5"/>
    <s v="Difficult"/>
    <s v="Other"/>
    <s v="Male"/>
    <n v="0"/>
    <n v="27"/>
    <x v="3"/>
    <n v="4"/>
    <s v="Black or African American"/>
    <s v="North America"/>
    <n v="1"/>
    <n v="0"/>
    <n v="0"/>
    <n v="0"/>
    <n v="0"/>
    <n v="0"/>
    <n v="0"/>
    <n v="0"/>
  </r>
  <r>
    <s v="62a3af26cec54911e9cb1f3a"/>
    <s v="anonymous"/>
    <s v="6/10/2022"/>
    <s v="16:52"/>
    <s v="0:01:42"/>
    <s v="Data Analyst"/>
    <n v="1"/>
    <n v="0"/>
    <n v="0"/>
    <n v="0"/>
    <n v="0"/>
    <s v="Yes"/>
    <s v="66k-85k"/>
    <n v="3"/>
    <s v="Other"/>
    <s v="Python"/>
    <n v="8"/>
    <n v="5"/>
    <n v="9"/>
    <n v="6"/>
    <n v="6"/>
    <n v="10"/>
    <n v="7.333333333333333"/>
    <s v="Neither easy nor difficult"/>
    <s v="Remote Work"/>
    <s v="Male"/>
    <n v="0"/>
    <n v="26"/>
    <x v="1"/>
    <n v="3"/>
    <s v="White or Caucasian"/>
    <s v="North America"/>
    <n v="1"/>
    <n v="0"/>
    <n v="0"/>
    <n v="0"/>
    <n v="0"/>
    <n v="0"/>
    <n v="0"/>
    <n v="0"/>
  </r>
  <r>
    <s v="62a3af66f8f756164585eeb8"/>
    <s v="anonymous"/>
    <s v="6/10/2022"/>
    <s v="16:53"/>
    <s v="0:03:01"/>
    <s v="Student/Looking/None"/>
    <n v="0"/>
    <n v="0"/>
    <n v="0"/>
    <n v="0"/>
    <n v="0"/>
    <s v="Yes"/>
    <s v="0-40k"/>
    <n v="1"/>
    <s v="Tech"/>
    <s v="Python"/>
    <n v="4"/>
    <n v="5"/>
    <n v="4"/>
    <n v="4"/>
    <n v="3"/>
    <n v="4"/>
    <n v="4"/>
    <s v="Very Difficult"/>
    <s v="Better Salary"/>
    <s v="Female"/>
    <n v="1"/>
    <n v="26"/>
    <x v="3"/>
    <n v="4"/>
    <s v="Asian or Asian American"/>
    <s v="North America"/>
    <n v="1"/>
    <n v="0"/>
    <n v="0"/>
    <n v="0"/>
    <n v="0"/>
    <n v="0"/>
    <n v="0"/>
    <n v="0"/>
  </r>
  <r>
    <s v="62a3b135b4da29969c63b1ed"/>
    <s v="anonymous"/>
    <s v="6/10/2022"/>
    <s v="17:01"/>
    <s v="0:01:18"/>
    <s v="Data Analyst"/>
    <n v="1"/>
    <n v="0"/>
    <n v="0"/>
    <n v="0"/>
    <n v="0"/>
    <s v="Yes"/>
    <s v="41k-65k"/>
    <n v="2"/>
    <s v="Finance"/>
    <s v="R"/>
    <n v="2"/>
    <n v="5"/>
    <n v="5"/>
    <n v="5"/>
    <n v="4"/>
    <n v="5"/>
    <n v="4.333333333333333"/>
    <s v="Easy"/>
    <s v="Better Salary"/>
    <s v="Male"/>
    <n v="0"/>
    <n v="24"/>
    <x v="1"/>
    <n v="3"/>
    <s v="White or Caucasian"/>
    <s v="North America"/>
    <n v="1"/>
    <n v="0"/>
    <n v="0"/>
    <n v="0"/>
    <n v="0"/>
    <n v="0"/>
    <n v="0"/>
    <n v="0"/>
  </r>
  <r>
    <s v="62a758185d257a28a312bc94"/>
    <s v="anonymous"/>
    <s v="6/13/2022"/>
    <s v="11:30"/>
    <s v="0:02:45"/>
    <s v="Student/Looking/None"/>
    <n v="0"/>
    <n v="0"/>
    <n v="0"/>
    <n v="0"/>
    <n v="0"/>
    <s v="No"/>
    <s v="0-40k"/>
    <n v="1"/>
    <s v="Finance"/>
    <s v="Python"/>
    <n v="8"/>
    <n v="7"/>
    <n v="6"/>
    <n v="7"/>
    <n v="8"/>
    <n v="10"/>
    <n v="7.666666666666667"/>
    <s v="Neither easy nor difficult"/>
    <s v="Remote Work"/>
    <s v="Male"/>
    <n v="0"/>
    <n v="24"/>
    <x v="1"/>
    <n v="3"/>
    <s v="Other"/>
    <s v="Africa"/>
    <n v="0"/>
    <n v="1"/>
    <n v="0"/>
    <n v="0"/>
    <n v="0"/>
    <n v="0"/>
    <n v="0"/>
    <n v="0"/>
  </r>
  <r>
    <s v="62a3b314f408bae018ee0938"/>
    <s v="anonymous"/>
    <s v="6/10/2022"/>
    <s v="17:09"/>
    <s v="0:01:18"/>
    <s v="Data Analyst"/>
    <n v="1"/>
    <n v="0"/>
    <n v="0"/>
    <n v="0"/>
    <n v="0"/>
    <s v="Yes"/>
    <s v="106k-125k"/>
    <n v="5"/>
    <s v="Other"/>
    <s v="R"/>
    <n v="8"/>
    <n v="8"/>
    <n v="10"/>
    <n v="9"/>
    <n v="7"/>
    <n v="5"/>
    <n v="7.833333333333333"/>
    <s v="Easy"/>
    <s v="Better Salary"/>
    <s v="Male"/>
    <n v="0"/>
    <n v="29"/>
    <x v="1"/>
    <n v="3"/>
    <s v="White or Caucasian"/>
    <s v="North America"/>
    <n v="1"/>
    <n v="0"/>
    <n v="0"/>
    <n v="0"/>
    <n v="0"/>
    <n v="0"/>
    <n v="0"/>
    <n v="0"/>
  </r>
  <r>
    <s v="62a3b3f6bc6861bf3177973b"/>
    <s v="anonymous"/>
    <s v="6/10/2022"/>
    <s v="17:13"/>
    <s v="0:01:02"/>
    <s v="Data Analyst"/>
    <n v="1"/>
    <n v="0"/>
    <n v="0"/>
    <n v="0"/>
    <n v="0"/>
    <s v="Yes"/>
    <s v="66k-85k"/>
    <n v="3"/>
    <s v="Finance"/>
    <s v="Python"/>
    <n v="3"/>
    <n v="2"/>
    <n v="1"/>
    <n v="1"/>
    <n v="0"/>
    <n v="2"/>
    <n v="1.5"/>
    <s v="Very Difficult"/>
    <s v="Better Salary"/>
    <s v="Female"/>
    <n v="1"/>
    <n v="26"/>
    <x v="3"/>
    <n v="4"/>
    <s v="Asian or Asian American"/>
    <s v="North America"/>
    <n v="1"/>
    <n v="0"/>
    <n v="0"/>
    <n v="0"/>
    <n v="0"/>
    <n v="0"/>
    <n v="0"/>
    <n v="0"/>
  </r>
  <r>
    <s v="62a3ba4dbc6861bf31779f24"/>
    <s v="anonymous"/>
    <s v="6/10/2022"/>
    <s v="17:40"/>
    <s v="0:01:19"/>
    <s v="Data Analyst"/>
    <n v="1"/>
    <n v="0"/>
    <n v="0"/>
    <n v="0"/>
    <n v="0"/>
    <s v="Yes"/>
    <s v="41k-65k"/>
    <n v="2"/>
    <s v="Other"/>
    <s v="Python"/>
    <n v="3"/>
    <n v="5"/>
    <n v="3"/>
    <n v="3"/>
    <n v="1"/>
    <n v="1"/>
    <n v="2.6666666666666665"/>
    <s v="Neither easy nor difficult"/>
    <s v="Better Salary"/>
    <s v="Male"/>
    <n v="0"/>
    <n v="28"/>
    <x v="1"/>
    <n v="3"/>
    <s v="White or Caucasian"/>
    <s v="United Kingdom"/>
    <n v="0"/>
    <n v="0"/>
    <n v="0"/>
    <n v="0"/>
    <n v="1"/>
    <n v="0"/>
    <n v="0"/>
    <n v="0"/>
  </r>
  <r>
    <s v="62a33dedd8c00e9f5419ce2b"/>
    <s v="anonymous"/>
    <s v="6/10/2022"/>
    <s v="8:49"/>
    <s v="0:01:23"/>
    <s v="Data Analyst"/>
    <n v="1"/>
    <n v="0"/>
    <n v="0"/>
    <n v="0"/>
    <n v="0"/>
    <s v="Yes"/>
    <s v="41k-65k"/>
    <n v="2"/>
    <s v="Finance"/>
    <s v="Python"/>
    <n v="5"/>
    <n v="5"/>
    <n v="5"/>
    <n v="5"/>
    <n v="5"/>
    <n v="5"/>
    <n v="5"/>
    <s v="Easy"/>
    <s v="Remote Work"/>
    <s v="Male"/>
    <n v="0"/>
    <n v="29"/>
    <x v="0"/>
    <s v=" "/>
    <s v="Black or African American"/>
    <s v="Africa"/>
    <n v="0"/>
    <n v="1"/>
    <n v="0"/>
    <n v="0"/>
    <n v="0"/>
    <n v="0"/>
    <n v="0"/>
    <n v="0"/>
  </r>
  <r>
    <s v="62a3bc00d8c00e9f541aad66"/>
    <s v="anonymous"/>
    <s v="6/10/2022"/>
    <s v="17:47"/>
    <s v="0:01:30"/>
    <s v="Data Analyst"/>
    <n v="1"/>
    <n v="0"/>
    <n v="0"/>
    <n v="0"/>
    <n v="0"/>
    <s v="Yes"/>
    <s v="66k-85k"/>
    <n v="3"/>
    <s v="Finance"/>
    <s v="R"/>
    <n v="5"/>
    <n v="7"/>
    <n v="7"/>
    <n v="3"/>
    <n v="7"/>
    <n v="9"/>
    <n v="6.333333333333333"/>
    <s v="Difficult"/>
    <s v="Better Salary"/>
    <s v="Female"/>
    <n v="1"/>
    <n v="26"/>
    <x v="1"/>
    <n v="3"/>
    <s v="Asian or Asian American"/>
    <s v="North America"/>
    <n v="1"/>
    <n v="0"/>
    <n v="0"/>
    <n v="0"/>
    <n v="0"/>
    <n v="0"/>
    <n v="0"/>
    <n v="0"/>
  </r>
  <r>
    <s v="62a3bf1b0a77c1a77f66a347"/>
    <s v="anonymous"/>
    <s v="6/10/2022"/>
    <s v="18:00"/>
    <s v="0:05:36"/>
    <s v="Data Engineer"/>
    <n v="0"/>
    <n v="1"/>
    <n v="0"/>
    <n v="0"/>
    <n v="0"/>
    <s v="Yes"/>
    <s v="125k-150k"/>
    <n v="6"/>
    <s v="Healthcare"/>
    <s v="Python"/>
    <n v="6"/>
    <n v="3"/>
    <n v="9"/>
    <n v="5"/>
    <n v="8"/>
    <n v="8"/>
    <n v="6.5"/>
    <s v="Neither easy nor difficult"/>
    <s v="Remote Work"/>
    <s v="Female"/>
    <n v="1"/>
    <n v="38"/>
    <x v="3"/>
    <n v="4"/>
    <s v="White or Caucasian"/>
    <s v="North America"/>
    <n v="1"/>
    <n v="0"/>
    <n v="0"/>
    <n v="0"/>
    <n v="0"/>
    <n v="0"/>
    <n v="0"/>
    <n v="0"/>
  </r>
  <r>
    <s v="62a3c021f8f756164586043f"/>
    <s v="anonymous"/>
    <s v="6/10/2022"/>
    <s v="18:05"/>
    <s v="0:02:00"/>
    <s v="Other"/>
    <n v="0"/>
    <n v="0"/>
    <n v="0"/>
    <n v="0"/>
    <n v="0"/>
    <s v="Yes"/>
    <s v="0-40k"/>
    <n v="1"/>
    <s v="Other"/>
    <s v="SQL"/>
    <n v="0"/>
    <n v="3"/>
    <n v="3"/>
    <n v="3"/>
    <n v="4"/>
    <n v="4"/>
    <n v="2.8333333333333335"/>
    <s v="Neither easy nor difficult"/>
    <s v="Better Salary"/>
    <s v="Female"/>
    <n v="1"/>
    <n v="20"/>
    <x v="2"/>
    <n v="1"/>
    <s v="Black or African American"/>
    <s v="Africa"/>
    <n v="0"/>
    <n v="1"/>
    <n v="0"/>
    <n v="0"/>
    <n v="0"/>
    <n v="0"/>
    <n v="0"/>
    <n v="0"/>
  </r>
  <r>
    <s v="62a3c1b1bc6861bf3177aa8c"/>
    <s v="anonymous"/>
    <s v="6/10/2022"/>
    <s v="18:12"/>
    <s v="0:02:04"/>
    <s v="Data Analyst"/>
    <n v="1"/>
    <n v="0"/>
    <n v="0"/>
    <n v="0"/>
    <n v="0"/>
    <s v="No"/>
    <s v="66k-85k"/>
    <n v="3"/>
    <s v="Education"/>
    <s v="SQL"/>
    <n v="4"/>
    <n v="6"/>
    <n v="7"/>
    <n v="7"/>
    <n v="2"/>
    <n v="2"/>
    <n v="4.666666666666667"/>
    <s v="Neither easy nor difficult"/>
    <s v="Remote Work"/>
    <s v="Female"/>
    <n v="1"/>
    <n v="45"/>
    <x v="3"/>
    <n v="4"/>
    <s v="Black or African American"/>
    <s v="North America"/>
    <n v="1"/>
    <n v="0"/>
    <n v="0"/>
    <n v="0"/>
    <n v="0"/>
    <n v="0"/>
    <n v="0"/>
    <n v="0"/>
  </r>
  <r>
    <s v="62a3c30324a26260273909b9"/>
    <s v="anonymous"/>
    <s v="6/10/2022"/>
    <s v="18:17"/>
    <s v="0:01:18"/>
    <s v="Data Analyst"/>
    <n v="1"/>
    <n v="0"/>
    <n v="0"/>
    <n v="0"/>
    <n v="0"/>
    <s v="No"/>
    <s v="86k-105k"/>
    <n v="4"/>
    <s v="Other"/>
    <s v="Python"/>
    <n v="5"/>
    <n v="3"/>
    <n v="5"/>
    <n v="6"/>
    <n v="6"/>
    <n v="4"/>
    <n v="4.833333333333333"/>
    <s v="Difficult"/>
    <s v="Good Work/Life Balance"/>
    <s v="Male"/>
    <n v="0"/>
    <n v="27"/>
    <x v="3"/>
    <n v="4"/>
    <s v="Other"/>
    <s v="North America"/>
    <n v="1"/>
    <n v="0"/>
    <n v="0"/>
    <n v="0"/>
    <n v="0"/>
    <n v="0"/>
    <n v="0"/>
    <n v="0"/>
  </r>
  <r>
    <s v="62a3c476bc6861bf3177ad9d"/>
    <s v="anonymous"/>
    <s v="6/10/2022"/>
    <s v="18:23"/>
    <s v="0:02:58"/>
    <s v="Data Analyst"/>
    <n v="1"/>
    <n v="0"/>
    <n v="0"/>
    <n v="0"/>
    <n v="0"/>
    <s v="Yes"/>
    <s v="41k-65k"/>
    <n v="2"/>
    <s v="Other"/>
    <s v="Python"/>
    <n v="3"/>
    <n v="7"/>
    <n v="7"/>
    <n v="7"/>
    <n v="7"/>
    <n v="6"/>
    <n v="6.166666666666667"/>
    <s v="Difficult"/>
    <s v="Good Culture"/>
    <s v="Male"/>
    <n v="0"/>
    <n v="28"/>
    <x v="3"/>
    <n v="4"/>
    <s v="Asian or Asian American"/>
    <s v="North America"/>
    <n v="1"/>
    <n v="0"/>
    <n v="0"/>
    <n v="0"/>
    <n v="0"/>
    <n v="0"/>
    <n v="0"/>
    <n v="0"/>
  </r>
  <r>
    <s v="62a3c5f2cec54911e9cb3d9b"/>
    <s v="anonymous"/>
    <s v="6/10/2022"/>
    <s v="18:30"/>
    <s v="0:04:30"/>
    <s v="Student/Looking/None"/>
    <n v="0"/>
    <n v="0"/>
    <n v="0"/>
    <n v="0"/>
    <n v="0"/>
    <s v="Yes"/>
    <s v="0-40k"/>
    <n v="1"/>
    <s v="Other"/>
    <s v="R"/>
    <n v="2"/>
    <n v="10"/>
    <n v="10"/>
    <n v="10"/>
    <n v="10"/>
    <n v="3"/>
    <n v="7.5"/>
    <s v="Neither easy nor difficult"/>
    <s v="Remote Work"/>
    <s v="Female"/>
    <n v="1"/>
    <n v="29"/>
    <x v="1"/>
    <n v="3"/>
    <s v="Other"/>
    <s v="Europe"/>
    <n v="0"/>
    <n v="0"/>
    <n v="1"/>
    <n v="0"/>
    <n v="0"/>
    <n v="0"/>
    <n v="0"/>
    <n v="0"/>
  </r>
  <r>
    <s v="62a35c890a77c1a77f65fdfa"/>
    <s v="anonymous"/>
    <s v="6/10/2022"/>
    <s v="11:00"/>
    <s v="0:01:29"/>
    <s v="Data Analyst"/>
    <n v="1"/>
    <n v="0"/>
    <n v="0"/>
    <n v="0"/>
    <n v="0"/>
    <s v="Yes"/>
    <s v="0-40k"/>
    <n v="1"/>
    <s v="Tech"/>
    <s v="R"/>
    <n v="2"/>
    <n v="8"/>
    <n v="8"/>
    <n v="7"/>
    <n v="6"/>
    <n v="9"/>
    <n v="6.666666666666667"/>
    <s v="Neither easy nor difficult"/>
    <s v="Better Salary"/>
    <s v="Male"/>
    <n v="0"/>
    <n v="32"/>
    <x v="1"/>
    <n v="3"/>
    <s v="Black or African American"/>
    <s v="Africa"/>
    <n v="0"/>
    <n v="1"/>
    <n v="0"/>
    <n v="0"/>
    <n v="0"/>
    <n v="0"/>
    <n v="0"/>
    <n v="0"/>
  </r>
  <r>
    <s v="62a388d524a262602738b869"/>
    <s v="anonymous"/>
    <s v="6/10/2022"/>
    <s v="14:09"/>
    <s v="0:01:40"/>
    <s v="Student/Looking/None"/>
    <n v="0"/>
    <n v="0"/>
    <n v="0"/>
    <n v="0"/>
    <n v="0"/>
    <s v="Yes"/>
    <s v="0-40k"/>
    <n v="1"/>
    <s v="Construction"/>
    <s v="Python"/>
    <n v="0"/>
    <n v="2"/>
    <n v="0"/>
    <n v="1"/>
    <n v="1"/>
    <n v="2"/>
    <n v="1"/>
    <s v="Very Difficult"/>
    <s v="Remote Work"/>
    <s v="Female"/>
    <n v="1"/>
    <n v="24"/>
    <x v="1"/>
    <n v="3"/>
    <s v="Black or African American"/>
    <s v="Africa"/>
    <n v="0"/>
    <n v="1"/>
    <n v="0"/>
    <n v="0"/>
    <n v="0"/>
    <n v="0"/>
    <n v="0"/>
    <n v="0"/>
  </r>
  <r>
    <s v="62a3ca44bae91e4b8b83dcd4"/>
    <s v="anonymous"/>
    <s v="6/10/2022"/>
    <s v="18:48"/>
    <s v="0:04:17"/>
    <s v="Student/Looking/None"/>
    <n v="0"/>
    <n v="0"/>
    <n v="0"/>
    <n v="0"/>
    <n v="0"/>
    <s v="No"/>
    <s v="41k-65k"/>
    <n v="2"/>
    <s v="Tech"/>
    <s v="SQL"/>
    <n v="7"/>
    <n v="8"/>
    <n v="7"/>
    <n v="7"/>
    <n v="8"/>
    <n v="7"/>
    <n v="7.333333333333333"/>
    <s v="Neither easy nor difficult"/>
    <s v="ALL"/>
    <s v="Female"/>
    <n v="1"/>
    <n v="47"/>
    <x v="1"/>
    <n v="3"/>
    <s v="Black or African American"/>
    <s v="North America"/>
    <n v="1"/>
    <n v="0"/>
    <n v="0"/>
    <n v="0"/>
    <n v="0"/>
    <n v="0"/>
    <n v="0"/>
    <n v="0"/>
  </r>
  <r>
    <s v="62a3cbfef8d5efcc22f8b6f1"/>
    <s v="anonymous"/>
    <s v="6/10/2022"/>
    <s v="18:55"/>
    <s v="0:01:20"/>
    <s v="Data Analyst"/>
    <n v="1"/>
    <n v="0"/>
    <n v="0"/>
    <n v="0"/>
    <n v="0"/>
    <s v="Yes"/>
    <s v="0-40k"/>
    <n v="1"/>
    <s v="Tech"/>
    <s v="Python"/>
    <n v="0"/>
    <n v="1"/>
    <n v="1"/>
    <n v="1"/>
    <n v="1"/>
    <n v="2"/>
    <n v="1"/>
    <s v="Very Difficult"/>
    <s v="Better Salary"/>
    <s v="Male"/>
    <n v="0"/>
    <n v="25"/>
    <x v="1"/>
    <n v="3"/>
    <s v="Other"/>
    <s v="Middle East"/>
    <n v="0"/>
    <n v="0"/>
    <n v="0"/>
    <n v="0"/>
    <n v="0"/>
    <n v="0"/>
    <n v="0"/>
    <n v="0"/>
  </r>
  <r>
    <s v="62a3cde8f8f7561645861366"/>
    <s v="anonymous"/>
    <s v="6/10/2022"/>
    <s v="19:04"/>
    <s v="0:02:02"/>
    <s v="Other"/>
    <n v="0"/>
    <n v="0"/>
    <n v="0"/>
    <n v="0"/>
    <n v="0"/>
    <s v="No"/>
    <s v="0-40k"/>
    <n v="1"/>
    <s v="Finance"/>
    <s v="Python"/>
    <n v="6"/>
    <n v="6"/>
    <n v="3"/>
    <n v="7"/>
    <n v="2"/>
    <n v="4"/>
    <n v="4.666666666666667"/>
    <s v="Very Difficult"/>
    <s v="Other"/>
    <s v="Male"/>
    <n v="0"/>
    <n v="32"/>
    <x v="3"/>
    <n v="4"/>
    <s v="White or Caucasian"/>
    <s v="Europe"/>
    <n v="0"/>
    <n v="0"/>
    <n v="1"/>
    <n v="0"/>
    <n v="0"/>
    <n v="0"/>
    <n v="0"/>
    <n v="0"/>
  </r>
  <r>
    <s v="62a3cfed0f8c8599d5b00b12"/>
    <s v="anonymous"/>
    <s v="6/10/2022"/>
    <s v="19:12"/>
    <s v="0:01:09"/>
    <s v="Data Analyst"/>
    <n v="1"/>
    <n v="0"/>
    <n v="0"/>
    <n v="0"/>
    <n v="0"/>
    <s v="Yes"/>
    <s v="0-40k"/>
    <n v="1"/>
    <s v="Finance"/>
    <s v="Python"/>
    <n v="1"/>
    <n v="10"/>
    <n v="10"/>
    <n v="5"/>
    <n v="3"/>
    <n v="1"/>
    <n v="5"/>
    <s v="Neither easy nor difficult"/>
    <s v="Better Salary"/>
    <s v="Female"/>
    <n v="1"/>
    <n v="25"/>
    <x v="1"/>
    <n v="3"/>
    <s v="White or Caucasian"/>
    <s v="North America"/>
    <n v="1"/>
    <n v="0"/>
    <n v="0"/>
    <n v="0"/>
    <n v="0"/>
    <n v="0"/>
    <n v="0"/>
    <n v="0"/>
  </r>
  <r>
    <s v="62a3a1a62e54c9003e53dc35"/>
    <s v="anonymous"/>
    <s v="6/10/2022"/>
    <s v="15:55"/>
    <s v="0:01:47"/>
    <s v="Data Analyst"/>
    <n v="1"/>
    <n v="0"/>
    <n v="0"/>
    <n v="0"/>
    <n v="0"/>
    <s v="Yes"/>
    <s v="0-40k"/>
    <n v="1"/>
    <s v="Education"/>
    <s v="Python"/>
    <n v="0"/>
    <n v="0"/>
    <n v="5"/>
    <n v="0"/>
    <n v="0"/>
    <n v="0"/>
    <n v="0.83333333333333337"/>
    <s v="Difficult"/>
    <s v="Good Culture"/>
    <s v="Male"/>
    <n v="0"/>
    <n v="27"/>
    <x v="1"/>
    <n v="3"/>
    <s v="Black or African American"/>
    <s v="Africa"/>
    <n v="0"/>
    <n v="1"/>
    <n v="0"/>
    <n v="0"/>
    <n v="0"/>
    <n v="0"/>
    <n v="0"/>
    <n v="0"/>
  </r>
  <r>
    <s v="62a3d37c0a77c1a77f66bc0e"/>
    <s v="anonymous"/>
    <s v="6/10/2022"/>
    <s v="19:27"/>
    <s v="0:01:11"/>
    <s v="Data Analyst"/>
    <n v="1"/>
    <n v="0"/>
    <n v="0"/>
    <n v="0"/>
    <n v="0"/>
    <s v="No"/>
    <s v="41k-65k"/>
    <n v="2"/>
    <s v="Healthcare"/>
    <s v="SQL"/>
    <n v="3"/>
    <n v="7"/>
    <n v="5"/>
    <n v="5"/>
    <n v="3"/>
    <n v="3"/>
    <n v="4.333333333333333"/>
    <s v="Neither easy nor difficult"/>
    <s v="Better Salary"/>
    <s v="Female"/>
    <n v="1"/>
    <n v="33"/>
    <x v="1"/>
    <n v="3"/>
    <s v="Asian or Asian American"/>
    <s v="North America"/>
    <n v="1"/>
    <n v="0"/>
    <n v="0"/>
    <n v="0"/>
    <n v="0"/>
    <n v="0"/>
    <n v="0"/>
    <n v="0"/>
  </r>
  <r>
    <s v="62a3d8dbf8f7561645861f9d"/>
    <s v="anonymous"/>
    <s v="6/10/2022"/>
    <s v="19:50"/>
    <s v="0:04:51"/>
    <s v="Data Analyst"/>
    <n v="1"/>
    <n v="0"/>
    <n v="0"/>
    <n v="0"/>
    <n v="0"/>
    <s v="No"/>
    <s v="106k-125k"/>
    <n v="5"/>
    <s v="Education"/>
    <s v="Python"/>
    <n v="6"/>
    <n v="10"/>
    <n v="10"/>
    <n v="10"/>
    <n v="7"/>
    <n v="6"/>
    <n v="8.1666666666666661"/>
    <s v="Easy"/>
    <s v="Other"/>
    <s v="Male"/>
    <n v="0"/>
    <n v="36"/>
    <x v="3"/>
    <n v="4"/>
    <s v="Asian or Asian American"/>
    <s v="North America"/>
    <n v="1"/>
    <n v="0"/>
    <n v="0"/>
    <n v="0"/>
    <n v="0"/>
    <n v="0"/>
    <n v="0"/>
    <n v="0"/>
  </r>
  <r>
    <s v="62a3d9697dc029e2d66cf087"/>
    <s v="anonymous"/>
    <s v="6/10/2022"/>
    <s v="19:53"/>
    <s v="0:01:32"/>
    <s v="Data Analyst"/>
    <n v="1"/>
    <n v="0"/>
    <n v="0"/>
    <n v="0"/>
    <n v="0"/>
    <s v="Yes"/>
    <s v="41k-65k"/>
    <n v="2"/>
    <s v="Healthcare"/>
    <s v="Python"/>
    <n v="4"/>
    <n v="10"/>
    <n v="9"/>
    <n v="3"/>
    <n v="0"/>
    <n v="10"/>
    <n v="6"/>
    <s v="Difficult"/>
    <s v="Good Work/Life Balance"/>
    <s v="Male"/>
    <n v="0"/>
    <n v="25"/>
    <x v="1"/>
    <n v="3"/>
    <s v="White or Caucasian"/>
    <s v="North America"/>
    <n v="1"/>
    <n v="0"/>
    <n v="0"/>
    <n v="0"/>
    <n v="0"/>
    <n v="0"/>
    <n v="0"/>
    <n v="0"/>
  </r>
  <r>
    <s v="62a3dac9f3072dd892631e12"/>
    <s v="anonymous"/>
    <s v="6/10/2022"/>
    <s v="19:59"/>
    <s v="0:03:19"/>
    <s v="Data Scientist"/>
    <n v="0"/>
    <n v="0"/>
    <n v="1"/>
    <n v="0"/>
    <n v="0"/>
    <s v="No"/>
    <s v="150k-225k"/>
    <n v="7"/>
    <s v="Other"/>
    <s v="Python"/>
    <n v="8"/>
    <n v="7"/>
    <n v="8"/>
    <n v="7"/>
    <n v="7"/>
    <n v="8"/>
    <n v="7.5"/>
    <s v="Neither easy nor difficult"/>
    <s v="Good Work/Life Balance"/>
    <s v="Male"/>
    <n v="0"/>
    <n v="38"/>
    <x v="3"/>
    <n v="4"/>
    <s v="White or Caucasian"/>
    <s v="North America"/>
    <n v="1"/>
    <n v="0"/>
    <n v="0"/>
    <n v="0"/>
    <n v="0"/>
    <n v="0"/>
    <n v="0"/>
    <n v="0"/>
  </r>
  <r>
    <s v="62a3dc3ab4da29969c63e3d7"/>
    <s v="anonymous"/>
    <s v="6/10/2022"/>
    <s v="20:05"/>
    <s v="0:03:42"/>
    <s v="Data Analyst"/>
    <n v="1"/>
    <n v="0"/>
    <n v="0"/>
    <n v="0"/>
    <n v="0"/>
    <s v="Yes"/>
    <s v="66k-85k"/>
    <n v="3"/>
    <s v="Other"/>
    <s v="R"/>
    <n v="3"/>
    <n v="2"/>
    <n v="6"/>
    <n v="6"/>
    <n v="5"/>
    <n v="4"/>
    <n v="4.333333333333333"/>
    <s v="Difficult"/>
    <s v="Good Work/Life Balance"/>
    <s v="Male"/>
    <n v="0"/>
    <n v="30"/>
    <x v="3"/>
    <n v="4"/>
    <s v="Other"/>
    <s v="North America"/>
    <n v="1"/>
    <n v="0"/>
    <n v="0"/>
    <n v="0"/>
    <n v="0"/>
    <n v="0"/>
    <n v="0"/>
    <n v="0"/>
  </r>
  <r>
    <s v="62a3e2abf8f75616458628d1"/>
    <s v="anonymous"/>
    <s v="6/10/2022"/>
    <s v="20:32"/>
    <s v="0:01:48"/>
    <s v="Data Analyst"/>
    <n v="1"/>
    <n v="0"/>
    <n v="0"/>
    <n v="0"/>
    <n v="0"/>
    <s v="Yes"/>
    <s v="41k-65k"/>
    <n v="2"/>
    <s v="Tech"/>
    <s v="Python"/>
    <n v="3"/>
    <n v="5"/>
    <n v="6"/>
    <n v="6"/>
    <n v="6"/>
    <n v="7"/>
    <n v="5.5"/>
    <s v="Difficult"/>
    <s v="Good Culture"/>
    <s v="Male"/>
    <n v="0"/>
    <n v="35"/>
    <x v="3"/>
    <n v="4"/>
    <s v="Black or African American"/>
    <s v="North America"/>
    <n v="1"/>
    <n v="0"/>
    <n v="0"/>
    <n v="0"/>
    <n v="0"/>
    <n v="0"/>
    <n v="0"/>
    <n v="0"/>
  </r>
  <r>
    <s v="62a3e32bd8c00e9f541ad5f0"/>
    <s v="anonymous"/>
    <s v="6/10/2022"/>
    <s v="20:34"/>
    <s v="0:01:44"/>
    <s v="Other"/>
    <n v="0"/>
    <n v="0"/>
    <n v="0"/>
    <n v="0"/>
    <n v="0"/>
    <s v="No"/>
    <s v="41k-65k"/>
    <n v="2"/>
    <s v="Education"/>
    <s v="SQL"/>
    <n v="0"/>
    <n v="1"/>
    <n v="10"/>
    <n v="5"/>
    <n v="0"/>
    <n v="0"/>
    <n v="2.6666666666666665"/>
    <s v="Difficult"/>
    <s v="Better Salary"/>
    <s v="Female"/>
    <n v="1"/>
    <n v="42"/>
    <x v="1"/>
    <n v="3"/>
    <s v="White or Caucasian"/>
    <s v="North America"/>
    <n v="1"/>
    <n v="0"/>
    <n v="0"/>
    <n v="0"/>
    <n v="0"/>
    <n v="0"/>
    <n v="0"/>
    <n v="0"/>
  </r>
  <r>
    <s v="62a3ecf7bc6861bf3177d5c2"/>
    <s v="anonymous"/>
    <s v="6/10/2022"/>
    <s v="21:16"/>
    <s v="0:01:40"/>
    <s v="Data Analyst"/>
    <n v="1"/>
    <n v="0"/>
    <n v="0"/>
    <n v="0"/>
    <n v="0"/>
    <s v="Yes"/>
    <s v="66k-85k"/>
    <n v="3"/>
    <s v="Healthcare"/>
    <s v="Python"/>
    <n v="3"/>
    <n v="5"/>
    <n v="4"/>
    <n v="6"/>
    <n v="4"/>
    <n v="6"/>
    <n v="4.666666666666667"/>
    <s v="Easy"/>
    <s v="Remote Work"/>
    <s v="Male"/>
    <n v="0"/>
    <n v="30"/>
    <x v="3"/>
    <n v="4"/>
    <s v="White or Caucasian"/>
    <s v="North America"/>
    <n v="1"/>
    <n v="0"/>
    <n v="0"/>
    <n v="0"/>
    <n v="0"/>
    <n v="0"/>
    <n v="0"/>
    <n v="0"/>
  </r>
  <r>
    <s v="62a3eea9bae91e4b8b8401a4"/>
    <s v="anonymous"/>
    <s v="6/10/2022"/>
    <s v="21:23"/>
    <s v="0:01:57"/>
    <s v="Student/Looking/None"/>
    <n v="0"/>
    <n v="0"/>
    <n v="0"/>
    <n v="0"/>
    <n v="0"/>
    <s v="Yes"/>
    <s v="0-40k"/>
    <n v="1"/>
    <s v="Other"/>
    <s v="Python"/>
    <n v="0"/>
    <n v="0"/>
    <n v="0"/>
    <n v="0"/>
    <n v="0"/>
    <n v="4"/>
    <n v="0.66666666666666663"/>
    <s v="Very Difficult"/>
    <s v="Better Salary"/>
    <s v="Female"/>
    <n v="1"/>
    <n v="25"/>
    <x v="1"/>
    <n v="3"/>
    <s v="Black or African American"/>
    <s v="Africa"/>
    <n v="0"/>
    <n v="1"/>
    <n v="0"/>
    <n v="0"/>
    <n v="0"/>
    <n v="0"/>
    <n v="0"/>
    <n v="0"/>
  </r>
  <r>
    <s v="62a3f39df8d5efcc22f8ddc2"/>
    <s v="anonymous"/>
    <s v="6/10/2022"/>
    <s v="21:45"/>
    <s v="1:09:45"/>
    <s v="Data Analyst"/>
    <n v="1"/>
    <n v="0"/>
    <n v="0"/>
    <n v="0"/>
    <n v="0"/>
    <s v="No"/>
    <s v="86k-105k"/>
    <n v="4"/>
    <s v="Healthcare"/>
    <s v="Python"/>
    <n v="5"/>
    <n v="9"/>
    <n v="5"/>
    <n v="2"/>
    <n v="5"/>
    <n v="1"/>
    <n v="4.5"/>
    <s v="Difficult"/>
    <s v="Good Culture"/>
    <s v="Female"/>
    <n v="1"/>
    <n v="28"/>
    <x v="1"/>
    <n v="3"/>
    <s v="Asian or Asian American"/>
    <s v="North America"/>
    <n v="1"/>
    <n v="0"/>
    <n v="0"/>
    <n v="0"/>
    <n v="0"/>
    <n v="0"/>
    <n v="0"/>
    <n v="0"/>
  </r>
  <r>
    <s v="62a3f6a25d257a28a30e9d02"/>
    <s v="anonymous"/>
    <s v="6/10/2022"/>
    <s v="21:57"/>
    <s v="0:04:54"/>
    <s v="Data Analyst"/>
    <n v="1"/>
    <n v="0"/>
    <n v="0"/>
    <n v="0"/>
    <n v="0"/>
    <s v="Yes"/>
    <s v="0-40k"/>
    <n v="1"/>
    <s v="Other"/>
    <s v="Python"/>
    <n v="5"/>
    <n v="10"/>
    <n v="8"/>
    <n v="5"/>
    <n v="7"/>
    <n v="10"/>
    <n v="7.5"/>
    <s v="Very Difficult"/>
    <s v="Other"/>
    <s v="Male"/>
    <n v="0"/>
    <n v="28"/>
    <x v="1"/>
    <n v="3"/>
    <s v="Asian or Asian American"/>
    <s v="North America"/>
    <n v="1"/>
    <n v="0"/>
    <n v="0"/>
    <n v="0"/>
    <n v="0"/>
    <n v="0"/>
    <n v="0"/>
    <n v="0"/>
  </r>
  <r>
    <s v="62a51dc6575fa3a5ae8b09f3"/>
    <s v="anonymous"/>
    <s v="6/11/2022"/>
    <s v="18:57"/>
    <s v="0:03:17"/>
    <s v="Data Analyst"/>
    <n v="1"/>
    <n v="0"/>
    <n v="0"/>
    <n v="0"/>
    <n v="0"/>
    <s v="No"/>
    <s v="0-40k"/>
    <n v="1"/>
    <s v="Finance"/>
    <s v="Python"/>
    <n v="1"/>
    <n v="7"/>
    <n v="4"/>
    <n v="10"/>
    <n v="10"/>
    <n v="10"/>
    <n v="7"/>
    <s v="Neither easy nor difficult"/>
    <s v="Better Salary"/>
    <s v="Male"/>
    <n v="0"/>
    <n v="25"/>
    <x v="2"/>
    <n v="1"/>
    <s v="Other"/>
    <s v="Africa"/>
    <n v="0"/>
    <n v="1"/>
    <n v="0"/>
    <n v="0"/>
    <n v="0"/>
    <n v="0"/>
    <n v="0"/>
    <n v="0"/>
  </r>
  <r>
    <s v="62a3fc7c7dc029e2d66d10e8"/>
    <s v="anonymous"/>
    <s v="6/10/2022"/>
    <s v="22:22"/>
    <s v="0:02:26"/>
    <s v="Data Analyst"/>
    <n v="1"/>
    <n v="0"/>
    <n v="0"/>
    <n v="0"/>
    <n v="0"/>
    <s v="Yes"/>
    <s v="106k-125k"/>
    <n v="5"/>
    <s v="Construction"/>
    <s v="Other"/>
    <n v="7"/>
    <n v="8"/>
    <n v="7"/>
    <n v="7"/>
    <n v="10"/>
    <n v="10"/>
    <n v="8.1666666666666661"/>
    <s v="Easy"/>
    <s v="Good Culture"/>
    <s v="Male"/>
    <n v="0"/>
    <n v="33"/>
    <x v="3"/>
    <n v="4"/>
    <s v="Hispanic or Latino"/>
    <s v="North America"/>
    <n v="1"/>
    <n v="0"/>
    <n v="0"/>
    <n v="0"/>
    <n v="0"/>
    <n v="0"/>
    <n v="0"/>
    <n v="0"/>
  </r>
  <r>
    <s v="62a3fe0d5d257a28a30ea3c8"/>
    <s v="anonymous"/>
    <s v="6/10/2022"/>
    <s v="22:29"/>
    <s v="0:12:09"/>
    <s v="Data Analyst"/>
    <n v="1"/>
    <n v="0"/>
    <n v="0"/>
    <n v="0"/>
    <n v="0"/>
    <s v="No"/>
    <s v="66k-85k"/>
    <n v="3"/>
    <s v="Tech"/>
    <s v="Python"/>
    <n v="8"/>
    <n v="6"/>
    <n v="7"/>
    <n v="7"/>
    <n v="8"/>
    <n v="8"/>
    <n v="7.333333333333333"/>
    <s v="Easy"/>
    <s v="Better Salary"/>
    <s v="Male"/>
    <n v="0"/>
    <n v="23"/>
    <x v="4"/>
    <n v="2"/>
    <s v="White or Caucasian"/>
    <s v="North America"/>
    <n v="1"/>
    <n v="0"/>
    <n v="0"/>
    <n v="0"/>
    <n v="0"/>
    <n v="0"/>
    <n v="0"/>
    <n v="0"/>
  </r>
  <r>
    <s v="62a59cd2cec54911e9cd251a"/>
    <s v="anonymous"/>
    <s v="6/12/2022"/>
    <s v="3:59"/>
    <s v="0:03:34"/>
    <s v="Student/Looking/None"/>
    <n v="0"/>
    <n v="0"/>
    <n v="0"/>
    <n v="0"/>
    <n v="0"/>
    <s v="No"/>
    <s v="0-40k"/>
    <n v="1"/>
    <s v="Education"/>
    <s v="R"/>
    <n v="1"/>
    <n v="1"/>
    <n v="2"/>
    <n v="1"/>
    <n v="0"/>
    <n v="3"/>
    <n v="1.3333333333333333"/>
    <s v="Neither easy nor difficult"/>
    <s v="Good Work/Life Balance"/>
    <s v="Male"/>
    <n v="0"/>
    <n v="30"/>
    <x v="4"/>
    <n v="2"/>
    <s v="Other"/>
    <s v="Africa"/>
    <n v="0"/>
    <n v="1"/>
    <n v="0"/>
    <n v="0"/>
    <n v="0"/>
    <n v="0"/>
    <n v="0"/>
    <n v="0"/>
  </r>
  <r>
    <s v="62a40276bc6861bf3177e6fd"/>
    <s v="anonymous"/>
    <s v="6/10/2022"/>
    <s v="22:48"/>
    <s v="0:04:01"/>
    <s v="Student/Looking/None"/>
    <n v="0"/>
    <n v="0"/>
    <n v="0"/>
    <n v="0"/>
    <n v="0"/>
    <s v="Yes"/>
    <s v="0-40k"/>
    <n v="1"/>
    <s v="Other"/>
    <s v="Python"/>
    <n v="2"/>
    <n v="2"/>
    <n v="3"/>
    <n v="3"/>
    <n v="2"/>
    <n v="3"/>
    <n v="2.5"/>
    <s v="Difficult"/>
    <s v="Good Work/Life Balance"/>
    <s v="Male"/>
    <n v="0"/>
    <n v="22"/>
    <x v="1"/>
    <n v="3"/>
    <s v="Asian or Asian American"/>
    <s v="India"/>
    <n v="0"/>
    <n v="0"/>
    <n v="0"/>
    <n v="1"/>
    <n v="0"/>
    <n v="0"/>
    <n v="0"/>
    <n v="0"/>
  </r>
  <r>
    <s v="62a403bbf8d5efcc22f8eb18"/>
    <s v="anonymous"/>
    <s v="6/10/2022"/>
    <s v="22:53"/>
    <s v="0:02:40"/>
    <s v="Data Analyst"/>
    <n v="1"/>
    <n v="0"/>
    <n v="0"/>
    <n v="0"/>
    <n v="0"/>
    <s v="Yes"/>
    <s v="0-40k"/>
    <n v="1"/>
    <s v="Tech"/>
    <s v="Python"/>
    <n v="5"/>
    <n v="10"/>
    <n v="5"/>
    <n v="6"/>
    <n v="6"/>
    <n v="8"/>
    <n v="6.666666666666667"/>
    <s v="Very Difficult"/>
    <s v="Better Salary"/>
    <s v="Male"/>
    <n v="0"/>
    <n v="33"/>
    <x v="1"/>
    <n v="3"/>
    <s v="Asian or Asian American"/>
    <s v="India"/>
    <n v="0"/>
    <n v="0"/>
    <n v="0"/>
    <n v="1"/>
    <n v="0"/>
    <n v="0"/>
    <n v="0"/>
    <n v="0"/>
  </r>
  <r>
    <s v="62a403d30f8c8599d5b03d65"/>
    <s v="anonymous"/>
    <s v="6/10/2022"/>
    <s v="22:54"/>
    <s v="0:00:59"/>
    <s v="Data Engineer"/>
    <n v="0"/>
    <n v="1"/>
    <n v="0"/>
    <n v="0"/>
    <n v="0"/>
    <s v="No"/>
    <s v="0-40k"/>
    <n v="1"/>
    <s v="Real Estate"/>
    <s v="Python"/>
    <n v="1"/>
    <n v="7"/>
    <n v="7"/>
    <n v="7"/>
    <n v="1"/>
    <n v="2"/>
    <n v="4.166666666666667"/>
    <s v="Very Easy"/>
    <s v="Better Salary"/>
    <s v="Male"/>
    <n v="0"/>
    <n v="22"/>
    <x v="1"/>
    <n v="3"/>
    <s v="White or Caucasian"/>
    <s v="North America"/>
    <n v="1"/>
    <n v="0"/>
    <n v="0"/>
    <n v="0"/>
    <n v="0"/>
    <n v="0"/>
    <n v="0"/>
    <n v="0"/>
  </r>
  <r>
    <s v="62a4044acf25554317312a81"/>
    <s v="anonymous"/>
    <s v="6/10/2022"/>
    <s v="22:56"/>
    <s v="0:03:27"/>
    <s v="Data Analyst"/>
    <n v="1"/>
    <n v="0"/>
    <n v="0"/>
    <n v="0"/>
    <n v="0"/>
    <s v="Yes"/>
    <s v="86k-105k"/>
    <n v="4"/>
    <s v="Other"/>
    <s v="R"/>
    <n v="7"/>
    <n v="8"/>
    <n v="8"/>
    <n v="7"/>
    <n v="5"/>
    <n v="9"/>
    <n v="7.333333333333333"/>
    <s v="Neither easy nor difficult"/>
    <s v="Remote Work"/>
    <s v="Male"/>
    <n v="0"/>
    <n v="35"/>
    <x v="1"/>
    <n v="3"/>
    <s v="White or Caucasian"/>
    <s v="North America"/>
    <n v="1"/>
    <n v="0"/>
    <n v="0"/>
    <n v="0"/>
    <n v="0"/>
    <n v="0"/>
    <n v="0"/>
    <n v="0"/>
  </r>
  <r>
    <s v="62a4061bf408bae018ee5deb"/>
    <s v="anonymous"/>
    <s v="6/10/2022"/>
    <s v="23:03"/>
    <s v="0:02:55"/>
    <s v="Data Analyst"/>
    <n v="1"/>
    <n v="0"/>
    <n v="0"/>
    <n v="0"/>
    <n v="0"/>
    <s v="Yes"/>
    <s v="66k-85k"/>
    <n v="3"/>
    <s v="Agriculture"/>
    <s v="SQL"/>
    <n v="8"/>
    <n v="5"/>
    <n v="6"/>
    <n v="4"/>
    <n v="4"/>
    <n v="8"/>
    <n v="5.833333333333333"/>
    <s v="Easy"/>
    <s v="Good Work/Life Balance"/>
    <s v="Female"/>
    <n v="1"/>
    <n v="37"/>
    <x v="3"/>
    <n v="4"/>
    <s v="White or Caucasian"/>
    <s v="North America"/>
    <n v="1"/>
    <n v="0"/>
    <n v="0"/>
    <n v="0"/>
    <n v="0"/>
    <n v="0"/>
    <n v="0"/>
    <n v="0"/>
  </r>
  <r>
    <s v="62a4098124a2626027394ddc"/>
    <s v="anonymous"/>
    <s v="6/10/2022"/>
    <s v="23:18"/>
    <s v="0:02:12"/>
    <s v="Data Analyst"/>
    <n v="1"/>
    <n v="0"/>
    <n v="0"/>
    <n v="0"/>
    <n v="0"/>
    <s v="Yes"/>
    <s v="66k-85k"/>
    <n v="3"/>
    <s v="Healthcare"/>
    <s v="Python"/>
    <n v="10"/>
    <n v="10"/>
    <n v="10"/>
    <n v="7"/>
    <n v="10"/>
    <n v="10"/>
    <n v="9.5"/>
    <s v="Neither easy nor difficult"/>
    <s v="Better Salary"/>
    <s v="Male"/>
    <n v="0"/>
    <n v="36"/>
    <x v="3"/>
    <n v="4"/>
    <s v="White or Caucasian"/>
    <s v="North America"/>
    <n v="1"/>
    <n v="0"/>
    <n v="0"/>
    <n v="0"/>
    <n v="0"/>
    <n v="0"/>
    <n v="0"/>
    <n v="0"/>
  </r>
  <r>
    <s v="62a40c99575fa3a5ae89de4b"/>
    <s v="anonymous"/>
    <s v="6/10/2022"/>
    <s v="23:31"/>
    <s v="0:02:29"/>
    <s v="Data Scientist"/>
    <n v="0"/>
    <n v="0"/>
    <n v="1"/>
    <n v="0"/>
    <n v="0"/>
    <s v="Yes"/>
    <s v="86k-105k"/>
    <n v="4"/>
    <s v="Other"/>
    <s v="Python"/>
    <n v="6"/>
    <n v="5"/>
    <n v="8"/>
    <n v="8"/>
    <n v="7"/>
    <n v="9"/>
    <n v="7.166666666666667"/>
    <s v="Easy"/>
    <s v="Good Work/Life Balance"/>
    <s v="Male"/>
    <n v="0"/>
    <n v="26"/>
    <x v="1"/>
    <n v="3"/>
    <s v="Hispanic or Latino"/>
    <s v="India"/>
    <n v="0"/>
    <n v="0"/>
    <n v="0"/>
    <n v="1"/>
    <n v="0"/>
    <n v="0"/>
    <n v="0"/>
    <n v="0"/>
  </r>
  <r>
    <s v="62a34006d8c00e9f5419d341"/>
    <s v="anonymous"/>
    <s v="6/10/2022"/>
    <s v="8:58"/>
    <s v="0:02:39"/>
    <s v="Student/Looking/None"/>
    <n v="0"/>
    <n v="0"/>
    <n v="0"/>
    <n v="0"/>
    <n v="0"/>
    <s v="Yes"/>
    <s v="0-40k"/>
    <n v="1"/>
    <s v="Construction"/>
    <s v="Python"/>
    <n v="0"/>
    <n v="0"/>
    <n v="0"/>
    <n v="0"/>
    <n v="0"/>
    <n v="0"/>
    <n v="0"/>
    <s v="Very Difficult"/>
    <s v="Better Salary"/>
    <s v="Male"/>
    <n v="0"/>
    <n v="23"/>
    <x v="0"/>
    <s v=" "/>
    <s v="Other"/>
    <s v="Africa"/>
    <n v="0"/>
    <n v="1"/>
    <n v="0"/>
    <n v="0"/>
    <n v="0"/>
    <n v="0"/>
    <n v="0"/>
    <n v="0"/>
  </r>
  <r>
    <s v="62a40da3cf255543173132e2"/>
    <s v="anonymous"/>
    <s v="6/10/2022"/>
    <s v="23:36"/>
    <s v="0:02:55"/>
    <s v="Data Analyst"/>
    <n v="1"/>
    <n v="0"/>
    <n v="0"/>
    <n v="0"/>
    <n v="0"/>
    <s v="Yes"/>
    <s v="41k-65k"/>
    <n v="2"/>
    <s v="Other"/>
    <s v="R"/>
    <n v="4"/>
    <n v="6"/>
    <n v="6"/>
    <n v="5"/>
    <n v="5"/>
    <n v="6"/>
    <n v="5.333333333333333"/>
    <s v="Neither easy nor difficult"/>
    <s v="Remote Work"/>
    <s v="Female"/>
    <n v="1"/>
    <n v="34"/>
    <x v="2"/>
    <n v="1"/>
    <s v="White or Caucasian"/>
    <s v="North America"/>
    <n v="1"/>
    <n v="0"/>
    <n v="0"/>
    <n v="0"/>
    <n v="0"/>
    <n v="0"/>
    <n v="0"/>
    <n v="0"/>
  </r>
  <r>
    <s v="62a3688df8f7561645857f7e"/>
    <s v="anonymous"/>
    <s v="6/10/2022"/>
    <s v="11:51"/>
    <s v="0:00:57"/>
    <s v="Data Analyst"/>
    <n v="1"/>
    <n v="0"/>
    <n v="0"/>
    <n v="0"/>
    <n v="0"/>
    <s v="No"/>
    <s v="0-40k"/>
    <n v="1"/>
    <s v="Other"/>
    <s v="Python"/>
    <n v="5"/>
    <n v="5"/>
    <n v="5"/>
    <n v="5"/>
    <n v="5"/>
    <n v="5"/>
    <n v="5"/>
    <s v="Neither easy nor difficult"/>
    <s v="Remote Work"/>
    <s v="Female"/>
    <n v="1"/>
    <n v="27"/>
    <x v="3"/>
    <n v="4"/>
    <s v="White or Caucasian"/>
    <s v="Europe"/>
    <n v="0"/>
    <n v="0"/>
    <n v="1"/>
    <n v="0"/>
    <n v="0"/>
    <n v="0"/>
    <n v="0"/>
    <n v="0"/>
  </r>
  <r>
    <s v="62a410b5cec54911e9cb8262"/>
    <s v="anonymous"/>
    <s v="6/10/2022"/>
    <s v="23:49"/>
    <s v="0:02:00"/>
    <s v="Student/Looking/None"/>
    <n v="0"/>
    <n v="0"/>
    <n v="0"/>
    <n v="0"/>
    <n v="0"/>
    <s v="No"/>
    <s v="41k-65k"/>
    <n v="2"/>
    <s v="Other"/>
    <s v="Python"/>
    <n v="0"/>
    <n v="4"/>
    <n v="0"/>
    <n v="1"/>
    <n v="4"/>
    <n v="2"/>
    <n v="1.8333333333333333"/>
    <s v="Very Difficult"/>
    <s v="Good Work/Life Balance"/>
    <s v="Male"/>
    <n v="0"/>
    <n v="37"/>
    <x v="1"/>
    <n v="3"/>
    <s v="White or Caucasian"/>
    <s v="North America"/>
    <n v="1"/>
    <n v="0"/>
    <n v="0"/>
    <n v="0"/>
    <n v="0"/>
    <n v="0"/>
    <n v="0"/>
    <n v="0"/>
  </r>
  <r>
    <s v="62a41135bc6861bf3177f3d8"/>
    <s v="anonymous"/>
    <s v="6/10/2022"/>
    <s v="23:51"/>
    <s v="0:01:27"/>
    <s v="Data Analyst"/>
    <n v="1"/>
    <n v="0"/>
    <n v="0"/>
    <n v="0"/>
    <n v="0"/>
    <s v="No"/>
    <s v="66k-85k"/>
    <n v="3"/>
    <s v="Other"/>
    <s v="Python"/>
    <n v="5"/>
    <n v="5"/>
    <n v="7"/>
    <n v="6"/>
    <n v="4"/>
    <n v="6"/>
    <n v="5.5"/>
    <s v="Very Easy"/>
    <s v="Better Salary"/>
    <s v="Female"/>
    <n v="1"/>
    <n v="54"/>
    <x v="2"/>
    <n v="1"/>
    <s v="White or Caucasian"/>
    <s v="North America"/>
    <n v="1"/>
    <n v="0"/>
    <n v="0"/>
    <n v="0"/>
    <n v="0"/>
    <n v="0"/>
    <n v="0"/>
    <n v="0"/>
  </r>
  <r>
    <s v="62a41964d8c00e9f541b061d"/>
    <s v="anonymous"/>
    <s v="6/11/2022"/>
    <s v="0:26"/>
    <s v="0:01:49"/>
    <s v="Data Analyst"/>
    <n v="1"/>
    <n v="0"/>
    <n v="0"/>
    <n v="0"/>
    <n v="0"/>
    <s v="No"/>
    <s v="41k-65k"/>
    <n v="2"/>
    <s v="Education"/>
    <s v="R"/>
    <n v="4"/>
    <n v="7"/>
    <n v="7"/>
    <n v="7"/>
    <n v="2"/>
    <n v="7"/>
    <n v="5.666666666666667"/>
    <s v="Neither easy nor difficult"/>
    <s v="Better Salary"/>
    <s v="Female"/>
    <n v="1"/>
    <n v="27"/>
    <x v="3"/>
    <n v="4"/>
    <s v="Hispanic or Latino"/>
    <s v="North America"/>
    <n v="1"/>
    <n v="0"/>
    <n v="0"/>
    <n v="0"/>
    <n v="0"/>
    <n v="0"/>
    <n v="0"/>
    <n v="0"/>
  </r>
  <r>
    <s v="62a75f1b575fa3a5ae8e0010"/>
    <s v="anonymous"/>
    <s v="6/13/2022"/>
    <s v="12:00"/>
    <s v="0:01:08"/>
    <s v="Database Developer"/>
    <n v="0"/>
    <n v="0"/>
    <n v="0"/>
    <n v="0"/>
    <n v="1"/>
    <s v="Yes"/>
    <s v="0-40k"/>
    <n v="1"/>
    <s v="Tech"/>
    <s v="Python"/>
    <n v="5"/>
    <n v="9"/>
    <n v="7"/>
    <n v="7"/>
    <n v="6"/>
    <n v="9"/>
    <n v="7.166666666666667"/>
    <s v="Easy"/>
    <s v="Better Salary"/>
    <s v="Male"/>
    <n v="0"/>
    <n v="23"/>
    <x v="1"/>
    <n v="3"/>
    <s v="Asian or Asian American"/>
    <s v="India"/>
    <n v="0"/>
    <n v="0"/>
    <n v="0"/>
    <n v="1"/>
    <n v="0"/>
    <n v="0"/>
    <n v="0"/>
    <n v="0"/>
  </r>
  <r>
    <s v="62a41e23bc6861bf3177fffb"/>
    <s v="anonymous"/>
    <s v="6/11/2022"/>
    <s v="0:46"/>
    <s v="0:01:41"/>
    <s v="Data Analyst"/>
    <n v="1"/>
    <n v="0"/>
    <n v="0"/>
    <n v="0"/>
    <n v="0"/>
    <s v="Yes"/>
    <s v="0-40k"/>
    <n v="1"/>
    <s v="Finance"/>
    <s v="Python"/>
    <n v="5"/>
    <n v="5"/>
    <n v="5"/>
    <n v="5"/>
    <n v="5"/>
    <n v="10"/>
    <n v="5.833333333333333"/>
    <s v="Neither easy nor difficult"/>
    <s v="Better Salary"/>
    <s v="Male"/>
    <n v="0"/>
    <n v="24"/>
    <x v="1"/>
    <n v="3"/>
    <s v="White or Caucasian"/>
    <s v="Middle East"/>
    <n v="0"/>
    <n v="0"/>
    <n v="0"/>
    <n v="0"/>
    <n v="0"/>
    <n v="0"/>
    <n v="0"/>
    <n v="0"/>
  </r>
  <r>
    <s v="62a51fe0575fa3a5ae8b0c06"/>
    <s v="anonymous"/>
    <s v="6/11/2022"/>
    <s v="19:06"/>
    <s v="0:02:21"/>
    <s v="Data Analyst"/>
    <n v="1"/>
    <n v="0"/>
    <n v="0"/>
    <n v="0"/>
    <n v="0"/>
    <s v="No"/>
    <s v="0-40k"/>
    <n v="1"/>
    <s v="Healthcare"/>
    <s v="Python"/>
    <n v="1"/>
    <n v="5"/>
    <n v="4"/>
    <n v="6"/>
    <n v="5"/>
    <n v="6"/>
    <n v="4.5"/>
    <s v="Neither easy nor difficult"/>
    <s v="Better Salary"/>
    <s v="Male"/>
    <n v="0"/>
    <n v="23"/>
    <x v="1"/>
    <n v="3"/>
    <s v="White or Caucasian"/>
    <s v="Middle East"/>
    <n v="0"/>
    <n v="0"/>
    <n v="0"/>
    <n v="0"/>
    <n v="0"/>
    <n v="0"/>
    <n v="0"/>
    <n v="0"/>
  </r>
  <r>
    <s v="62a7b283f8d5efcc22fdc189"/>
    <s v="anonymous"/>
    <s v="6/13/2022"/>
    <s v="17:56"/>
    <s v="0:01:57"/>
    <s v="Data Analyst"/>
    <n v="1"/>
    <n v="0"/>
    <n v="0"/>
    <n v="0"/>
    <n v="0"/>
    <s v="Yes"/>
    <s v="0-40k"/>
    <n v="1"/>
    <s v="Healthcare"/>
    <s v="R"/>
    <n v="2"/>
    <n v="3"/>
    <n v="4"/>
    <n v="3"/>
    <n v="3"/>
    <n v="5"/>
    <n v="3.3333333333333335"/>
    <s v="Neither easy nor difficult"/>
    <s v="Good Work/Life Balance"/>
    <s v="Male"/>
    <n v="0"/>
    <n v="26"/>
    <x v="1"/>
    <n v="3"/>
    <s v="Black or African American"/>
    <s v="Africa"/>
    <n v="0"/>
    <n v="1"/>
    <n v="0"/>
    <n v="0"/>
    <n v="0"/>
    <n v="0"/>
    <n v="0"/>
    <n v="0"/>
  </r>
  <r>
    <s v="62a424ccd8c00e9f541b114e"/>
    <s v="anonymous"/>
    <s v="6/11/2022"/>
    <s v="1:14"/>
    <s v="0:02:47"/>
    <s v="Data Analyst"/>
    <n v="1"/>
    <n v="0"/>
    <n v="0"/>
    <n v="0"/>
    <n v="0"/>
    <s v="Yes"/>
    <s v="0-40k"/>
    <n v="1"/>
    <s v="Tech"/>
    <s v="Python"/>
    <n v="1"/>
    <n v="7"/>
    <n v="7"/>
    <n v="7"/>
    <n v="7"/>
    <n v="1"/>
    <n v="5"/>
    <s v="Difficult"/>
    <s v="Better Salary"/>
    <s v="Female"/>
    <n v="1"/>
    <n v="28"/>
    <x v="3"/>
    <n v="4"/>
    <s v="Black or African American"/>
    <s v="United Kingdom"/>
    <n v="0"/>
    <n v="0"/>
    <n v="0"/>
    <n v="0"/>
    <n v="1"/>
    <n v="0"/>
    <n v="0"/>
    <n v="0"/>
  </r>
  <r>
    <s v="62a42527b4da29969c6423f7"/>
    <s v="anonymous"/>
    <s v="6/11/2022"/>
    <s v="1:16"/>
    <s v="0:01:23"/>
    <s v="BI Developer/Engineer"/>
    <n v="0"/>
    <n v="0"/>
    <n v="0"/>
    <n v="1"/>
    <n v="0"/>
    <s v="No"/>
    <s v="41k-65k"/>
    <n v="2"/>
    <s v="Education"/>
    <s v="Python"/>
    <n v="3"/>
    <n v="6"/>
    <n v="5"/>
    <n v="5"/>
    <n v="3"/>
    <n v="4"/>
    <n v="4.333333333333333"/>
    <s v="Easy"/>
    <s v="Remote Work"/>
    <s v="Male"/>
    <n v="0"/>
    <n v="21"/>
    <x v="1"/>
    <n v="3"/>
    <s v="Asian or Asian American"/>
    <s v="North America"/>
    <n v="1"/>
    <n v="0"/>
    <n v="0"/>
    <n v="0"/>
    <n v="0"/>
    <n v="0"/>
    <n v="0"/>
    <n v="0"/>
  </r>
  <r>
    <s v="62a425ec2e54c9003e5467bf"/>
    <s v="anonymous"/>
    <s v="6/11/2022"/>
    <s v="1:19"/>
    <s v="0:01:15"/>
    <s v="Data Analyst"/>
    <n v="1"/>
    <n v="0"/>
    <n v="0"/>
    <n v="0"/>
    <n v="0"/>
    <s v="Yes"/>
    <s v="86k-105k"/>
    <n v="4"/>
    <s v="Healthcare"/>
    <s v="Other"/>
    <n v="4"/>
    <n v="4"/>
    <n v="5"/>
    <n v="5"/>
    <n v="4"/>
    <n v="6"/>
    <n v="4.666666666666667"/>
    <s v="Difficult"/>
    <s v="Good Work/Life Balance"/>
    <s v="Female"/>
    <n v="1"/>
    <n v="28"/>
    <x v="1"/>
    <n v="3"/>
    <s v="White or Caucasian"/>
    <s v="North America"/>
    <n v="1"/>
    <n v="0"/>
    <n v="0"/>
    <n v="0"/>
    <n v="0"/>
    <n v="0"/>
    <n v="0"/>
    <n v="0"/>
  </r>
  <r>
    <s v="62a38a060a77c1a77f6654b7"/>
    <s v="anonymous"/>
    <s v="6/10/2022"/>
    <s v="14:14"/>
    <s v="0:02:47"/>
    <s v="Other"/>
    <n v="0"/>
    <n v="0"/>
    <n v="0"/>
    <n v="0"/>
    <n v="0"/>
    <s v="No"/>
    <s v="0-40k"/>
    <n v="1"/>
    <s v="Other"/>
    <s v="Python"/>
    <n v="2"/>
    <n v="4"/>
    <n v="5"/>
    <n v="3"/>
    <n v="1"/>
    <n v="1"/>
    <n v="2.6666666666666665"/>
    <s v="Neither easy nor difficult"/>
    <s v="Good Work/Life Balance"/>
    <s v="Female"/>
    <n v="1"/>
    <n v="35"/>
    <x v="3"/>
    <n v="4"/>
    <s v="White or Caucasian"/>
    <s v="Europe"/>
    <n v="0"/>
    <n v="0"/>
    <n v="1"/>
    <n v="0"/>
    <n v="0"/>
    <n v="0"/>
    <n v="0"/>
    <n v="0"/>
  </r>
  <r>
    <s v="62a37ad924a2626027389f8a"/>
    <s v="anonymous"/>
    <s v="6/10/2022"/>
    <s v="13:09"/>
    <s v="0:02:04"/>
    <s v="Data Scientist"/>
    <n v="0"/>
    <n v="0"/>
    <n v="1"/>
    <n v="0"/>
    <n v="0"/>
    <s v="Yes"/>
    <s v="0-40k"/>
    <n v="1"/>
    <s v="Tech"/>
    <s v="Python"/>
    <n v="4"/>
    <n v="4"/>
    <n v="4"/>
    <n v="0"/>
    <n v="0"/>
    <n v="6"/>
    <n v="3"/>
    <s v="Difficult"/>
    <s v="Good Culture"/>
    <s v="Male"/>
    <n v="0"/>
    <n v="23"/>
    <x v="1"/>
    <n v="3"/>
    <s v="Other"/>
    <s v="Asia"/>
    <n v="0"/>
    <n v="0"/>
    <n v="0"/>
    <n v="0"/>
    <n v="0"/>
    <n v="1"/>
    <n v="0"/>
    <n v="0"/>
  </r>
  <r>
    <s v="62a42d6ef8d5efcc22f9178a"/>
    <s v="anonymous"/>
    <s v="6/11/2022"/>
    <s v="1:51"/>
    <s v="0:02:01"/>
    <s v="Data Analyst"/>
    <n v="1"/>
    <n v="0"/>
    <n v="0"/>
    <n v="0"/>
    <n v="0"/>
    <s v="Yes"/>
    <s v="0-40k"/>
    <n v="1"/>
    <s v="Healthcare"/>
    <s v="Python"/>
    <n v="7"/>
    <n v="4"/>
    <n v="6"/>
    <n v="5"/>
    <n v="6"/>
    <n v="6"/>
    <n v="5.666666666666667"/>
    <s v="Difficult"/>
    <s v="Remote Work"/>
    <s v="Male"/>
    <n v="0"/>
    <n v="26"/>
    <x v="1"/>
    <n v="3"/>
    <s v="Other"/>
    <s v="India"/>
    <n v="0"/>
    <n v="0"/>
    <n v="0"/>
    <n v="1"/>
    <n v="0"/>
    <n v="0"/>
    <n v="0"/>
    <n v="0"/>
  </r>
  <r>
    <s v="62a43e86f408bae018ee913a"/>
    <s v="anonymous"/>
    <s v="6/11/2022"/>
    <s v="3:04"/>
    <s v="0:04:03"/>
    <s v="Student/Looking/None"/>
    <n v="0"/>
    <n v="0"/>
    <n v="0"/>
    <n v="0"/>
    <n v="0"/>
    <s v="No"/>
    <s v="0-40k"/>
    <n v="1"/>
    <s v="Other"/>
    <s v="Python"/>
    <n v="5"/>
    <n v="6"/>
    <n v="6"/>
    <n v="5"/>
    <n v="1"/>
    <n v="3"/>
    <n v="4.333333333333333"/>
    <s v="Neither easy nor difficult"/>
    <s v="Good Work/Life Balance"/>
    <s v="Female"/>
    <n v="1"/>
    <n v="92"/>
    <x v="3"/>
    <n v="4"/>
    <s v="Asian or Asian American"/>
    <s v="India"/>
    <n v="0"/>
    <n v="0"/>
    <n v="0"/>
    <n v="1"/>
    <n v="0"/>
    <n v="0"/>
    <n v="0"/>
    <n v="0"/>
  </r>
  <r>
    <s v="62a43ed4f8d5efcc22f92d0a"/>
    <s v="anonymous"/>
    <s v="6/11/2022"/>
    <s v="3:05"/>
    <s v="0:02:33"/>
    <s v="Data Analyst"/>
    <n v="1"/>
    <n v="0"/>
    <n v="0"/>
    <n v="0"/>
    <n v="0"/>
    <s v="Yes"/>
    <s v="0-40k"/>
    <n v="1"/>
    <s v="Healthcare"/>
    <s v="Python"/>
    <n v="1"/>
    <n v="8"/>
    <n v="5"/>
    <n v="1"/>
    <n v="7"/>
    <n v="8"/>
    <n v="5"/>
    <s v="Neither easy nor difficult"/>
    <s v="Remote Work"/>
    <s v="Male"/>
    <n v="0"/>
    <n v="28"/>
    <x v="1"/>
    <n v="3"/>
    <s v="Black or African American"/>
    <s v="Africa"/>
    <n v="0"/>
    <n v="1"/>
    <n v="0"/>
    <n v="0"/>
    <n v="0"/>
    <n v="0"/>
    <n v="0"/>
    <n v="0"/>
  </r>
  <r>
    <s v="62a43f43f408bae018ee9281"/>
    <s v="anonymous"/>
    <s v="6/11/2022"/>
    <s v="3:07"/>
    <s v="0:01:34"/>
    <s v="Student/Looking/None"/>
    <n v="0"/>
    <n v="0"/>
    <n v="0"/>
    <n v="0"/>
    <n v="0"/>
    <s v="Yes"/>
    <s v="0-40k"/>
    <n v="1"/>
    <s v="Education"/>
    <s v="Python"/>
    <n v="0"/>
    <n v="1"/>
    <n v="2"/>
    <n v="2"/>
    <n v="1"/>
    <n v="1"/>
    <n v="1.1666666666666667"/>
    <s v="Neither easy nor difficult"/>
    <s v="Better Salary"/>
    <s v="Female"/>
    <n v="1"/>
    <n v="24"/>
    <x v="3"/>
    <n v="4"/>
    <s v="Asian or Asian American"/>
    <s v="India"/>
    <n v="0"/>
    <n v="0"/>
    <n v="0"/>
    <n v="1"/>
    <n v="0"/>
    <n v="0"/>
    <n v="0"/>
    <n v="0"/>
  </r>
  <r>
    <s v="62a440ab575fa3a5ae8a1418"/>
    <s v="anonymous"/>
    <s v="6/11/2022"/>
    <s v="3:13"/>
    <s v="0:03:39"/>
    <s v="Other"/>
    <n v="0"/>
    <n v="0"/>
    <n v="0"/>
    <n v="0"/>
    <n v="0"/>
    <s v="No"/>
    <s v="41k-65k"/>
    <n v="2"/>
    <s v="Healthcare"/>
    <s v="Python"/>
    <n v="7"/>
    <n v="10"/>
    <n v="10"/>
    <n v="10"/>
    <n v="5"/>
    <n v="10"/>
    <n v="8.6666666666666661"/>
    <s v="Easy"/>
    <s v="Better Salary"/>
    <s v="Male"/>
    <n v="0"/>
    <n v="25"/>
    <x v="3"/>
    <n v="4"/>
    <s v="Asian or Asian American"/>
    <s v="North America"/>
    <n v="1"/>
    <n v="0"/>
    <n v="0"/>
    <n v="0"/>
    <n v="0"/>
    <n v="0"/>
    <n v="0"/>
    <n v="0"/>
  </r>
  <r>
    <s v="62a441e3575fa3a5ae8a1552"/>
    <s v="anonymous"/>
    <s v="6/11/2022"/>
    <s v="3:18"/>
    <s v="0:04:04"/>
    <s v="Data Analyst"/>
    <n v="1"/>
    <n v="0"/>
    <n v="0"/>
    <n v="0"/>
    <n v="0"/>
    <s v="Yes"/>
    <s v="41k-65k"/>
    <n v="2"/>
    <s v="Finance"/>
    <s v="Python"/>
    <n v="4"/>
    <n v="5"/>
    <n v="5"/>
    <n v="5"/>
    <n v="6"/>
    <n v="6"/>
    <n v="5.166666666666667"/>
    <s v="Neither easy nor difficult"/>
    <s v="Good Work/Life Balance"/>
    <s v="Male"/>
    <n v="0"/>
    <n v="42"/>
    <x v="3"/>
    <n v="4"/>
    <s v="Black or African American"/>
    <s v="United Kingdom"/>
    <n v="0"/>
    <n v="0"/>
    <n v="0"/>
    <n v="0"/>
    <n v="1"/>
    <n v="0"/>
    <n v="0"/>
    <n v="0"/>
  </r>
  <r>
    <s v="62a446faf8f7561645868c60"/>
    <s v="anonymous"/>
    <s v="6/11/2022"/>
    <s v="3:40"/>
    <s v="0:01:05"/>
    <s v="Data Analyst"/>
    <n v="1"/>
    <n v="0"/>
    <n v="0"/>
    <n v="0"/>
    <n v="0"/>
    <s v="Yes"/>
    <s v="0-40k"/>
    <n v="1"/>
    <s v="Tech"/>
    <s v="Python"/>
    <n v="2"/>
    <n v="3"/>
    <n v="3"/>
    <n v="3"/>
    <n v="3"/>
    <n v="3"/>
    <n v="2.8333333333333335"/>
    <s v="Difficult"/>
    <s v="Better Salary"/>
    <s v="Male"/>
    <n v="0"/>
    <n v="21"/>
    <x v="1"/>
    <n v="3"/>
    <s v="Asian or Asian American"/>
    <s v="India"/>
    <n v="0"/>
    <n v="0"/>
    <n v="0"/>
    <n v="1"/>
    <n v="0"/>
    <n v="0"/>
    <n v="0"/>
    <n v="0"/>
  </r>
  <r>
    <s v="62a448832e54c9003e5491c5"/>
    <s v="anonymous"/>
    <s v="6/11/2022"/>
    <s v="3:47"/>
    <s v="0:02:36"/>
    <s v="Data Analyst"/>
    <n v="1"/>
    <n v="0"/>
    <n v="0"/>
    <n v="0"/>
    <n v="0"/>
    <s v="No"/>
    <s v="66k-85k"/>
    <n v="3"/>
    <s v="Healthcare"/>
    <s v="Python"/>
    <n v="7"/>
    <n v="8"/>
    <n v="9"/>
    <n v="7"/>
    <n v="7"/>
    <n v="6"/>
    <n v="7.333333333333333"/>
    <s v="Easy"/>
    <s v="Better Salary"/>
    <s v="Male"/>
    <n v="0"/>
    <n v="24"/>
    <x v="1"/>
    <n v="3"/>
    <s v="White or Caucasian"/>
    <s v="North America"/>
    <n v="1"/>
    <n v="0"/>
    <n v="0"/>
    <n v="0"/>
    <n v="0"/>
    <n v="0"/>
    <n v="0"/>
    <n v="0"/>
  </r>
  <r>
    <s v="62a44ae2f8f7561645869335"/>
    <s v="anonymous"/>
    <s v="6/11/2022"/>
    <s v="3:57"/>
    <s v="0:02:32"/>
    <s v="Data Analyst"/>
    <n v="1"/>
    <n v="0"/>
    <n v="0"/>
    <n v="0"/>
    <n v="0"/>
    <s v="Yes"/>
    <s v="41k-65k"/>
    <n v="2"/>
    <s v="Healthcare"/>
    <s v="Python"/>
    <n v="4"/>
    <n v="7"/>
    <n v="6"/>
    <n v="6"/>
    <n v="6"/>
    <n v="7"/>
    <n v="6"/>
    <s v="Neither easy nor difficult"/>
    <s v="Better Salary"/>
    <s v="Female"/>
    <n v="1"/>
    <n v="26"/>
    <x v="1"/>
    <n v="3"/>
    <s v="White or Caucasian"/>
    <s v="North America"/>
    <n v="1"/>
    <n v="0"/>
    <n v="0"/>
    <n v="0"/>
    <n v="0"/>
    <n v="0"/>
    <n v="0"/>
    <n v="0"/>
  </r>
  <r>
    <s v="62a44bc7bc6861bf31783829"/>
    <s v="anonymous"/>
    <s v="6/11/2022"/>
    <s v="4:01"/>
    <s v="0:01:16"/>
    <s v="Data Analyst"/>
    <n v="1"/>
    <n v="0"/>
    <n v="0"/>
    <n v="0"/>
    <n v="0"/>
    <s v="Yes"/>
    <s v="0-40k"/>
    <n v="1"/>
    <s v="Other"/>
    <s v="Python"/>
    <n v="2"/>
    <n v="8"/>
    <n v="8"/>
    <n v="9"/>
    <n v="8"/>
    <n v="10"/>
    <n v="7.5"/>
    <s v="Difficult"/>
    <s v="Better Salary"/>
    <s v="Male"/>
    <n v="0"/>
    <n v="30"/>
    <x v="1"/>
    <n v="3"/>
    <s v="White or Caucasian"/>
    <s v="United Kingdom"/>
    <n v="0"/>
    <n v="0"/>
    <n v="0"/>
    <n v="0"/>
    <n v="1"/>
    <n v="0"/>
    <n v="0"/>
    <n v="0"/>
  </r>
  <r>
    <s v="62a44ea3f408bae018eea62a"/>
    <s v="anonymous"/>
    <s v="6/11/2022"/>
    <s v="4:13"/>
    <s v="0:05:51"/>
    <s v="Data Engineer"/>
    <n v="0"/>
    <n v="1"/>
    <n v="0"/>
    <n v="0"/>
    <n v="0"/>
    <s v="Yes"/>
    <s v="86k-105k"/>
    <n v="4"/>
    <s v="Other"/>
    <s v="SQL"/>
    <n v="6"/>
    <n v="10"/>
    <n v="10"/>
    <n v="10"/>
    <n v="10"/>
    <n v="10"/>
    <n v="9.3333333333333339"/>
    <s v="Neither easy nor difficult"/>
    <s v="Good Culture"/>
    <s v="Male"/>
    <n v="0"/>
    <n v="27"/>
    <x v="1"/>
    <n v="3"/>
    <s v="Black or African American"/>
    <s v="North America"/>
    <n v="1"/>
    <n v="0"/>
    <n v="0"/>
    <n v="0"/>
    <n v="0"/>
    <n v="0"/>
    <n v="0"/>
    <n v="0"/>
  </r>
  <r>
    <s v="62a4514ff408bae018eea94d"/>
    <s v="anonymous"/>
    <s v="6/11/2022"/>
    <s v="4:24"/>
    <s v="0:02:01"/>
    <s v="Data Engineer"/>
    <n v="0"/>
    <n v="1"/>
    <n v="0"/>
    <n v="0"/>
    <n v="0"/>
    <s v="Yes"/>
    <s v="0-40k"/>
    <n v="1"/>
    <s v="Tech"/>
    <s v="Python"/>
    <n v="0"/>
    <n v="4"/>
    <n v="1"/>
    <n v="0"/>
    <n v="1"/>
    <n v="3"/>
    <n v="1.5"/>
    <s v="Easy"/>
    <s v="Better Salary"/>
    <s v="Male"/>
    <n v="0"/>
    <n v="28"/>
    <x v="1"/>
    <n v="3"/>
    <s v="Asian or Asian American"/>
    <s v="India"/>
    <n v="0"/>
    <n v="0"/>
    <n v="0"/>
    <n v="1"/>
    <n v="0"/>
    <n v="0"/>
    <n v="0"/>
    <n v="0"/>
  </r>
  <r>
    <s v="62a45a140a77c1a77f67469d"/>
    <s v="anonymous"/>
    <s v="6/11/2022"/>
    <s v="5:02"/>
    <s v="0:02:27"/>
    <s v="Data Analyst"/>
    <n v="1"/>
    <n v="0"/>
    <n v="0"/>
    <n v="0"/>
    <n v="0"/>
    <s v="No"/>
    <s v="66k-85k"/>
    <n v="3"/>
    <s v="Real Estate"/>
    <s v="SQL"/>
    <n v="6"/>
    <n v="8"/>
    <n v="7"/>
    <n v="7"/>
    <n v="5"/>
    <n v="6"/>
    <n v="6.5"/>
    <s v="Easy"/>
    <s v="Better Salary"/>
    <s v="Female"/>
    <n v="1"/>
    <n v="29"/>
    <x v="1"/>
    <n v="3"/>
    <s v="White or Caucasian"/>
    <s v="United Kingdom"/>
    <n v="0"/>
    <n v="0"/>
    <n v="0"/>
    <n v="0"/>
    <n v="1"/>
    <n v="0"/>
    <n v="0"/>
    <n v="0"/>
  </r>
  <r>
    <s v="62a45c8bf3072dd89263a493"/>
    <s v="anonymous"/>
    <s v="6/11/2022"/>
    <s v="5:12"/>
    <s v="0:02:43"/>
    <s v="Data Analyst"/>
    <n v="1"/>
    <n v="0"/>
    <n v="0"/>
    <n v="0"/>
    <n v="0"/>
    <s v="No"/>
    <s v="0-40k"/>
    <n v="1"/>
    <s v="Other"/>
    <s v="Python"/>
    <n v="0"/>
    <n v="0"/>
    <n v="0"/>
    <n v="0"/>
    <n v="0"/>
    <n v="0"/>
    <n v="0"/>
    <s v="Easy"/>
    <s v="Good Work/Life Balance"/>
    <s v="Female"/>
    <n v="1"/>
    <n v="26"/>
    <x v="1"/>
    <n v="3"/>
    <s v="Asian or Asian American"/>
    <s v="India"/>
    <n v="0"/>
    <n v="0"/>
    <n v="0"/>
    <n v="1"/>
    <n v="0"/>
    <n v="0"/>
    <n v="0"/>
    <n v="0"/>
  </r>
  <r>
    <s v="62a45f8c0f8c8599d5b09d40"/>
    <s v="anonymous"/>
    <s v="6/11/2022"/>
    <s v="5:25"/>
    <s v="0:02:47"/>
    <s v="Data Engineer"/>
    <n v="0"/>
    <n v="1"/>
    <n v="0"/>
    <n v="0"/>
    <n v="0"/>
    <s v="Yes"/>
    <s v="0-40k"/>
    <n v="1"/>
    <s v="Finance"/>
    <s v="Python"/>
    <n v="3"/>
    <n v="3"/>
    <n v="3"/>
    <n v="3"/>
    <n v="3"/>
    <n v="4"/>
    <n v="3.1666666666666665"/>
    <s v="Neither easy nor difficult"/>
    <s v="Remote Work"/>
    <s v="Male"/>
    <n v="0"/>
    <n v="29"/>
    <x v="1"/>
    <n v="3"/>
    <s v="Black or African American"/>
    <s v="Africa"/>
    <n v="0"/>
    <n v="1"/>
    <n v="0"/>
    <n v="0"/>
    <n v="0"/>
    <n v="0"/>
    <n v="0"/>
    <n v="0"/>
  </r>
  <r>
    <s v="62a4604d0a77c1a77f674e29"/>
    <s v="anonymous"/>
    <s v="6/11/2022"/>
    <s v="5:28"/>
    <s v="0:01:51"/>
    <s v="Other"/>
    <n v="0"/>
    <n v="0"/>
    <n v="0"/>
    <n v="0"/>
    <n v="0"/>
    <s v="No"/>
    <s v="66k-85k"/>
    <n v="3"/>
    <s v="Finance"/>
    <s v="Other"/>
    <n v="3"/>
    <n v="5"/>
    <n v="7"/>
    <n v="2"/>
    <n v="5"/>
    <n v="7"/>
    <n v="4.833333333333333"/>
    <s v="Easy"/>
    <s v="Remote Work"/>
    <s v="Male"/>
    <n v="0"/>
    <n v="60"/>
    <x v="3"/>
    <n v="4"/>
    <s v="White or Caucasian"/>
    <s v="United Kingdom"/>
    <n v="0"/>
    <n v="0"/>
    <n v="0"/>
    <n v="0"/>
    <n v="1"/>
    <n v="0"/>
    <n v="0"/>
    <n v="0"/>
  </r>
  <r>
    <s v="62a46a66f8d5efcc22f95a7a"/>
    <s v="anonymous"/>
    <s v="6/11/2022"/>
    <s v="6:11"/>
    <s v="0:01:55"/>
    <s v="Data Analyst"/>
    <n v="1"/>
    <n v="0"/>
    <n v="0"/>
    <n v="0"/>
    <n v="0"/>
    <s v="Yes"/>
    <s v="0-40k"/>
    <n v="1"/>
    <s v="Healthcare"/>
    <s v="Python"/>
    <n v="5"/>
    <n v="8"/>
    <n v="8"/>
    <n v="5"/>
    <n v="5"/>
    <n v="6"/>
    <n v="6.166666666666667"/>
    <s v="Neither easy nor difficult"/>
    <s v="Better Salary"/>
    <s v="Male"/>
    <n v="0"/>
    <n v="25"/>
    <x v="1"/>
    <n v="3"/>
    <s v="Black or African American"/>
    <s v="Africa"/>
    <n v="0"/>
    <n v="1"/>
    <n v="0"/>
    <n v="0"/>
    <n v="0"/>
    <n v="0"/>
    <n v="0"/>
    <n v="0"/>
  </r>
  <r>
    <s v="62a46ad7d8c00e9f541b664a"/>
    <s v="anonymous"/>
    <s v="6/11/2022"/>
    <s v="6:13"/>
    <s v="0:03:13"/>
    <s v="Other"/>
    <n v="0"/>
    <n v="0"/>
    <n v="0"/>
    <n v="0"/>
    <n v="0"/>
    <s v="No"/>
    <s v="0-40k"/>
    <n v="1"/>
    <s v="Construction"/>
    <s v="R"/>
    <n v="0"/>
    <n v="0"/>
    <n v="1"/>
    <n v="3"/>
    <n v="2"/>
    <n v="1"/>
    <n v="1.1666666666666667"/>
    <s v="Neither easy nor difficult"/>
    <s v="Good Work/Life Balance"/>
    <s v="Female"/>
    <n v="1"/>
    <n v="37"/>
    <x v="3"/>
    <n v="4"/>
    <s v="Other"/>
    <s v="Africa"/>
    <n v="0"/>
    <n v="1"/>
    <n v="0"/>
    <n v="0"/>
    <n v="0"/>
    <n v="0"/>
    <n v="0"/>
    <n v="0"/>
  </r>
  <r>
    <s v="62a46dbecf25554317319e48"/>
    <s v="anonymous"/>
    <s v="6/11/2022"/>
    <s v="6:26"/>
    <s v="0:01:31"/>
    <s v="Data Analyst"/>
    <n v="1"/>
    <n v="0"/>
    <n v="0"/>
    <n v="0"/>
    <n v="0"/>
    <s v="Yes"/>
    <s v="66k-85k"/>
    <n v="3"/>
    <s v="Finance"/>
    <s v="Python"/>
    <n v="6"/>
    <n v="8"/>
    <n v="3"/>
    <n v="4"/>
    <n v="5"/>
    <n v="1"/>
    <n v="4.5"/>
    <s v="Neither easy nor difficult"/>
    <s v="Better Salary"/>
    <s v="Female"/>
    <n v="1"/>
    <n v="30"/>
    <x v="1"/>
    <n v="3"/>
    <s v="Asian or Asian American"/>
    <s v="North America"/>
    <n v="1"/>
    <n v="0"/>
    <n v="0"/>
    <n v="0"/>
    <n v="0"/>
    <n v="0"/>
    <n v="0"/>
    <n v="0"/>
  </r>
  <r>
    <s v="62a475dcf408bae018eed15c"/>
    <s v="anonymous"/>
    <s v="6/11/2022"/>
    <s v="7:00"/>
    <s v="0:04:48"/>
    <s v="Data Analyst"/>
    <n v="1"/>
    <n v="0"/>
    <n v="0"/>
    <n v="0"/>
    <n v="0"/>
    <s v="Yes"/>
    <s v="0-40k"/>
    <n v="1"/>
    <s v="Healthcare"/>
    <s v="Python"/>
    <n v="0"/>
    <n v="1"/>
    <n v="2"/>
    <n v="1"/>
    <n v="0"/>
    <n v="3"/>
    <n v="1.1666666666666667"/>
    <s v="Neither easy nor difficult"/>
    <s v="Better Salary"/>
    <s v="Female"/>
    <n v="1"/>
    <n v="27"/>
    <x v="3"/>
    <n v="4"/>
    <s v="Black or African American"/>
    <s v="Africa"/>
    <n v="0"/>
    <n v="1"/>
    <n v="0"/>
    <n v="0"/>
    <n v="0"/>
    <n v="0"/>
    <n v="0"/>
    <n v="0"/>
  </r>
  <r>
    <s v="62a477f0b4da29969c64892f"/>
    <s v="anonymous"/>
    <s v="6/11/2022"/>
    <s v="7:09"/>
    <s v="0:01:04"/>
    <s v="Data Scientist"/>
    <n v="0"/>
    <n v="0"/>
    <n v="1"/>
    <n v="0"/>
    <n v="0"/>
    <s v="Yes"/>
    <s v="225k+"/>
    <n v="8"/>
    <s v="Tech"/>
    <s v="R"/>
    <n v="5"/>
    <n v="6"/>
    <n v="5"/>
    <n v="5"/>
    <n v="6"/>
    <n v="6"/>
    <n v="5.5"/>
    <s v="Difficult"/>
    <s v="Other"/>
    <s v="Male"/>
    <n v="0"/>
    <n v="31"/>
    <x v="5"/>
    <n v="5"/>
    <s v="White or Caucasian"/>
    <s v="North America"/>
    <n v="1"/>
    <n v="0"/>
    <n v="0"/>
    <n v="0"/>
    <n v="0"/>
    <n v="0"/>
    <n v="0"/>
    <n v="0"/>
  </r>
  <r>
    <s v="62a47947cec54911e9cbf6b2"/>
    <s v="anonymous"/>
    <s v="6/11/2022"/>
    <s v="7:15"/>
    <s v="0:02:11"/>
    <s v="Student/Looking/None"/>
    <n v="0"/>
    <n v="0"/>
    <n v="0"/>
    <n v="0"/>
    <n v="0"/>
    <s v="No"/>
    <s v="0-40k"/>
    <n v="1"/>
    <s v="Other"/>
    <s v="R"/>
    <n v="10"/>
    <n v="10"/>
    <n v="10"/>
    <n v="10"/>
    <n v="10"/>
    <n v="10"/>
    <n v="10"/>
    <s v="Neither easy nor difficult"/>
    <s v="Good Work/Life Balance"/>
    <s v="Male"/>
    <n v="0"/>
    <n v="24"/>
    <x v="3"/>
    <n v="4"/>
    <s v="Asian or Asian American"/>
    <s v="United Kingdom"/>
    <n v="0"/>
    <n v="0"/>
    <n v="0"/>
    <n v="0"/>
    <n v="1"/>
    <n v="0"/>
    <n v="0"/>
    <n v="0"/>
  </r>
  <r>
    <s v="62a47c587dc029e2d66d9782"/>
    <s v="anonymous"/>
    <s v="6/11/2022"/>
    <s v="7:28"/>
    <s v="0:03:11"/>
    <s v="Data Analyst"/>
    <n v="1"/>
    <n v="0"/>
    <n v="0"/>
    <n v="0"/>
    <n v="0"/>
    <s v="No"/>
    <s v="0-40k"/>
    <n v="1"/>
    <s v="Finance"/>
    <s v="Other"/>
    <n v="0"/>
    <n v="6"/>
    <n v="6"/>
    <n v="6"/>
    <n v="5"/>
    <n v="6"/>
    <n v="4.833333333333333"/>
    <s v="Neither easy nor difficult"/>
    <s v="Better Salary"/>
    <s v="Female"/>
    <n v="1"/>
    <n v="20"/>
    <x v="1"/>
    <n v="3"/>
    <s v="Black or African American"/>
    <s v="North America"/>
    <n v="1"/>
    <n v="0"/>
    <n v="0"/>
    <n v="0"/>
    <n v="0"/>
    <n v="0"/>
    <n v="0"/>
    <n v="0"/>
  </r>
  <r>
    <s v="62a47e3ef3072dd89263c8c0"/>
    <s v="anonymous"/>
    <s v="6/11/2022"/>
    <s v="7:36"/>
    <s v="0:02:30"/>
    <s v="Other"/>
    <n v="0"/>
    <n v="0"/>
    <n v="0"/>
    <n v="0"/>
    <n v="0"/>
    <s v="No"/>
    <s v="0-40k"/>
    <n v="1"/>
    <s v="Tech"/>
    <s v="R"/>
    <n v="2"/>
    <n v="1"/>
    <n v="4"/>
    <n v="1"/>
    <n v="1"/>
    <n v="1"/>
    <n v="1.6666666666666667"/>
    <s v="Easy"/>
    <s v="Good Work/Life Balance"/>
    <s v="Male"/>
    <n v="0"/>
    <n v="24"/>
    <x v="1"/>
    <n v="3"/>
    <s v="Asian or Asian American"/>
    <s v="India"/>
    <n v="0"/>
    <n v="0"/>
    <n v="0"/>
    <n v="1"/>
    <n v="0"/>
    <n v="0"/>
    <n v="0"/>
    <n v="0"/>
  </r>
  <r>
    <s v="62a3f6d9bae91e4b8b8408ca"/>
    <s v="anonymous"/>
    <s v="6/10/2022"/>
    <s v="21:58"/>
    <s v="0:00:59"/>
    <s v="Student/Looking/None"/>
    <n v="0"/>
    <n v="0"/>
    <n v="0"/>
    <n v="0"/>
    <n v="0"/>
    <s v="No"/>
    <s v="0-40k"/>
    <n v="1"/>
    <s v="Other"/>
    <s v="SQL"/>
    <n v="0"/>
    <n v="0"/>
    <n v="0"/>
    <n v="0"/>
    <n v="0"/>
    <n v="0"/>
    <n v="0"/>
    <s v="Neither easy nor difficult"/>
    <s v="Better Salary"/>
    <s v="Male"/>
    <n v="0"/>
    <n v="20"/>
    <x v="2"/>
    <n v="1"/>
    <s v="Asian or Asian American"/>
    <s v="Asia"/>
    <n v="0"/>
    <n v="0"/>
    <n v="0"/>
    <n v="0"/>
    <n v="0"/>
    <n v="1"/>
    <n v="0"/>
    <n v="0"/>
  </r>
  <r>
    <s v="62a47ea87dc029e2d66d9b60"/>
    <s v="anonymous"/>
    <s v="6/11/2022"/>
    <s v="7:38"/>
    <s v="0:01:30"/>
    <s v="Student/Looking/None"/>
    <n v="0"/>
    <n v="0"/>
    <n v="0"/>
    <n v="0"/>
    <n v="0"/>
    <s v="No"/>
    <s v="0-40k"/>
    <n v="1"/>
    <s v="Other"/>
    <s v="R"/>
    <n v="0"/>
    <n v="1"/>
    <n v="3"/>
    <n v="0"/>
    <n v="0"/>
    <n v="0"/>
    <n v="0.66666666666666663"/>
    <s v="Neither easy nor difficult"/>
    <s v="Good Work/Life Balance"/>
    <s v="Male"/>
    <n v="0"/>
    <n v="41"/>
    <x v="1"/>
    <n v="3"/>
    <s v="Hispanic or Latino"/>
    <s v="Europe"/>
    <n v="0"/>
    <n v="0"/>
    <n v="1"/>
    <n v="0"/>
    <n v="0"/>
    <n v="0"/>
    <n v="0"/>
    <n v="0"/>
  </r>
  <r>
    <s v="62a47f1e0a77c1a77f677174"/>
    <s v="anonymous"/>
    <s v="6/11/2022"/>
    <s v="7:40"/>
    <s v="0:02:12"/>
    <s v="Data Analyst"/>
    <n v="1"/>
    <n v="0"/>
    <n v="0"/>
    <n v="0"/>
    <n v="0"/>
    <s v="Yes"/>
    <s v="86k-105k"/>
    <n v="4"/>
    <s v="Tech"/>
    <s v="R"/>
    <n v="8"/>
    <n v="8"/>
    <n v="8"/>
    <n v="8"/>
    <n v="8"/>
    <n v="8"/>
    <n v="8"/>
    <s v="Difficult"/>
    <s v="Better Salary"/>
    <s v="Male"/>
    <n v="0"/>
    <n v="41"/>
    <x v="1"/>
    <n v="3"/>
    <s v="White or Caucasian"/>
    <s v="North America"/>
    <n v="1"/>
    <n v="0"/>
    <n v="0"/>
    <n v="0"/>
    <n v="0"/>
    <n v="0"/>
    <n v="0"/>
    <n v="0"/>
  </r>
  <r>
    <s v="62a48566b4da29969c64995a"/>
    <s v="anonymous"/>
    <s v="6/11/2022"/>
    <s v="8:07"/>
    <s v="0:01:52"/>
    <s v="Other"/>
    <n v="0"/>
    <n v="0"/>
    <n v="0"/>
    <n v="0"/>
    <n v="0"/>
    <s v="No"/>
    <s v="150k-225k"/>
    <n v="7"/>
    <s v="Other"/>
    <s v="Python"/>
    <n v="9"/>
    <n v="8"/>
    <n v="9"/>
    <n v="10"/>
    <n v="8"/>
    <n v="10"/>
    <n v="9"/>
    <s v="Neither easy nor difficult"/>
    <s v="Good Culture"/>
    <s v="Male"/>
    <n v="0"/>
    <n v="43"/>
    <x v="1"/>
    <n v="3"/>
    <s v="White or Caucasian"/>
    <s v="North America"/>
    <n v="1"/>
    <n v="0"/>
    <n v="0"/>
    <n v="0"/>
    <n v="0"/>
    <n v="0"/>
    <n v="0"/>
    <n v="0"/>
  </r>
  <r>
    <s v="62a48612d8c00e9f541b86b8"/>
    <s v="anonymous"/>
    <s v="6/11/2022"/>
    <s v="8:09"/>
    <s v="0:01:53"/>
    <s v="Data Analyst"/>
    <n v="1"/>
    <n v="0"/>
    <n v="0"/>
    <n v="0"/>
    <n v="0"/>
    <s v="No"/>
    <s v="66k-85k"/>
    <n v="3"/>
    <s v="Healthcare"/>
    <s v="Python"/>
    <n v="7"/>
    <n v="7"/>
    <n v="8"/>
    <n v="4"/>
    <n v="6"/>
    <n v="9"/>
    <n v="6.833333333333333"/>
    <s v="Easy"/>
    <s v="Remote Work"/>
    <s v="Female"/>
    <n v="1"/>
    <n v="38"/>
    <x v="1"/>
    <n v="3"/>
    <s v="White or Caucasian"/>
    <s v="North America"/>
    <n v="1"/>
    <n v="0"/>
    <n v="0"/>
    <n v="0"/>
    <n v="0"/>
    <n v="0"/>
    <n v="0"/>
    <n v="0"/>
  </r>
  <r>
    <s v="62ab3e62bae91e4b8b8ebe14"/>
    <s v="anonymous"/>
    <s v="6/16/2022"/>
    <s v="10:29"/>
    <s v="0:02:41"/>
    <s v="Data Analyst"/>
    <n v="1"/>
    <n v="0"/>
    <n v="0"/>
    <n v="0"/>
    <n v="0"/>
    <s v="No"/>
    <s v="0-40k"/>
    <n v="1"/>
    <s v="Other"/>
    <s v="Python"/>
    <n v="6"/>
    <n v="9"/>
    <n v="7"/>
    <n v="7"/>
    <n v="5"/>
    <n v="8"/>
    <n v="7"/>
    <s v="Neither easy nor difficult"/>
    <s v="Good Work/Life Balance"/>
    <s v="Male"/>
    <n v="0"/>
    <n v="22"/>
    <x v="1"/>
    <n v="3"/>
    <s v="Other"/>
    <s v="Asia"/>
    <n v="0"/>
    <n v="0"/>
    <n v="0"/>
    <n v="0"/>
    <n v="0"/>
    <n v="1"/>
    <n v="0"/>
    <n v="0"/>
  </r>
  <r>
    <s v="62a488197dc029e2d66da8a1"/>
    <s v="anonymous"/>
    <s v="6/11/2022"/>
    <s v="8:18"/>
    <s v="0:01:30"/>
    <s v="Data Analyst"/>
    <n v="1"/>
    <n v="0"/>
    <n v="0"/>
    <n v="0"/>
    <n v="0"/>
    <s v="Yes"/>
    <s v="86k-105k"/>
    <n v="4"/>
    <s v="Healthcare"/>
    <s v="Python"/>
    <n v="10"/>
    <n v="8"/>
    <n v="6"/>
    <n v="10"/>
    <n v="7"/>
    <n v="5"/>
    <n v="7.666666666666667"/>
    <s v="Neither easy nor difficult"/>
    <s v="Good Culture"/>
    <s v="Female"/>
    <n v="1"/>
    <n v="31"/>
    <x v="1"/>
    <n v="3"/>
    <s v="Hispanic or Latino"/>
    <s v="Europe"/>
    <n v="0"/>
    <n v="0"/>
    <n v="1"/>
    <n v="0"/>
    <n v="0"/>
    <n v="0"/>
    <n v="0"/>
    <n v="0"/>
  </r>
  <r>
    <s v="62a48c4c24a262602739e141"/>
    <s v="anonymous"/>
    <s v="6/11/2022"/>
    <s v="8:36"/>
    <s v="0:01:31"/>
    <s v="Data Analyst"/>
    <n v="1"/>
    <n v="0"/>
    <n v="0"/>
    <n v="0"/>
    <n v="0"/>
    <s v="Yes"/>
    <s v="86k-105k"/>
    <n v="4"/>
    <s v="Other"/>
    <s v="Other"/>
    <n v="8"/>
    <n v="7"/>
    <n v="8"/>
    <n v="6"/>
    <n v="7"/>
    <n v="8"/>
    <n v="7.333333333333333"/>
    <s v="Difficult"/>
    <s v="Good Work/Life Balance"/>
    <s v="Female"/>
    <n v="1"/>
    <n v="28"/>
    <x v="3"/>
    <n v="4"/>
    <s v="White or Caucasian"/>
    <s v="North America"/>
    <n v="1"/>
    <n v="0"/>
    <n v="0"/>
    <n v="0"/>
    <n v="0"/>
    <n v="0"/>
    <n v="0"/>
    <n v="0"/>
  </r>
  <r>
    <s v="62a48cbdf408bae018eeeccf"/>
    <s v="anonymous"/>
    <s v="6/11/2022"/>
    <s v="8:38"/>
    <s v="0:00:55"/>
    <s v="Data Analyst"/>
    <n v="1"/>
    <n v="0"/>
    <n v="0"/>
    <n v="0"/>
    <n v="0"/>
    <s v="No"/>
    <s v="41k-65k"/>
    <n v="2"/>
    <s v="Healthcare"/>
    <s v="C/C++"/>
    <n v="7"/>
    <n v="8"/>
    <n v="9"/>
    <n v="9"/>
    <n v="4"/>
    <n v="9"/>
    <n v="7.666666666666667"/>
    <s v="Easy"/>
    <s v="Remote Work"/>
    <s v="Male"/>
    <n v="0"/>
    <n v="23"/>
    <x v="3"/>
    <n v="4"/>
    <s v="Asian or Asian American"/>
    <s v="North America"/>
    <n v="1"/>
    <n v="0"/>
    <n v="0"/>
    <n v="0"/>
    <n v="0"/>
    <n v="0"/>
    <n v="0"/>
    <n v="0"/>
  </r>
  <r>
    <s v="62a48d4df8d5efcc22f98308"/>
    <s v="anonymous"/>
    <s v="6/11/2022"/>
    <s v="8:40"/>
    <s v="0:01:47"/>
    <s v="Data Analyst"/>
    <n v="1"/>
    <n v="0"/>
    <n v="0"/>
    <n v="0"/>
    <n v="0"/>
    <s v="No"/>
    <s v="41k-65k"/>
    <n v="2"/>
    <s v="Other"/>
    <s v="Python"/>
    <n v="5"/>
    <n v="5"/>
    <n v="4"/>
    <n v="5"/>
    <n v="6"/>
    <n v="6"/>
    <n v="5.166666666666667"/>
    <s v="Neither easy nor difficult"/>
    <s v="Better Salary"/>
    <s v="Male"/>
    <n v="0"/>
    <n v="25"/>
    <x v="1"/>
    <n v="3"/>
    <s v="Black or African American"/>
    <s v="United Kingdom"/>
    <n v="0"/>
    <n v="0"/>
    <n v="0"/>
    <n v="0"/>
    <n v="1"/>
    <n v="0"/>
    <n v="0"/>
    <n v="0"/>
  </r>
  <r>
    <s v="62b27004bc6861bf318c9038"/>
    <s v="anonymous"/>
    <s v="6/21/2022"/>
    <s v="21:27"/>
    <s v="0:01:33"/>
    <s v="Database Developer"/>
    <n v="0"/>
    <n v="0"/>
    <n v="0"/>
    <n v="0"/>
    <n v="1"/>
    <s v="Yes"/>
    <s v="41k-65k"/>
    <n v="2"/>
    <s v="Education"/>
    <s v="SQL"/>
    <n v="4"/>
    <n v="7"/>
    <n v="7"/>
    <n v="7"/>
    <n v="7"/>
    <n v="7"/>
    <n v="6.5"/>
    <s v="Difficult"/>
    <s v="Better Salary"/>
    <s v="Female"/>
    <n v="1"/>
    <n v="29"/>
    <x v="3"/>
    <n v="4"/>
    <s v="White or Caucasian"/>
    <s v="North America"/>
    <n v="1"/>
    <n v="0"/>
    <n v="0"/>
    <n v="0"/>
    <n v="0"/>
    <n v="0"/>
    <n v="0"/>
    <n v="0"/>
  </r>
  <r>
    <s v="62a48da6b4da29969c64a3a5"/>
    <s v="anonymous"/>
    <s v="6/11/2022"/>
    <s v="8:42"/>
    <s v="0:00:47"/>
    <s v="Data Scientist"/>
    <n v="0"/>
    <n v="0"/>
    <n v="1"/>
    <n v="0"/>
    <n v="0"/>
    <s v="Yes"/>
    <s v="125k-150k"/>
    <n v="6"/>
    <s v="Finance"/>
    <s v="Python"/>
    <n v="9"/>
    <n v="4"/>
    <n v="8"/>
    <n v="7"/>
    <n v="5"/>
    <n v="6"/>
    <n v="6.5"/>
    <s v="Difficult"/>
    <s v="Good Work/Life Balance"/>
    <s v="Male"/>
    <n v="0"/>
    <n v="35"/>
    <x v="1"/>
    <n v="3"/>
    <s v="White or Caucasian"/>
    <s v="North America"/>
    <n v="1"/>
    <n v="0"/>
    <n v="0"/>
    <n v="0"/>
    <n v="0"/>
    <n v="0"/>
    <n v="0"/>
    <n v="0"/>
  </r>
  <r>
    <s v="62a39a340f8c8599d5afc6ce"/>
    <s v="anonymous"/>
    <s v="6/10/2022"/>
    <s v="15:23"/>
    <s v="0:01:23"/>
    <s v="Data Scientist"/>
    <n v="0"/>
    <n v="0"/>
    <n v="1"/>
    <n v="0"/>
    <n v="0"/>
    <s v="Yes"/>
    <s v="0-40k"/>
    <n v="1"/>
    <s v="Education"/>
    <s v="Python"/>
    <n v="3"/>
    <n v="3"/>
    <n v="1"/>
    <n v="1"/>
    <n v="1"/>
    <n v="6"/>
    <n v="2.5"/>
    <s v="Difficult"/>
    <s v="Better Salary"/>
    <s v="Male"/>
    <n v="0"/>
    <n v="36"/>
    <x v="3"/>
    <n v="4"/>
    <s v="White or Caucasian"/>
    <s v="Africa"/>
    <n v="0"/>
    <n v="1"/>
    <n v="0"/>
    <n v="0"/>
    <n v="0"/>
    <n v="0"/>
    <n v="0"/>
    <n v="0"/>
  </r>
  <r>
    <s v="62a4d7f6bae91e4b8b84ffed"/>
    <s v="anonymous"/>
    <s v="6/11/2022"/>
    <s v="13:59"/>
    <s v="0:02:06"/>
    <s v="Data Analyst"/>
    <n v="1"/>
    <n v="0"/>
    <n v="0"/>
    <n v="0"/>
    <n v="0"/>
    <s v="No"/>
    <s v="0-40k"/>
    <n v="1"/>
    <s v="Other"/>
    <s v="R"/>
    <n v="4"/>
    <n v="10"/>
    <n v="2"/>
    <n v="3"/>
    <n v="2"/>
    <n v="3"/>
    <n v="4"/>
    <s v="Neither easy nor difficult"/>
    <s v="Better Salary"/>
    <s v="Male"/>
    <n v="0"/>
    <n v="30"/>
    <x v="3"/>
    <n v="4"/>
    <s v="Other"/>
    <s v="Africa"/>
    <n v="0"/>
    <n v="1"/>
    <n v="0"/>
    <n v="0"/>
    <n v="0"/>
    <n v="0"/>
    <n v="0"/>
    <n v="0"/>
  </r>
  <r>
    <s v="62a495d724a262602739ee07"/>
    <s v="anonymous"/>
    <s v="6/11/2022"/>
    <s v="9:17"/>
    <s v="0:02:01"/>
    <s v="Student/Looking/None"/>
    <n v="0"/>
    <n v="0"/>
    <n v="0"/>
    <n v="0"/>
    <n v="0"/>
    <s v="No"/>
    <s v="0-40k"/>
    <n v="1"/>
    <s v="Tech"/>
    <s v="Python"/>
    <n v="0"/>
    <n v="2"/>
    <n v="3"/>
    <n v="3"/>
    <n v="2"/>
    <n v="3"/>
    <n v="2.1666666666666665"/>
    <s v="Easy"/>
    <s v="Good Work/Life Balance"/>
    <s v="Female"/>
    <n v="1"/>
    <n v="24"/>
    <x v="1"/>
    <n v="3"/>
    <s v="Black or African American"/>
    <s v="Africa"/>
    <n v="0"/>
    <n v="1"/>
    <n v="0"/>
    <n v="0"/>
    <n v="0"/>
    <n v="0"/>
    <n v="0"/>
    <n v="0"/>
  </r>
  <r>
    <s v="62a49b3cb4da29969c64b5dc"/>
    <s v="anonymous"/>
    <s v="6/11/2022"/>
    <s v="9:40"/>
    <s v="0:04:32"/>
    <s v="Data Analyst"/>
    <n v="1"/>
    <n v="0"/>
    <n v="0"/>
    <n v="0"/>
    <n v="0"/>
    <s v="Yes"/>
    <s v="41k-65k"/>
    <n v="2"/>
    <s v="Tech"/>
    <s v="Python"/>
    <n v="8"/>
    <n v="10"/>
    <n v="7"/>
    <n v="5"/>
    <n v="6"/>
    <n v="5"/>
    <n v="6.833333333333333"/>
    <s v="Neither easy nor difficult"/>
    <s v="Good Culture"/>
    <s v="Female"/>
    <n v="1"/>
    <n v="34"/>
    <x v="1"/>
    <n v="3"/>
    <s v="White or Caucasian"/>
    <s v="North America"/>
    <n v="1"/>
    <n v="0"/>
    <n v="0"/>
    <n v="0"/>
    <n v="0"/>
    <n v="0"/>
    <n v="0"/>
    <n v="0"/>
  </r>
  <r>
    <s v="62a49e087dc029e2d66dc57e"/>
    <s v="anonymous"/>
    <s v="6/11/2022"/>
    <s v="9:52"/>
    <s v="0:01:52"/>
    <s v="Data Analyst"/>
    <n v="1"/>
    <n v="0"/>
    <n v="0"/>
    <n v="0"/>
    <n v="0"/>
    <s v="Yes"/>
    <s v="41k-65k"/>
    <n v="2"/>
    <s v="Tech"/>
    <s v="Python"/>
    <n v="3"/>
    <n v="5"/>
    <n v="4"/>
    <n v="5"/>
    <n v="3"/>
    <n v="6"/>
    <n v="4.333333333333333"/>
    <s v="Neither easy nor difficult"/>
    <s v="Good Work/Life Balance"/>
    <s v="Female"/>
    <n v="1"/>
    <n v="31"/>
    <x v="3"/>
    <n v="4"/>
    <s v="White or Caucasian"/>
    <s v="Europe"/>
    <n v="0"/>
    <n v="0"/>
    <n v="1"/>
    <n v="0"/>
    <n v="0"/>
    <n v="0"/>
    <n v="0"/>
    <n v="0"/>
  </r>
  <r>
    <s v="62a49e47b4da29969c64b9f9"/>
    <s v="anonymous"/>
    <s v="6/11/2022"/>
    <s v="9:53"/>
    <s v="0:01:06"/>
    <s v="Data Analyst"/>
    <n v="1"/>
    <n v="0"/>
    <n v="0"/>
    <n v="0"/>
    <n v="0"/>
    <s v="Yes"/>
    <s v="0-40k"/>
    <n v="1"/>
    <s v="Tech"/>
    <s v="Python"/>
    <n v="0"/>
    <n v="0"/>
    <n v="0"/>
    <n v="0"/>
    <n v="0"/>
    <n v="0"/>
    <n v="0"/>
    <s v="Difficult"/>
    <s v="Good Work/Life Balance"/>
    <s v="Male"/>
    <n v="0"/>
    <n v="30"/>
    <x v="3"/>
    <n v="4"/>
    <s v="Asian or Asian American"/>
    <s v="United Kingdom"/>
    <n v="0"/>
    <n v="0"/>
    <n v="0"/>
    <n v="0"/>
    <n v="1"/>
    <n v="0"/>
    <n v="0"/>
    <n v="0"/>
  </r>
  <r>
    <s v="62a49e5f24a262602739f9af"/>
    <s v="anonymous"/>
    <s v="6/11/2022"/>
    <s v="9:53"/>
    <s v="0:01:28"/>
    <s v="Data Engineer"/>
    <n v="0"/>
    <n v="1"/>
    <n v="0"/>
    <n v="0"/>
    <n v="0"/>
    <s v="Yes"/>
    <s v="86k-105k"/>
    <n v="4"/>
    <s v="Other"/>
    <s v="JavaScript"/>
    <n v="4"/>
    <n v="4"/>
    <n v="1"/>
    <n v="6"/>
    <n v="1"/>
    <n v="5"/>
    <n v="3.5"/>
    <s v="Difficult"/>
    <s v="Better Salary"/>
    <s v="Male"/>
    <n v="0"/>
    <n v="40"/>
    <x v="1"/>
    <n v="3"/>
    <s v="White or Caucasian"/>
    <s v="United Kingdom"/>
    <n v="0"/>
    <n v="0"/>
    <n v="0"/>
    <n v="0"/>
    <n v="1"/>
    <n v="0"/>
    <n v="0"/>
    <n v="0"/>
  </r>
  <r>
    <s v="62a49fe7b4da29969c64bbe1"/>
    <s v="anonymous"/>
    <s v="6/11/2022"/>
    <s v="10:00"/>
    <s v="0:02:02"/>
    <s v="Data Analyst"/>
    <n v="1"/>
    <n v="0"/>
    <n v="0"/>
    <n v="0"/>
    <n v="0"/>
    <s v="No"/>
    <s v="41k-65k"/>
    <n v="2"/>
    <s v="Other"/>
    <s v="R"/>
    <n v="4"/>
    <n v="10"/>
    <n v="10"/>
    <n v="10"/>
    <n v="8"/>
    <n v="6"/>
    <n v="8"/>
    <s v="Very Difficult"/>
    <s v="Better Salary"/>
    <s v="Male"/>
    <n v="0"/>
    <n v="26"/>
    <x v="1"/>
    <n v="3"/>
    <s v="Hispanic or Latino"/>
    <s v="North America"/>
    <n v="1"/>
    <n v="0"/>
    <n v="0"/>
    <n v="0"/>
    <n v="0"/>
    <n v="0"/>
    <n v="0"/>
    <n v="0"/>
  </r>
  <r>
    <s v="62a4a3d4f8d5efcc22f9a051"/>
    <s v="anonymous"/>
    <s v="6/11/2022"/>
    <s v="10:16"/>
    <s v="0:01:00"/>
    <s v="Data Analyst"/>
    <n v="1"/>
    <n v="0"/>
    <n v="0"/>
    <n v="0"/>
    <n v="0"/>
    <s v="No"/>
    <s v="125k-150k"/>
    <n v="6"/>
    <s v="Healthcare"/>
    <s v="R"/>
    <n v="9"/>
    <n v="9"/>
    <n v="6"/>
    <n v="6"/>
    <n v="6"/>
    <n v="7"/>
    <n v="7.166666666666667"/>
    <s v="Neither easy nor difficult"/>
    <s v="Good Culture"/>
    <s v="Male"/>
    <n v="0"/>
    <n v="25"/>
    <x v="1"/>
    <n v="3"/>
    <s v="White or Caucasian"/>
    <s v="North America"/>
    <n v="1"/>
    <n v="0"/>
    <n v="0"/>
    <n v="0"/>
    <n v="0"/>
    <n v="0"/>
    <n v="0"/>
    <n v="0"/>
  </r>
  <r>
    <s v="62a36b862e54c9003e5383c6"/>
    <s v="anonymous"/>
    <s v="6/10/2022"/>
    <s v="12:04"/>
    <s v="0:02:21"/>
    <s v="Software Engineer "/>
    <n v="0"/>
    <n v="0"/>
    <n v="0"/>
    <n v="0"/>
    <n v="0"/>
    <s v="No"/>
    <s v="86k-105k"/>
    <n v="4"/>
    <s v="Other"/>
    <s v="Other"/>
    <n v="5"/>
    <n v="2"/>
    <n v="0"/>
    <n v="2"/>
    <n v="0"/>
    <n v="0"/>
    <n v="1.5"/>
    <s v="Neither easy nor difficult"/>
    <s v="Good Work/Life Balance"/>
    <s v="Male"/>
    <n v="0"/>
    <n v="34"/>
    <x v="1"/>
    <n v="3"/>
    <s v="White or Caucasian"/>
    <s v="United Kingdom"/>
    <n v="0"/>
    <n v="0"/>
    <n v="0"/>
    <n v="0"/>
    <n v="1"/>
    <n v="0"/>
    <n v="0"/>
    <n v="0"/>
  </r>
  <r>
    <s v="62a4abb30f8c8599d5b0fc24"/>
    <s v="anonymous"/>
    <s v="6/11/2022"/>
    <s v="10:50"/>
    <s v="0:03:12"/>
    <s v="Data Analyst"/>
    <n v="1"/>
    <n v="0"/>
    <n v="0"/>
    <n v="0"/>
    <n v="0"/>
    <s v="No"/>
    <s v="41k-65k"/>
    <n v="2"/>
    <s v="Finance"/>
    <s v="R"/>
    <n v="7"/>
    <n v="9"/>
    <n v="8"/>
    <n v="6"/>
    <n v="6"/>
    <n v="9"/>
    <n v="7.5"/>
    <s v="Neither easy nor difficult"/>
    <s v="Good Culture"/>
    <s v="Male"/>
    <n v="0"/>
    <n v="26"/>
    <x v="3"/>
    <n v="4"/>
    <s v="Black or African American"/>
    <s v="North America"/>
    <n v="1"/>
    <n v="0"/>
    <n v="0"/>
    <n v="0"/>
    <n v="0"/>
    <n v="0"/>
    <n v="0"/>
    <n v="0"/>
  </r>
  <r>
    <s v="62a4afd87dc029e2d66ddb24"/>
    <s v="anonymous"/>
    <s v="6/11/2022"/>
    <s v="11:08"/>
    <s v="0:01:43"/>
    <s v="Data Scientist"/>
    <n v="0"/>
    <n v="0"/>
    <n v="1"/>
    <n v="0"/>
    <n v="0"/>
    <s v="No"/>
    <s v="0-40k"/>
    <n v="1"/>
    <s v="Finance"/>
    <s v="Python"/>
    <n v="7"/>
    <n v="7"/>
    <n v="8"/>
    <n v="6"/>
    <n v="6"/>
    <n v="4"/>
    <n v="6.333333333333333"/>
    <s v="Neither easy nor difficult"/>
    <s v="Good Work/Life Balance"/>
    <s v="Male"/>
    <n v="0"/>
    <n v="26"/>
    <x v="3"/>
    <n v="4"/>
    <s v="Other"/>
    <s v="India"/>
    <n v="0"/>
    <n v="0"/>
    <n v="0"/>
    <n v="1"/>
    <n v="0"/>
    <n v="0"/>
    <n v="0"/>
    <n v="0"/>
  </r>
  <r>
    <s v="62a4b085cec54911e9cc3afe"/>
    <s v="anonymous"/>
    <s v="6/11/2022"/>
    <s v="11:11"/>
    <s v="0:02:44"/>
    <s v="Other"/>
    <n v="0"/>
    <n v="0"/>
    <n v="0"/>
    <n v="0"/>
    <n v="0"/>
    <s v="Yes"/>
    <s v="0-40k"/>
    <n v="1"/>
    <s v="Finance"/>
    <s v="Python"/>
    <n v="3"/>
    <n v="2"/>
    <n v="4"/>
    <n v="2"/>
    <n v="2"/>
    <n v="3"/>
    <n v="2.6666666666666665"/>
    <s v="Difficult"/>
    <s v="Better Salary"/>
    <s v="Male"/>
    <n v="0"/>
    <n v="23"/>
    <x v="3"/>
    <n v="4"/>
    <s v="Asian or Asian American"/>
    <s v="India"/>
    <n v="0"/>
    <n v="0"/>
    <n v="0"/>
    <n v="1"/>
    <n v="0"/>
    <n v="0"/>
    <n v="0"/>
    <n v="0"/>
  </r>
  <r>
    <s v="62a4b23f5d257a28a30f6b8c"/>
    <s v="anonymous"/>
    <s v="6/11/2022"/>
    <s v="11:18"/>
    <s v="0:00:56"/>
    <s v="Data Engineer"/>
    <n v="0"/>
    <n v="1"/>
    <n v="0"/>
    <n v="0"/>
    <n v="0"/>
    <s v="Yes"/>
    <s v="106k-125k"/>
    <n v="5"/>
    <s v="Tech"/>
    <s v="Python"/>
    <n v="4"/>
    <n v="4"/>
    <n v="4"/>
    <n v="4"/>
    <n v="5"/>
    <n v="6"/>
    <n v="4.5"/>
    <s v="Neither easy nor difficult"/>
    <s v="Good Work/Life Balance"/>
    <s v="Male"/>
    <n v="0"/>
    <n v="25"/>
    <x v="3"/>
    <n v="4"/>
    <s v="Asian or Asian American"/>
    <s v="India"/>
    <n v="0"/>
    <n v="0"/>
    <n v="0"/>
    <n v="1"/>
    <n v="0"/>
    <n v="0"/>
    <n v="0"/>
    <n v="0"/>
  </r>
  <r>
    <s v="62a4b29a5d257a28a30f6c63"/>
    <s v="anonymous"/>
    <s v="6/11/2022"/>
    <s v="11:19"/>
    <s v="0:01:11"/>
    <s v="Data Analyst"/>
    <n v="1"/>
    <n v="0"/>
    <n v="0"/>
    <n v="0"/>
    <n v="0"/>
    <s v="Yes"/>
    <s v="41k-65k"/>
    <n v="2"/>
    <s v="Healthcare"/>
    <s v="R"/>
    <n v="4"/>
    <n v="5"/>
    <n v="6"/>
    <n v="6"/>
    <n v="5"/>
    <n v="6"/>
    <n v="5.333333333333333"/>
    <s v="Neither easy nor difficult"/>
    <s v="Better Salary"/>
    <s v="Female"/>
    <n v="1"/>
    <n v="33"/>
    <x v="2"/>
    <n v="1"/>
    <s v="White or Caucasian"/>
    <s v="North America"/>
    <n v="1"/>
    <n v="0"/>
    <n v="0"/>
    <n v="0"/>
    <n v="0"/>
    <n v="0"/>
    <n v="0"/>
    <n v="0"/>
  </r>
  <r>
    <s v="62a4b2e5f8f75616458712af"/>
    <s v="anonymous"/>
    <s v="6/11/2022"/>
    <s v="11:21"/>
    <s v="0:02:02"/>
    <s v="Other"/>
    <n v="0"/>
    <n v="0"/>
    <n v="0"/>
    <n v="0"/>
    <n v="0"/>
    <s v="No"/>
    <s v="0-40k"/>
    <n v="1"/>
    <s v="Other"/>
    <s v="SQL"/>
    <n v="6"/>
    <n v="3"/>
    <n v="3"/>
    <n v="6"/>
    <n v="6"/>
    <n v="4"/>
    <n v="4.666666666666667"/>
    <s v="Very Easy"/>
    <s v="Other"/>
    <s v="Male"/>
    <n v="0"/>
    <n v="33"/>
    <x v="1"/>
    <n v="3"/>
    <s v="Asian or Asian American"/>
    <s v="India"/>
    <n v="0"/>
    <n v="0"/>
    <n v="0"/>
    <n v="1"/>
    <n v="0"/>
    <n v="0"/>
    <n v="0"/>
    <n v="0"/>
  </r>
  <r>
    <s v="62a4b6c30a77c1a77f67b54c"/>
    <s v="anonymous"/>
    <s v="6/11/2022"/>
    <s v="11:37"/>
    <s v="0:01:13"/>
    <s v="Data Analyst"/>
    <n v="1"/>
    <n v="0"/>
    <n v="0"/>
    <n v="0"/>
    <n v="0"/>
    <s v="Yes"/>
    <s v="86k-105k"/>
    <n v="4"/>
    <s v="Healthcare"/>
    <s v="R"/>
    <n v="7"/>
    <n v="8"/>
    <n v="7"/>
    <n v="8"/>
    <n v="3"/>
    <n v="4"/>
    <n v="6.166666666666667"/>
    <s v="Easy"/>
    <s v="Good Culture"/>
    <s v="Male"/>
    <n v="0"/>
    <n v="27"/>
    <x v="1"/>
    <n v="3"/>
    <s v="White or Caucasian"/>
    <s v="North America"/>
    <n v="1"/>
    <n v="0"/>
    <n v="0"/>
    <n v="0"/>
    <n v="0"/>
    <n v="0"/>
    <n v="0"/>
    <n v="0"/>
  </r>
  <r>
    <s v="62a4bf07b4da29969c64e4f8"/>
    <s v="anonymous"/>
    <s v="6/11/2022"/>
    <s v="12:12"/>
    <s v="0:01:59"/>
    <s v="Data Analyst"/>
    <n v="1"/>
    <n v="0"/>
    <n v="0"/>
    <n v="0"/>
    <n v="0"/>
    <s v="Yes"/>
    <s v="106k-125k"/>
    <n v="5"/>
    <s v="Tech"/>
    <s v="Python"/>
    <n v="9"/>
    <n v="9"/>
    <n v="9"/>
    <n v="8"/>
    <n v="8"/>
    <n v="9"/>
    <n v="8.6666666666666661"/>
    <s v="Difficult"/>
    <s v="Remote Work"/>
    <s v="Female"/>
    <n v="1"/>
    <n v="28"/>
    <x v="3"/>
    <n v="4"/>
    <s v="Hispanic or Latino"/>
    <s v="North America"/>
    <n v="1"/>
    <n v="0"/>
    <n v="0"/>
    <n v="0"/>
    <n v="0"/>
    <n v="0"/>
    <n v="0"/>
    <n v="0"/>
  </r>
  <r>
    <s v="62a4bf3a0a77c1a77f67bef2"/>
    <s v="anonymous"/>
    <s v="6/11/2022"/>
    <s v="12:13"/>
    <s v="0:03:18"/>
    <s v="Data Analyst"/>
    <n v="1"/>
    <n v="0"/>
    <n v="0"/>
    <n v="0"/>
    <n v="0"/>
    <s v="Yes"/>
    <s v="66k-85k"/>
    <n v="3"/>
    <s v="Tech"/>
    <s v="Python"/>
    <n v="5"/>
    <n v="6"/>
    <n v="7"/>
    <n v="6"/>
    <n v="6"/>
    <n v="7"/>
    <n v="6.166666666666667"/>
    <s v="Very Easy"/>
    <s v="Better Salary"/>
    <s v="Male"/>
    <n v="0"/>
    <n v="32"/>
    <x v="1"/>
    <n v="3"/>
    <s v="Hispanic or Latino"/>
    <s v="North America"/>
    <n v="1"/>
    <n v="0"/>
    <n v="0"/>
    <n v="0"/>
    <n v="0"/>
    <n v="0"/>
    <n v="0"/>
    <n v="0"/>
  </r>
  <r>
    <s v="62a4c49a575fa3a5ae8aadf4"/>
    <s v="anonymous"/>
    <s v="6/11/2022"/>
    <s v="12:36"/>
    <s v="0:01:24"/>
    <s v="Data Analyst"/>
    <n v="1"/>
    <n v="0"/>
    <n v="0"/>
    <n v="0"/>
    <n v="0"/>
    <s v="Yes"/>
    <s v="0-40k"/>
    <n v="1"/>
    <s v="Tech"/>
    <s v="Python"/>
    <n v="2"/>
    <n v="6"/>
    <n v="3"/>
    <n v="6"/>
    <n v="6"/>
    <n v="7"/>
    <n v="5"/>
    <s v="Neither easy nor difficult"/>
    <s v="Better Salary"/>
    <s v="Male"/>
    <n v="0"/>
    <n v="35"/>
    <x v="3"/>
    <n v="4"/>
    <s v="Asian or Asian American"/>
    <s v="India"/>
    <n v="0"/>
    <n v="0"/>
    <n v="0"/>
    <n v="1"/>
    <n v="0"/>
    <n v="0"/>
    <n v="0"/>
    <n v="0"/>
  </r>
  <r>
    <s v="62a4c57af3072dd8926421ac"/>
    <s v="anonymous"/>
    <s v="6/11/2022"/>
    <s v="12:40"/>
    <s v="0:01:49"/>
    <s v="Data Analyst"/>
    <n v="1"/>
    <n v="0"/>
    <n v="0"/>
    <n v="0"/>
    <n v="0"/>
    <s v="Yes"/>
    <s v="86k-105k"/>
    <n v="4"/>
    <s v="Real Estate"/>
    <s v="Python"/>
    <n v="8"/>
    <n v="9"/>
    <n v="10"/>
    <n v="10"/>
    <n v="9"/>
    <n v="10"/>
    <n v="9.3333333333333339"/>
    <s v="Neither easy nor difficult"/>
    <s v="Good Culture"/>
    <s v="Male"/>
    <n v="0"/>
    <n v="34"/>
    <x v="3"/>
    <n v="4"/>
    <s v="Hispanic or Latino"/>
    <s v="North America"/>
    <n v="1"/>
    <n v="0"/>
    <n v="0"/>
    <n v="0"/>
    <n v="0"/>
    <n v="0"/>
    <n v="0"/>
    <n v="0"/>
  </r>
  <r>
    <s v="62a4c6060a77c1a77f67c772"/>
    <s v="anonymous"/>
    <s v="6/11/2022"/>
    <s v="12:42"/>
    <s v="0:01:39"/>
    <s v="Data Analyst"/>
    <n v="1"/>
    <n v="0"/>
    <n v="0"/>
    <n v="0"/>
    <n v="0"/>
    <s v="No"/>
    <s v="41k-65k"/>
    <n v="2"/>
    <s v="Other"/>
    <s v="Python"/>
    <n v="9"/>
    <n v="8"/>
    <n v="3"/>
    <n v="5"/>
    <n v="2"/>
    <n v="4"/>
    <n v="5.166666666666667"/>
    <s v="Easy"/>
    <s v="Better Salary"/>
    <s v="Male"/>
    <n v="0"/>
    <n v="27"/>
    <x v="3"/>
    <n v="4"/>
    <s v="White or Caucasian"/>
    <s v="Europe"/>
    <n v="0"/>
    <n v="0"/>
    <n v="1"/>
    <n v="0"/>
    <n v="0"/>
    <n v="0"/>
    <n v="0"/>
    <n v="0"/>
  </r>
  <r>
    <s v="62a4c7d0f8f7561645872912"/>
    <s v="anonymous"/>
    <s v="6/11/2022"/>
    <s v="12:50"/>
    <s v="0:02:30"/>
    <s v="Other"/>
    <n v="0"/>
    <n v="0"/>
    <n v="0"/>
    <n v="0"/>
    <n v="0"/>
    <s v="Yes"/>
    <s v="66k-85k"/>
    <n v="3"/>
    <s v="Education"/>
    <s v="R"/>
    <n v="4"/>
    <n v="5"/>
    <n v="5"/>
    <n v="3"/>
    <n v="3"/>
    <n v="4"/>
    <n v="4"/>
    <s v="Easy"/>
    <s v="Good Culture"/>
    <s v="Female"/>
    <n v="1"/>
    <n v="30"/>
    <x v="3"/>
    <n v="4"/>
    <s v="White or Caucasian"/>
    <s v="North America"/>
    <n v="1"/>
    <n v="0"/>
    <n v="0"/>
    <n v="0"/>
    <n v="0"/>
    <n v="0"/>
    <n v="0"/>
    <n v="0"/>
  </r>
  <r>
    <s v="62a4cdfad8c00e9f541bdc6b"/>
    <s v="anonymous"/>
    <s v="6/11/2022"/>
    <s v="13:16"/>
    <s v="0:02:06"/>
    <s v="Data Analyst"/>
    <n v="1"/>
    <n v="0"/>
    <n v="0"/>
    <n v="0"/>
    <n v="0"/>
    <s v="No"/>
    <s v="66k-85k"/>
    <n v="3"/>
    <s v="Other"/>
    <s v="Python"/>
    <n v="8"/>
    <n v="9"/>
    <n v="9"/>
    <n v="9"/>
    <n v="9"/>
    <n v="10"/>
    <n v="9"/>
    <s v="Neither easy nor difficult"/>
    <s v="Better Salary"/>
    <s v="Male"/>
    <n v="0"/>
    <n v="34"/>
    <x v="3"/>
    <n v="4"/>
    <s v="White or Caucasian"/>
    <s v="North America"/>
    <n v="1"/>
    <n v="0"/>
    <n v="0"/>
    <n v="0"/>
    <n v="0"/>
    <n v="0"/>
    <n v="0"/>
    <n v="0"/>
  </r>
  <r>
    <s v="62a4ce2bbae91e4b8b84f3db"/>
    <s v="anonymous"/>
    <s v="6/11/2022"/>
    <s v="13:17"/>
    <s v="0:02:20"/>
    <s v="Other"/>
    <n v="0"/>
    <n v="0"/>
    <n v="0"/>
    <n v="0"/>
    <n v="0"/>
    <s v="No"/>
    <s v="41k-65k"/>
    <n v="2"/>
    <s v="Other"/>
    <s v="Python"/>
    <n v="3"/>
    <n v="10"/>
    <n v="6"/>
    <n v="5"/>
    <n v="7"/>
    <n v="8"/>
    <n v="6.5"/>
    <s v="Neither easy nor difficult"/>
    <s v="Remote Work"/>
    <s v="Female"/>
    <n v="1"/>
    <n v="22"/>
    <x v="1"/>
    <n v="3"/>
    <s v="White or Caucasian"/>
    <s v="North America"/>
    <n v="1"/>
    <n v="0"/>
    <n v="0"/>
    <n v="0"/>
    <n v="0"/>
    <n v="0"/>
    <n v="0"/>
    <n v="0"/>
  </r>
  <r>
    <s v="62a4cffeb4da29969c64f6a1"/>
    <s v="anonymous"/>
    <s v="6/11/2022"/>
    <s v="13:25"/>
    <s v="0:01:02"/>
    <s v="Data Analyst"/>
    <n v="1"/>
    <n v="0"/>
    <n v="0"/>
    <n v="0"/>
    <n v="0"/>
    <s v="Yes"/>
    <s v="0-40k"/>
    <n v="1"/>
    <s v="Finance"/>
    <s v="Python"/>
    <n v="2"/>
    <n v="2"/>
    <n v="5"/>
    <n v="5"/>
    <n v="2"/>
    <n v="3"/>
    <n v="3.1666666666666665"/>
    <s v="Very Difficult"/>
    <s v="Good Work/Life Balance"/>
    <s v="Female"/>
    <n v="1"/>
    <n v="33"/>
    <x v="3"/>
    <n v="4"/>
    <s v="Asian or Asian American"/>
    <s v="India"/>
    <n v="0"/>
    <n v="0"/>
    <n v="0"/>
    <n v="1"/>
    <n v="0"/>
    <n v="0"/>
    <n v="0"/>
    <n v="0"/>
  </r>
  <r>
    <s v="62a4d08bf3072dd892642d2c"/>
    <s v="anonymous"/>
    <s v="6/11/2022"/>
    <s v="13:27"/>
    <s v="0:01:53"/>
    <s v="Data Analyst"/>
    <n v="1"/>
    <n v="0"/>
    <n v="0"/>
    <n v="0"/>
    <n v="0"/>
    <s v="No"/>
    <s v="0-40k"/>
    <n v="1"/>
    <s v="Finance"/>
    <s v="Python"/>
    <n v="8"/>
    <n v="9"/>
    <n v="9"/>
    <n v="9"/>
    <n v="9"/>
    <n v="9"/>
    <n v="8.8333333333333339"/>
    <s v="Neither easy nor difficult"/>
    <s v="Better Salary"/>
    <s v="Female"/>
    <n v="1"/>
    <n v="26"/>
    <x v="3"/>
    <n v="4"/>
    <s v="Asian or Asian American"/>
    <s v="India"/>
    <n v="0"/>
    <n v="0"/>
    <n v="0"/>
    <n v="1"/>
    <n v="0"/>
    <n v="0"/>
    <n v="0"/>
    <n v="0"/>
  </r>
  <r>
    <s v="62a352f00a77c1a77f65eae7"/>
    <s v="anonymous"/>
    <s v="6/10/2022"/>
    <s v="10:19"/>
    <s v="0:02:45"/>
    <s v="Data Analyst"/>
    <n v="1"/>
    <n v="0"/>
    <n v="0"/>
    <n v="0"/>
    <n v="0"/>
    <s v="Yes"/>
    <s v="0-40k"/>
    <n v="1"/>
    <s v="Telecommunication"/>
    <s v="Python"/>
    <n v="3"/>
    <n v="2"/>
    <n v="4"/>
    <n v="2"/>
    <n v="2"/>
    <n v="2"/>
    <n v="2.5"/>
    <s v="Neither easy nor difficult"/>
    <s v="Good Culture"/>
    <s v="Male"/>
    <n v="0"/>
    <n v="28"/>
    <x v="1"/>
    <n v="3"/>
    <s v="Black or African American"/>
    <s v="Africa"/>
    <n v="0"/>
    <n v="1"/>
    <n v="0"/>
    <n v="0"/>
    <n v="0"/>
    <n v="0"/>
    <n v="0"/>
    <n v="0"/>
  </r>
  <r>
    <s v="62a4d74c5d257a28a30f97fc"/>
    <s v="anonymous"/>
    <s v="6/11/2022"/>
    <s v="13:56"/>
    <s v="0:05:32"/>
    <s v="Other"/>
    <n v="0"/>
    <n v="0"/>
    <n v="0"/>
    <n v="0"/>
    <n v="0"/>
    <s v="No"/>
    <s v="0-40k"/>
    <n v="1"/>
    <s v="Other"/>
    <s v="Python"/>
    <n v="2"/>
    <n v="2"/>
    <n v="7"/>
    <n v="4"/>
    <n v="8"/>
    <n v="1"/>
    <n v="4"/>
    <s v="Difficult"/>
    <s v="Remote Work"/>
    <s v="Male"/>
    <n v="0"/>
    <n v="42"/>
    <x v="1"/>
    <n v="3"/>
    <s v="Other"/>
    <s v="United Kingdom"/>
    <n v="0"/>
    <n v="0"/>
    <n v="0"/>
    <n v="0"/>
    <n v="1"/>
    <n v="0"/>
    <n v="0"/>
    <n v="0"/>
  </r>
  <r>
    <s v="62a344e1f3072dd892623328"/>
    <s v="anonymous"/>
    <s v="6/10/2022"/>
    <s v="9:19"/>
    <s v="0:01:32"/>
    <s v="Student/Looking/None"/>
    <n v="0"/>
    <n v="0"/>
    <n v="0"/>
    <n v="0"/>
    <n v="0"/>
    <s v="Yes"/>
    <s v="0-40k"/>
    <n v="1"/>
    <s v="Tech"/>
    <s v="SQL"/>
    <n v="2"/>
    <n v="3"/>
    <n v="3"/>
    <n v="3"/>
    <n v="3"/>
    <n v="6"/>
    <n v="3.3333333333333335"/>
    <s v="Very Difficult"/>
    <s v="Better Salary"/>
    <s v="Male"/>
    <n v="0"/>
    <n v="26"/>
    <x v="1"/>
    <n v="3"/>
    <s v="Black or African American"/>
    <s v="Europe"/>
    <n v="0"/>
    <n v="0"/>
    <n v="1"/>
    <n v="0"/>
    <n v="0"/>
    <n v="0"/>
    <n v="0"/>
    <n v="0"/>
  </r>
  <r>
    <s v="62a4d9d4bae91e4b8b8501f1"/>
    <s v="anonymous"/>
    <s v="6/11/2022"/>
    <s v="14:07"/>
    <s v="0:01:22"/>
    <s v="Data Scientist"/>
    <n v="0"/>
    <n v="0"/>
    <n v="1"/>
    <n v="0"/>
    <n v="0"/>
    <s v="Yes"/>
    <s v="106k-125k"/>
    <n v="5"/>
    <s v="Tech"/>
    <s v="SQL"/>
    <n v="10"/>
    <n v="9"/>
    <n v="8"/>
    <n v="8"/>
    <n v="9"/>
    <n v="10"/>
    <n v="9"/>
    <s v="Difficult"/>
    <s v="Better Salary"/>
    <s v="Male"/>
    <n v="0"/>
    <n v="25"/>
    <x v="4"/>
    <n v="2"/>
    <s v="White or Caucasian"/>
    <s v="North America"/>
    <n v="1"/>
    <n v="0"/>
    <n v="0"/>
    <n v="0"/>
    <n v="0"/>
    <n v="0"/>
    <n v="0"/>
    <n v="0"/>
  </r>
  <r>
    <s v="62a4dd63f408bae018ef4e51"/>
    <s v="anonymous"/>
    <s v="6/11/2022"/>
    <s v="14:22"/>
    <s v="0:01:00"/>
    <s v="Data Analyst"/>
    <n v="1"/>
    <n v="0"/>
    <n v="0"/>
    <n v="0"/>
    <n v="0"/>
    <s v="Yes"/>
    <s v="41k-65k"/>
    <n v="2"/>
    <s v="Construction"/>
    <s v="Python"/>
    <n v="4"/>
    <n v="6"/>
    <n v="6"/>
    <n v="6"/>
    <n v="5"/>
    <n v="7"/>
    <n v="5.666666666666667"/>
    <s v="Easy"/>
    <s v="Better Salary"/>
    <s v="Male"/>
    <n v="0"/>
    <n v="32"/>
    <x v="1"/>
    <n v="3"/>
    <s v="Black or African American"/>
    <s v="North America"/>
    <n v="1"/>
    <n v="0"/>
    <n v="0"/>
    <n v="0"/>
    <n v="0"/>
    <n v="0"/>
    <n v="0"/>
    <n v="0"/>
  </r>
  <r>
    <s v="62a4e34d7dc029e2d66e10b9"/>
    <s v="anonymous"/>
    <s v="6/11/2022"/>
    <s v="14:47"/>
    <s v="0:01:56"/>
    <s v="Data Analyst"/>
    <n v="1"/>
    <n v="0"/>
    <n v="0"/>
    <n v="0"/>
    <n v="0"/>
    <s v="No"/>
    <s v="0-40k"/>
    <n v="1"/>
    <s v="Tech"/>
    <s v="Python"/>
    <n v="3"/>
    <n v="4"/>
    <n v="5"/>
    <n v="5"/>
    <n v="6"/>
    <n v="6"/>
    <n v="4.833333333333333"/>
    <s v="Neither easy nor difficult"/>
    <s v="Better Salary"/>
    <s v="Male"/>
    <n v="0"/>
    <n v="31"/>
    <x v="3"/>
    <n v="4"/>
    <s v="Asian or Asian American"/>
    <s v="Europe"/>
    <n v="0"/>
    <n v="0"/>
    <n v="1"/>
    <n v="0"/>
    <n v="0"/>
    <n v="0"/>
    <n v="0"/>
    <n v="0"/>
  </r>
  <r>
    <s v="62a349d5d8c00e9f5419ead2"/>
    <s v="anonymous"/>
    <s v="6/10/2022"/>
    <s v="9:40"/>
    <s v="0:01:32"/>
    <s v="Data Analyst"/>
    <n v="1"/>
    <n v="0"/>
    <n v="0"/>
    <n v="0"/>
    <n v="0"/>
    <s v="No"/>
    <s v="41k-65k"/>
    <n v="2"/>
    <s v="Finance"/>
    <s v="Python"/>
    <n v="5"/>
    <n v="5"/>
    <n v="5"/>
    <n v="5"/>
    <n v="4"/>
    <n v="5"/>
    <n v="4.833333333333333"/>
    <s v="Neither easy nor difficult"/>
    <s v="Good Culture"/>
    <s v="Male"/>
    <n v="0"/>
    <n v="30"/>
    <x v="1"/>
    <n v="3"/>
    <s v="Hispanic or Latino"/>
    <s v="Europe"/>
    <n v="0"/>
    <n v="0"/>
    <n v="1"/>
    <n v="0"/>
    <n v="0"/>
    <n v="0"/>
    <n v="0"/>
    <n v="0"/>
  </r>
  <r>
    <s v="62a4e5aed8c00e9f541bf48c"/>
    <s v="anonymous"/>
    <s v="6/11/2022"/>
    <s v="14:57"/>
    <s v="0:02:26"/>
    <s v="Student/Looking/None"/>
    <n v="0"/>
    <n v="0"/>
    <n v="0"/>
    <n v="0"/>
    <n v="0"/>
    <s v="Yes"/>
    <s v="0-40k"/>
    <n v="1"/>
    <s v="Other"/>
    <s v="Python"/>
    <n v="0"/>
    <n v="6"/>
    <n v="6"/>
    <n v="2"/>
    <n v="0"/>
    <n v="3"/>
    <n v="2.8333333333333335"/>
    <s v="Neither easy nor difficult"/>
    <s v="Better Salary"/>
    <s v="Male"/>
    <n v="0"/>
    <n v="23"/>
    <x v="1"/>
    <n v="3"/>
    <s v="Asian or Asian American"/>
    <s v="North America"/>
    <n v="1"/>
    <n v="0"/>
    <n v="0"/>
    <n v="0"/>
    <n v="0"/>
    <n v="0"/>
    <n v="0"/>
    <n v="0"/>
  </r>
  <r>
    <s v="62a4f6eef3072dd892645775"/>
    <s v="anonymous"/>
    <s v="6/11/2022"/>
    <s v="16:11"/>
    <s v="0:02:17"/>
    <s v="Other"/>
    <n v="0"/>
    <n v="0"/>
    <n v="0"/>
    <n v="0"/>
    <n v="0"/>
    <s v="No"/>
    <s v="66k-85k"/>
    <n v="3"/>
    <s v="Education"/>
    <s v="R"/>
    <n v="7"/>
    <n v="7"/>
    <n v="6"/>
    <n v="7"/>
    <n v="6"/>
    <n v="6"/>
    <n v="6.5"/>
    <s v="Easy"/>
    <s v="Remote Work"/>
    <s v="Female"/>
    <n v="1"/>
    <n v="31"/>
    <x v="1"/>
    <n v="3"/>
    <s v="White or Caucasian"/>
    <s v="United Kingdom"/>
    <n v="0"/>
    <n v="0"/>
    <n v="0"/>
    <n v="0"/>
    <n v="1"/>
    <n v="0"/>
    <n v="0"/>
    <n v="0"/>
  </r>
  <r>
    <s v="62a58faf2e54c9003e55ef2e"/>
    <s v="anonymous"/>
    <s v="6/12/2022"/>
    <s v="3:03"/>
    <s v="0:01:20"/>
    <s v="Student/Looking/None"/>
    <n v="0"/>
    <n v="0"/>
    <n v="0"/>
    <n v="0"/>
    <n v="0"/>
    <s v="No"/>
    <s v="0-40k"/>
    <n v="1"/>
    <s v="Education"/>
    <s v="Python"/>
    <n v="2"/>
    <n v="5"/>
    <n v="5"/>
    <n v="5"/>
    <n v="2"/>
    <n v="4"/>
    <n v="3.8333333333333335"/>
    <s v="Difficult"/>
    <s v="Better Salary"/>
    <s v="Male"/>
    <n v="0"/>
    <n v="27"/>
    <x v="1"/>
    <n v="3"/>
    <s v="White or Caucasian"/>
    <s v="Europe"/>
    <n v="0"/>
    <n v="0"/>
    <n v="1"/>
    <n v="0"/>
    <n v="0"/>
    <n v="0"/>
    <n v="0"/>
    <n v="0"/>
  </r>
  <r>
    <s v="62a5008c5d257a28a30fbde5"/>
    <s v="anonymous"/>
    <s v="6/11/2022"/>
    <s v="16:52"/>
    <s v="0:02:38"/>
    <s v="Data Analyst"/>
    <n v="1"/>
    <n v="0"/>
    <n v="0"/>
    <n v="0"/>
    <n v="0"/>
    <s v="Yes"/>
    <s v="0-40k"/>
    <n v="1"/>
    <s v="Tech"/>
    <s v="Python"/>
    <n v="5"/>
    <n v="4"/>
    <n v="4"/>
    <n v="5"/>
    <n v="7"/>
    <n v="10"/>
    <n v="5.833333333333333"/>
    <s v="Neither easy nor difficult"/>
    <s v="Remote Work"/>
    <s v="Male"/>
    <n v="0"/>
    <n v="24"/>
    <x v="1"/>
    <n v="3"/>
    <s v="Other"/>
    <s v="Africa"/>
    <n v="0"/>
    <n v="1"/>
    <n v="0"/>
    <n v="0"/>
    <n v="0"/>
    <n v="0"/>
    <n v="0"/>
    <n v="0"/>
  </r>
  <r>
    <s v="62a5038acec54911e9cc9526"/>
    <s v="anonymous"/>
    <s v="6/11/2022"/>
    <s v="17:05"/>
    <s v="0:02:38"/>
    <s v="Other"/>
    <n v="0"/>
    <n v="0"/>
    <n v="0"/>
    <n v="0"/>
    <n v="0"/>
    <s v="No"/>
    <s v="41k-65k"/>
    <n v="2"/>
    <s v="Other"/>
    <s v="Python"/>
    <n v="2"/>
    <n v="7"/>
    <n v="6"/>
    <n v="5"/>
    <n v="6"/>
    <n v="4"/>
    <n v="5"/>
    <s v="Neither easy nor difficult"/>
    <s v="Better Salary"/>
    <s v="Male"/>
    <n v="0"/>
    <n v="36"/>
    <x v="3"/>
    <n v="4"/>
    <s v="Asian or Asian American"/>
    <s v="North America"/>
    <n v="1"/>
    <n v="0"/>
    <n v="0"/>
    <n v="0"/>
    <n v="0"/>
    <n v="0"/>
    <n v="0"/>
    <n v="0"/>
  </r>
  <r>
    <s v="62a50775f8f756164587677b"/>
    <s v="anonymous"/>
    <s v="6/11/2022"/>
    <s v="17:21"/>
    <s v="0:02:29"/>
    <s v="Data Analyst"/>
    <n v="1"/>
    <n v="0"/>
    <n v="0"/>
    <n v="0"/>
    <n v="0"/>
    <s v="Yes"/>
    <s v="41k-65k"/>
    <n v="2"/>
    <s v="Real Estate"/>
    <s v="R"/>
    <n v="4"/>
    <n v="6"/>
    <n v="6"/>
    <n v="6"/>
    <n v="6"/>
    <n v="6"/>
    <n v="5.666666666666667"/>
    <s v="Difficult"/>
    <s v="Remote Work"/>
    <s v="Female"/>
    <n v="1"/>
    <n v="32"/>
    <x v="3"/>
    <n v="4"/>
    <s v="White or Caucasian"/>
    <s v="North America"/>
    <n v="1"/>
    <n v="0"/>
    <n v="0"/>
    <n v="0"/>
    <n v="0"/>
    <n v="0"/>
    <n v="0"/>
    <n v="0"/>
  </r>
  <r>
    <s v="62a50eddf8d5efcc22fa1a4e"/>
    <s v="anonymous"/>
    <s v="6/11/2022"/>
    <s v="17:53"/>
    <s v="0:03:55"/>
    <s v="Other"/>
    <n v="0"/>
    <n v="0"/>
    <n v="0"/>
    <n v="0"/>
    <n v="0"/>
    <s v="Yes"/>
    <s v="86k-105k"/>
    <n v="4"/>
    <s v="Healthcare"/>
    <s v="Python"/>
    <n v="8"/>
    <n v="9"/>
    <n v="7"/>
    <n v="7"/>
    <n v="7"/>
    <n v="9"/>
    <n v="7.833333333333333"/>
    <s v="Difficult"/>
    <s v="Remote Work"/>
    <s v="Female"/>
    <n v="1"/>
    <n v="36"/>
    <x v="1"/>
    <n v="3"/>
    <s v="White or Caucasian"/>
    <s v="North America"/>
    <n v="1"/>
    <n v="0"/>
    <n v="0"/>
    <n v="0"/>
    <n v="0"/>
    <n v="0"/>
    <n v="0"/>
    <n v="0"/>
  </r>
  <r>
    <s v="62a511acbc6861bf3179178a"/>
    <s v="anonymous"/>
    <s v="6/11/2022"/>
    <s v="18:05"/>
    <s v="0:01:53"/>
    <s v="Data Engineer"/>
    <n v="0"/>
    <n v="1"/>
    <n v="0"/>
    <n v="0"/>
    <n v="0"/>
    <s v="No"/>
    <s v="106k-125k"/>
    <n v="5"/>
    <s v="Healthcare"/>
    <s v="SQL"/>
    <n v="8"/>
    <n v="6"/>
    <n v="5"/>
    <n v="2"/>
    <n v="3"/>
    <n v="2"/>
    <n v="4.333333333333333"/>
    <s v="Easy"/>
    <s v="Better Salary"/>
    <s v="Male"/>
    <n v="0"/>
    <n v="30"/>
    <x v="1"/>
    <n v="3"/>
    <s v="White or Caucasian"/>
    <s v="North America"/>
    <n v="1"/>
    <n v="0"/>
    <n v="0"/>
    <n v="0"/>
    <n v="0"/>
    <n v="0"/>
    <n v="0"/>
    <n v="0"/>
  </r>
  <r>
    <s v="62a5d350f3072dd892652c70"/>
    <s v="anonymous"/>
    <s v="6/12/2022"/>
    <s v="7:51"/>
    <s v="0:01:57"/>
    <s v="Data Analyst"/>
    <n v="1"/>
    <n v="0"/>
    <n v="0"/>
    <n v="0"/>
    <n v="0"/>
    <s v="Yes"/>
    <s v="41k-65k"/>
    <n v="2"/>
    <s v="Tech"/>
    <s v="Python"/>
    <n v="5"/>
    <n v="8"/>
    <n v="3"/>
    <n v="2"/>
    <n v="4"/>
    <n v="8"/>
    <n v="5"/>
    <s v="Neither easy nor difficult"/>
    <s v="Good Culture"/>
    <s v="Male"/>
    <n v="0"/>
    <n v="32"/>
    <x v="1"/>
    <n v="3"/>
    <s v="White or Caucasian"/>
    <s v="Europe"/>
    <n v="0"/>
    <n v="0"/>
    <n v="1"/>
    <n v="0"/>
    <n v="0"/>
    <n v="0"/>
    <n v="0"/>
    <n v="0"/>
  </r>
  <r>
    <s v="62a960567dc029e2d6749dd8"/>
    <s v="anonymous"/>
    <s v="6/15/2022"/>
    <s v="0:30"/>
    <s v="0:02:43"/>
    <s v="Data Engineer"/>
    <n v="0"/>
    <n v="1"/>
    <n v="0"/>
    <n v="0"/>
    <n v="0"/>
    <s v="No"/>
    <s v="41k-65k"/>
    <n v="2"/>
    <s v="Construction"/>
    <s v="Python"/>
    <n v="6"/>
    <n v="8"/>
    <n v="8"/>
    <n v="5"/>
    <n v="5"/>
    <n v="5"/>
    <n v="6.166666666666667"/>
    <s v="Neither easy nor difficult"/>
    <s v="Better Salary"/>
    <s v="Male"/>
    <n v="0"/>
    <n v="30"/>
    <x v="3"/>
    <n v="4"/>
    <s v="White or Caucasian"/>
    <s v="Europe"/>
    <n v="0"/>
    <n v="0"/>
    <n v="1"/>
    <n v="0"/>
    <n v="0"/>
    <n v="0"/>
    <n v="0"/>
    <n v="0"/>
  </r>
  <r>
    <s v="62aaff342e54c9003e5e79b8"/>
    <s v="anonymous"/>
    <s v="6/16/2022"/>
    <s v="6:00"/>
    <s v="0:12:16"/>
    <s v="Student/Looking/None"/>
    <n v="0"/>
    <n v="0"/>
    <n v="0"/>
    <n v="0"/>
    <n v="0"/>
    <s v="Yes"/>
    <s v="0-40k"/>
    <n v="1"/>
    <s v="Tech"/>
    <s v="Python"/>
    <n v="0"/>
    <n v="4"/>
    <n v="2"/>
    <n v="0"/>
    <n v="1"/>
    <n v="3"/>
    <n v="1.6666666666666667"/>
    <s v="Neither easy nor difficult"/>
    <s v="Better Salary"/>
    <s v="Male"/>
    <n v="0"/>
    <n v="31"/>
    <x v="2"/>
    <n v="1"/>
    <s v="Black or African American"/>
    <s v="Africa"/>
    <n v="0"/>
    <n v="1"/>
    <n v="0"/>
    <n v="0"/>
    <n v="0"/>
    <n v="0"/>
    <n v="0"/>
    <n v="0"/>
  </r>
  <r>
    <s v="62b71083f31287f32e189026"/>
    <s v="anonymous"/>
    <s v="6/25/2022"/>
    <s v="9:41"/>
    <s v="0:04:43"/>
    <s v="Student/Looking/None"/>
    <n v="0"/>
    <n v="0"/>
    <n v="0"/>
    <n v="0"/>
    <n v="0"/>
    <s v="Yes"/>
    <s v="0-40k"/>
    <n v="1"/>
    <s v="Tech"/>
    <s v="Python"/>
    <n v="1"/>
    <n v="2"/>
    <n v="1"/>
    <n v="2"/>
    <n v="1"/>
    <n v="2"/>
    <n v="1.5"/>
    <s v="Difficult"/>
    <s v="Better Salary"/>
    <s v="Male"/>
    <n v="0"/>
    <n v="26"/>
    <x v="1"/>
    <n v="3"/>
    <s v="Asian or Asian American"/>
    <s v="Middle East"/>
    <n v="0"/>
    <n v="0"/>
    <n v="0"/>
    <n v="0"/>
    <n v="0"/>
    <n v="0"/>
    <n v="0"/>
    <n v="0"/>
  </r>
  <r>
    <s v="62a34fa418134ddc75ceb509"/>
    <s v="anonymous"/>
    <s v="6/10/2022"/>
    <s v="10:05"/>
    <s v="0:03:29"/>
    <s v="Data Analyst"/>
    <n v="1"/>
    <n v="0"/>
    <n v="0"/>
    <n v="0"/>
    <n v="0"/>
    <s v="Yes"/>
    <s v="0-40k"/>
    <n v="1"/>
    <s v="Tech"/>
    <s v="Python"/>
    <n v="4"/>
    <n v="5"/>
    <n v="5"/>
    <n v="5"/>
    <n v="6"/>
    <n v="8"/>
    <n v="5.5"/>
    <s v="Difficult"/>
    <s v="Good Work/Life Balance"/>
    <s v="Male"/>
    <n v="0"/>
    <n v="23"/>
    <x v="1"/>
    <n v="3"/>
    <s v="Asian or Asian American"/>
    <s v="Asia"/>
    <n v="0"/>
    <n v="0"/>
    <n v="0"/>
    <n v="0"/>
    <n v="0"/>
    <n v="1"/>
    <n v="0"/>
    <n v="0"/>
  </r>
  <r>
    <s v="62a52725d8c00e9f541c3b4a"/>
    <s v="anonymous"/>
    <s v="6/11/2022"/>
    <s v="19:37"/>
    <s v="0:01:23"/>
    <s v="Data Analyst"/>
    <n v="1"/>
    <n v="0"/>
    <n v="0"/>
    <n v="0"/>
    <n v="0"/>
    <s v="No"/>
    <s v="86k-105k"/>
    <n v="4"/>
    <s v="Finance"/>
    <s v="Python"/>
    <n v="3"/>
    <n v="6"/>
    <n v="4"/>
    <n v="2"/>
    <n v="2"/>
    <n v="3"/>
    <n v="3.3333333333333335"/>
    <s v="Difficult"/>
    <s v="Other"/>
    <s v="Male"/>
    <n v="0"/>
    <n v="25"/>
    <x v="3"/>
    <n v="4"/>
    <s v="Hispanic or Latino"/>
    <s v="North America"/>
    <n v="1"/>
    <n v="0"/>
    <n v="0"/>
    <n v="0"/>
    <n v="0"/>
    <n v="0"/>
    <n v="0"/>
    <n v="0"/>
  </r>
  <r>
    <s v="62a5390cb4da29969c655ccc"/>
    <s v="anonymous"/>
    <s v="6/11/2022"/>
    <s v="20:53"/>
    <s v="0:03:19"/>
    <s v="Data Engineer"/>
    <n v="0"/>
    <n v="1"/>
    <n v="0"/>
    <n v="0"/>
    <n v="0"/>
    <s v="Yes"/>
    <s v="41k-65k"/>
    <n v="2"/>
    <s v="Tech"/>
    <s v="Python"/>
    <n v="4"/>
    <n v="4"/>
    <n v="3"/>
    <n v="4"/>
    <n v="4"/>
    <n v="5"/>
    <n v="4"/>
    <s v="Neither easy nor difficult"/>
    <s v="Remote Work"/>
    <s v="Female"/>
    <n v="1"/>
    <n v="35"/>
    <x v="3"/>
    <n v="4"/>
    <s v="Asian or Asian American"/>
    <s v="United Kingdom"/>
    <n v="0"/>
    <n v="0"/>
    <n v="0"/>
    <n v="0"/>
    <n v="1"/>
    <n v="0"/>
    <n v="0"/>
    <n v="0"/>
  </r>
  <r>
    <s v="62a53bc0bc6861bf31793947"/>
    <s v="anonymous"/>
    <s v="6/11/2022"/>
    <s v="21:05"/>
    <s v="0:01:19"/>
    <s v="Data Analyst"/>
    <n v="1"/>
    <n v="0"/>
    <n v="0"/>
    <n v="0"/>
    <n v="0"/>
    <s v="Yes"/>
    <s v="66k-85k"/>
    <n v="3"/>
    <s v="Other"/>
    <s v="R"/>
    <n v="3"/>
    <n v="4"/>
    <n v="4"/>
    <n v="5"/>
    <n v="4"/>
    <n v="4"/>
    <n v="4"/>
    <s v="Very Easy"/>
    <s v="Better Salary"/>
    <s v="Male"/>
    <n v="0"/>
    <n v="26"/>
    <x v="1"/>
    <n v="3"/>
    <s v="White or Caucasian"/>
    <s v="North America"/>
    <n v="1"/>
    <n v="0"/>
    <n v="0"/>
    <n v="0"/>
    <n v="0"/>
    <n v="0"/>
    <n v="0"/>
    <n v="0"/>
  </r>
  <r>
    <s v="62a53c84f3072dd8926495c9"/>
    <s v="anonymous"/>
    <s v="6/11/2022"/>
    <s v="21:08"/>
    <s v="0:01:07"/>
    <s v="Student/Looking/None"/>
    <n v="0"/>
    <n v="0"/>
    <n v="0"/>
    <n v="0"/>
    <n v="0"/>
    <s v="No"/>
    <s v="0-40k"/>
    <n v="1"/>
    <s v="Tech"/>
    <s v="Python"/>
    <n v="2"/>
    <n v="7"/>
    <n v="9"/>
    <n v="7"/>
    <n v="3"/>
    <n v="3"/>
    <n v="5.166666666666667"/>
    <s v="Difficult"/>
    <s v="Remote Work"/>
    <s v="Male"/>
    <n v="0"/>
    <n v="22"/>
    <x v="1"/>
    <n v="3"/>
    <s v="White or Caucasian"/>
    <s v="North America"/>
    <n v="1"/>
    <n v="0"/>
    <n v="0"/>
    <n v="0"/>
    <n v="0"/>
    <n v="0"/>
    <n v="0"/>
    <n v="0"/>
  </r>
  <r>
    <s v="62a54bccf3072dd89264a13b"/>
    <s v="anonymous"/>
    <s v="6/11/2022"/>
    <s v="22:13"/>
    <s v="0:01:43"/>
    <s v="Data Scientist"/>
    <n v="0"/>
    <n v="0"/>
    <n v="1"/>
    <n v="0"/>
    <n v="0"/>
    <s v="Yes"/>
    <s v="86k-105k"/>
    <n v="4"/>
    <s v="Other"/>
    <s v="Python"/>
    <n v="6"/>
    <n v="8"/>
    <n v="10"/>
    <n v="9"/>
    <n v="6"/>
    <n v="8"/>
    <n v="7.833333333333333"/>
    <s v="Neither easy nor difficult"/>
    <s v="Better Salary"/>
    <s v="Male"/>
    <n v="0"/>
    <n v="30"/>
    <x v="3"/>
    <n v="4"/>
    <s v="Asian or Asian American"/>
    <s v="North America"/>
    <n v="1"/>
    <n v="0"/>
    <n v="0"/>
    <n v="0"/>
    <n v="0"/>
    <n v="0"/>
    <n v="0"/>
    <n v="0"/>
  </r>
  <r>
    <s v="62a54f20d8c00e9f541c5cfa"/>
    <s v="anonymous"/>
    <s v="6/11/2022"/>
    <s v="22:27"/>
    <s v="0:02:37"/>
    <s v="Data Analyst"/>
    <n v="1"/>
    <n v="0"/>
    <n v="0"/>
    <n v="0"/>
    <n v="0"/>
    <s v="Yes"/>
    <s v="66k-85k"/>
    <n v="3"/>
    <s v="Other"/>
    <s v="Python"/>
    <n v="2"/>
    <n v="8"/>
    <n v="6"/>
    <n v="1"/>
    <n v="8"/>
    <n v="10"/>
    <n v="5.833333333333333"/>
    <s v="Neither easy nor difficult"/>
    <s v="Better Salary"/>
    <s v="Male"/>
    <n v="0"/>
    <n v="36"/>
    <x v="3"/>
    <n v="4"/>
    <s v="White or Caucasian"/>
    <s v="North America"/>
    <n v="1"/>
    <n v="0"/>
    <n v="0"/>
    <n v="0"/>
    <n v="0"/>
    <n v="0"/>
    <n v="0"/>
    <n v="0"/>
  </r>
  <r>
    <s v="62a552e1cf2555431732922d"/>
    <s v="anonymous"/>
    <s v="6/11/2022"/>
    <s v="22:43"/>
    <s v="0:02:25"/>
    <s v="Data Analyst"/>
    <n v="1"/>
    <n v="0"/>
    <n v="0"/>
    <n v="0"/>
    <n v="0"/>
    <s v="Yes"/>
    <s v="66k-85k"/>
    <n v="3"/>
    <s v="Healthcare"/>
    <s v="R"/>
    <n v="4"/>
    <n v="4"/>
    <n v="5"/>
    <n v="5"/>
    <n v="4"/>
    <n v="6"/>
    <n v="4.666666666666667"/>
    <s v="Neither easy nor difficult"/>
    <s v="ALL"/>
    <s v="Female"/>
    <n v="1"/>
    <n v="30"/>
    <x v="3"/>
    <n v="4"/>
    <s v="White or Caucasian"/>
    <s v="North America"/>
    <n v="1"/>
    <n v="0"/>
    <n v="0"/>
    <n v="0"/>
    <n v="0"/>
    <n v="0"/>
    <n v="0"/>
    <n v="0"/>
  </r>
  <r>
    <s v="62a557d10f8c8599d5b1a81c"/>
    <s v="anonymous"/>
    <s v="6/11/2022"/>
    <s v="23:04"/>
    <s v="0:01:35"/>
    <s v="Data Scientist"/>
    <n v="0"/>
    <n v="0"/>
    <n v="1"/>
    <n v="0"/>
    <n v="0"/>
    <s v="Yes"/>
    <s v="106k-125k"/>
    <n v="5"/>
    <s v="Finance"/>
    <s v="Python"/>
    <n v="9"/>
    <n v="8"/>
    <n v="10"/>
    <n v="10"/>
    <n v="10"/>
    <n v="10"/>
    <n v="9.5"/>
    <s v="Difficult"/>
    <s v="Remote Work"/>
    <s v="Male"/>
    <n v="0"/>
    <n v="29"/>
    <x v="1"/>
    <n v="3"/>
    <s v="Asian or Asian American"/>
    <s v="North America"/>
    <n v="1"/>
    <n v="0"/>
    <n v="0"/>
    <n v="0"/>
    <n v="0"/>
    <n v="0"/>
    <n v="0"/>
    <n v="0"/>
  </r>
  <r>
    <s v="62a55b05f8d5efcc22fa5b65"/>
    <s v="anonymous"/>
    <s v="6/11/2022"/>
    <s v="23:18"/>
    <s v="0:04:47"/>
    <s v="BI Developer/Engineer"/>
    <n v="0"/>
    <n v="0"/>
    <n v="0"/>
    <n v="1"/>
    <n v="0"/>
    <s v="Yes"/>
    <s v="66k-85k"/>
    <n v="3"/>
    <s v="Other"/>
    <s v="R"/>
    <n v="8"/>
    <n v="10"/>
    <n v="10"/>
    <n v="7"/>
    <n v="8"/>
    <n v="5"/>
    <n v="8"/>
    <s v="Difficult"/>
    <s v="Other"/>
    <s v="Male"/>
    <n v="0"/>
    <n v="30"/>
    <x v="3"/>
    <n v="4"/>
    <s v="White or Caucasian"/>
    <s v="North America"/>
    <n v="1"/>
    <n v="0"/>
    <n v="0"/>
    <n v="0"/>
    <n v="0"/>
    <n v="0"/>
    <n v="0"/>
    <n v="0"/>
  </r>
  <r>
    <s v="62a55fe1f8d5efcc22fa5fe4"/>
    <s v="anonymous"/>
    <s v="6/11/2022"/>
    <s v="23:39"/>
    <s v="0:01:03"/>
    <s v="Data Engineer"/>
    <n v="0"/>
    <n v="1"/>
    <n v="0"/>
    <n v="0"/>
    <n v="0"/>
    <s v="No"/>
    <s v="41k-65k"/>
    <n v="2"/>
    <s v="Finance"/>
    <s v="Python"/>
    <n v="0"/>
    <n v="6"/>
    <n v="6"/>
    <n v="6"/>
    <n v="6"/>
    <n v="6"/>
    <n v="5"/>
    <s v="Very Easy"/>
    <s v="Better Salary"/>
    <s v="Male"/>
    <n v="0"/>
    <n v="24"/>
    <x v="1"/>
    <n v="3"/>
    <s v="Black or African American"/>
    <s v="North America"/>
    <n v="1"/>
    <n v="0"/>
    <n v="0"/>
    <n v="0"/>
    <n v="0"/>
    <n v="0"/>
    <n v="0"/>
    <n v="0"/>
  </r>
  <r>
    <s v="62a56bc67dc029e2d66e86c0"/>
    <s v="anonymous"/>
    <s v="6/12/2022"/>
    <s v="0:29"/>
    <s v="0:01:37"/>
    <s v="Data Engineer"/>
    <n v="0"/>
    <n v="1"/>
    <n v="0"/>
    <n v="0"/>
    <n v="0"/>
    <s v="Yes"/>
    <s v="225k+"/>
    <n v="8"/>
    <s v="Tech"/>
    <s v="SQL"/>
    <n v="3"/>
    <n v="3"/>
    <n v="4"/>
    <n v="4"/>
    <n v="3"/>
    <n v="5"/>
    <n v="3.6666666666666665"/>
    <s v="Neither easy nor difficult"/>
    <s v="Better Salary"/>
    <s v="Male"/>
    <n v="0"/>
    <n v="33"/>
    <x v="1"/>
    <n v="3"/>
    <s v="Asian or Asian American"/>
    <s v="North America"/>
    <n v="1"/>
    <n v="0"/>
    <n v="0"/>
    <n v="0"/>
    <n v="0"/>
    <n v="0"/>
    <n v="0"/>
    <n v="0"/>
  </r>
  <r>
    <s v="62a57116f408bae018efd56a"/>
    <s v="anonymous"/>
    <s v="6/12/2022"/>
    <s v="0:52"/>
    <s v="0:01:37"/>
    <s v="Data Analyst"/>
    <n v="1"/>
    <n v="0"/>
    <n v="0"/>
    <n v="0"/>
    <n v="0"/>
    <s v="No"/>
    <s v="106k-125k"/>
    <n v="5"/>
    <s v="Other"/>
    <s v="Python"/>
    <n v="10"/>
    <n v="10"/>
    <n v="10"/>
    <n v="10"/>
    <n v="10"/>
    <n v="6"/>
    <n v="9.3333333333333339"/>
    <s v="Easy"/>
    <s v="Better Salary"/>
    <s v="Female"/>
    <n v="1"/>
    <n v="42"/>
    <x v="1"/>
    <n v="3"/>
    <s v="White or Caucasian"/>
    <s v="North America"/>
    <n v="1"/>
    <n v="0"/>
    <n v="0"/>
    <n v="0"/>
    <n v="0"/>
    <n v="0"/>
    <n v="0"/>
    <n v="0"/>
  </r>
  <r>
    <s v="62a57263cec54911e9ccf648"/>
    <s v="anonymous"/>
    <s v="6/12/2022"/>
    <s v="0:58"/>
    <s v="0:01:54"/>
    <s v="Data Analyst"/>
    <n v="1"/>
    <n v="0"/>
    <n v="0"/>
    <n v="0"/>
    <n v="0"/>
    <s v="Yes"/>
    <s v="41k-65k"/>
    <n v="2"/>
    <s v="Healthcare"/>
    <s v="Python"/>
    <n v="1"/>
    <n v="10"/>
    <n v="10"/>
    <n v="8"/>
    <n v="10"/>
    <n v="3"/>
    <n v="7"/>
    <s v="Neither easy nor difficult"/>
    <s v="Better Salary"/>
    <s v="Female"/>
    <n v="1"/>
    <n v="36"/>
    <x v="1"/>
    <n v="3"/>
    <s v="White or Caucasian"/>
    <s v="North America"/>
    <n v="1"/>
    <n v="0"/>
    <n v="0"/>
    <n v="0"/>
    <n v="0"/>
    <n v="0"/>
    <n v="0"/>
    <n v="0"/>
  </r>
  <r>
    <s v="62a574b3b4da29969c658eb4"/>
    <s v="anonymous"/>
    <s v="6/12/2022"/>
    <s v="1:08"/>
    <s v="0:01:43"/>
    <s v="Data Analyst"/>
    <n v="1"/>
    <n v="0"/>
    <n v="0"/>
    <n v="0"/>
    <n v="0"/>
    <s v="Yes"/>
    <s v="41k-65k"/>
    <n v="2"/>
    <s v="Other"/>
    <s v="Python"/>
    <n v="2"/>
    <n v="3"/>
    <n v="7"/>
    <n v="6"/>
    <n v="5"/>
    <n v="6"/>
    <n v="4.833333333333333"/>
    <s v="Neither easy nor difficult"/>
    <s v="Better Salary"/>
    <s v="Male"/>
    <n v="0"/>
    <n v="27"/>
    <x v="1"/>
    <n v="3"/>
    <s v="White or Caucasian"/>
    <s v="North America"/>
    <n v="1"/>
    <n v="0"/>
    <n v="0"/>
    <n v="0"/>
    <n v="0"/>
    <n v="0"/>
    <n v="0"/>
    <n v="0"/>
  </r>
  <r>
    <s v="62a58b267dc029e2d66ea3f8"/>
    <s v="anonymous"/>
    <s v="6/12/2022"/>
    <s v="2:43"/>
    <s v="0:01:35"/>
    <s v="Data Analyst"/>
    <n v="1"/>
    <n v="0"/>
    <n v="0"/>
    <n v="0"/>
    <n v="0"/>
    <s v="No"/>
    <s v="0-40k"/>
    <n v="1"/>
    <s v="Tech"/>
    <s v="Python"/>
    <n v="8"/>
    <n v="7"/>
    <n v="8"/>
    <n v="7"/>
    <n v="7"/>
    <n v="9"/>
    <n v="7.666666666666667"/>
    <s v="Easy"/>
    <s v="Other"/>
    <s v="Female"/>
    <n v="1"/>
    <n v="21"/>
    <x v="1"/>
    <n v="3"/>
    <s v="Asian or Asian American"/>
    <s v="India"/>
    <n v="0"/>
    <n v="0"/>
    <n v="0"/>
    <n v="1"/>
    <n v="0"/>
    <n v="0"/>
    <n v="0"/>
    <n v="0"/>
  </r>
  <r>
    <s v="62a421cebc6861bf317803f5"/>
    <s v="anonymous"/>
    <s v="6/11/2022"/>
    <s v="1:02"/>
    <s v="0:01:29"/>
    <s v="Other"/>
    <n v="0"/>
    <n v="0"/>
    <n v="0"/>
    <n v="0"/>
    <n v="0"/>
    <s v="Yes"/>
    <s v="0-40k"/>
    <n v="1"/>
    <s v="Other"/>
    <s v="Python"/>
    <n v="3"/>
    <n v="4"/>
    <n v="5"/>
    <n v="3"/>
    <n v="2"/>
    <n v="3"/>
    <n v="3.3333333333333335"/>
    <s v="Neither easy nor difficult"/>
    <s v="Better Salary"/>
    <s v="Male"/>
    <n v="0"/>
    <n v="27"/>
    <x v="1"/>
    <n v="3"/>
    <s v="White or Caucasian"/>
    <s v="Central America"/>
    <n v="0"/>
    <n v="0"/>
    <n v="0"/>
    <n v="0"/>
    <n v="0"/>
    <n v="0"/>
    <n v="0"/>
    <n v="0"/>
  </r>
  <r>
    <s v="62a4926ef408bae018eef4ee"/>
    <s v="anonymous"/>
    <s v="6/11/2022"/>
    <s v="9:02"/>
    <s v="0:02:06"/>
    <s v="Data Analyst"/>
    <n v="1"/>
    <n v="0"/>
    <n v="0"/>
    <n v="0"/>
    <n v="0"/>
    <s v="Yes"/>
    <s v="0-40k"/>
    <n v="1"/>
    <s v="Telecommunication"/>
    <s v="Python"/>
    <n v="0"/>
    <n v="8"/>
    <n v="5"/>
    <n v="5"/>
    <n v="2"/>
    <n v="2"/>
    <n v="3.6666666666666665"/>
    <s v="Easy"/>
    <s v="Better Salary"/>
    <s v="Male"/>
    <n v="0"/>
    <n v="28"/>
    <x v="1"/>
    <n v="3"/>
    <s v="Hispanic or Latino"/>
    <s v="Central America"/>
    <n v="0"/>
    <n v="0"/>
    <n v="0"/>
    <n v="0"/>
    <n v="0"/>
    <n v="0"/>
    <n v="0"/>
    <n v="0"/>
  </r>
  <r>
    <s v="62a377f424a2626027389af3"/>
    <s v="anonymous"/>
    <s v="6/10/2022"/>
    <s v="12:57"/>
    <s v="0:03:54"/>
    <s v="Data Analyst"/>
    <n v="1"/>
    <n v="0"/>
    <n v="0"/>
    <n v="0"/>
    <n v="0"/>
    <s v="Yes"/>
    <s v="0-40k"/>
    <n v="1"/>
    <s v="Telecommunication"/>
    <s v="R"/>
    <n v="2"/>
    <n v="8"/>
    <n v="7"/>
    <n v="6"/>
    <n v="5"/>
    <n v="6"/>
    <n v="5.666666666666667"/>
    <s v="Neither easy nor difficult"/>
    <s v="Good Work/Life Balance"/>
    <s v="Male"/>
    <n v="0"/>
    <n v="41"/>
    <x v="1"/>
    <n v="3"/>
    <s v="Hispanic or Latino"/>
    <s v="South America"/>
    <n v="0"/>
    <n v="0"/>
    <n v="0"/>
    <n v="0"/>
    <n v="0"/>
    <n v="0"/>
    <n v="0"/>
    <n v="1"/>
  </r>
  <r>
    <s v="62a39b6cf408bae018ede929"/>
    <s v="anonymous"/>
    <s v="6/10/2022"/>
    <s v="15:28"/>
    <s v="0:01:55"/>
    <s v="Data Analyst"/>
    <n v="1"/>
    <n v="0"/>
    <n v="0"/>
    <n v="0"/>
    <n v="0"/>
    <s v="No"/>
    <s v="0-40k"/>
    <n v="1"/>
    <s v="Other"/>
    <s v="Python"/>
    <n v="8"/>
    <n v="8"/>
    <n v="9"/>
    <n v="9"/>
    <n v="8"/>
    <n v="7"/>
    <n v="8.1666666666666661"/>
    <s v="Neither easy nor difficult"/>
    <s v="Better Salary"/>
    <s v="Male"/>
    <n v="0"/>
    <n v="27"/>
    <x v="1"/>
    <n v="3"/>
    <s v="Hispanic or Latino"/>
    <s v="South America"/>
    <n v="0"/>
    <n v="0"/>
    <n v="0"/>
    <n v="0"/>
    <n v="0"/>
    <n v="0"/>
    <n v="0"/>
    <n v="1"/>
  </r>
  <r>
    <s v="62a59d007dc029e2d66eb8f9"/>
    <s v="anonymous"/>
    <s v="6/12/2022"/>
    <s v="4:00"/>
    <s v="0:01:29"/>
    <s v="Data Analyst"/>
    <n v="1"/>
    <n v="0"/>
    <n v="0"/>
    <n v="0"/>
    <n v="0"/>
    <s v="Yes"/>
    <s v="66k-85k"/>
    <n v="3"/>
    <s v="Other"/>
    <s v="SQL"/>
    <n v="2"/>
    <n v="0"/>
    <n v="0"/>
    <n v="0"/>
    <n v="0"/>
    <n v="2"/>
    <n v="0.66666666666666663"/>
    <s v="Difficult"/>
    <s v="Better Salary"/>
    <s v="Female"/>
    <n v="1"/>
    <n v="33"/>
    <x v="1"/>
    <n v="3"/>
    <s v="White or Caucasian"/>
    <s v="North America"/>
    <n v="1"/>
    <n v="0"/>
    <n v="0"/>
    <n v="0"/>
    <n v="0"/>
    <n v="0"/>
    <n v="0"/>
    <n v="0"/>
  </r>
  <r>
    <s v="62a5a124cec54911e9cd29f5"/>
    <s v="anonymous"/>
    <s v="6/12/2022"/>
    <s v="4:17"/>
    <s v="0:01:57"/>
    <s v="Data Analyst"/>
    <n v="1"/>
    <n v="0"/>
    <n v="0"/>
    <n v="0"/>
    <n v="0"/>
    <s v="Yes"/>
    <s v="86k-105k"/>
    <n v="4"/>
    <s v="Finance"/>
    <s v="Python"/>
    <n v="3"/>
    <n v="3"/>
    <n v="4"/>
    <n v="4"/>
    <n v="4"/>
    <n v="4"/>
    <n v="3.6666666666666665"/>
    <s v="Difficult"/>
    <s v="Good Culture"/>
    <s v="Male"/>
    <n v="0"/>
    <n v="47"/>
    <x v="3"/>
    <n v="4"/>
    <s v="American Indian or Alaska Native"/>
    <s v="India"/>
    <n v="0"/>
    <n v="0"/>
    <n v="0"/>
    <n v="1"/>
    <n v="0"/>
    <n v="0"/>
    <n v="0"/>
    <n v="0"/>
  </r>
  <r>
    <s v="62a5a44b24a26260273af0fc"/>
    <s v="anonymous"/>
    <s v="6/12/2022"/>
    <s v="4:31"/>
    <s v="0:01:34"/>
    <s v="Data Analyst"/>
    <n v="1"/>
    <n v="0"/>
    <n v="0"/>
    <n v="0"/>
    <n v="0"/>
    <s v="Yes"/>
    <s v="66k-85k"/>
    <n v="3"/>
    <s v="Other"/>
    <s v="SQL"/>
    <n v="4"/>
    <n v="5"/>
    <n v="4"/>
    <n v="5"/>
    <n v="4"/>
    <n v="4"/>
    <n v="4.333333333333333"/>
    <s v="Difficult"/>
    <s v="ALL"/>
    <s v="Male"/>
    <n v="0"/>
    <n v="27"/>
    <x v="3"/>
    <n v="4"/>
    <s v="Asian or Asian American"/>
    <s v="North America"/>
    <n v="1"/>
    <n v="0"/>
    <n v="0"/>
    <n v="0"/>
    <n v="0"/>
    <n v="0"/>
    <n v="0"/>
    <n v="0"/>
  </r>
  <r>
    <s v="62a5a931cec54911e9cd3333"/>
    <s v="anonymous"/>
    <s v="6/12/2022"/>
    <s v="4:52"/>
    <s v="0:03:19"/>
    <s v="Data Analyst"/>
    <n v="1"/>
    <n v="0"/>
    <n v="0"/>
    <n v="0"/>
    <n v="0"/>
    <s v="No"/>
    <s v="0-40k"/>
    <n v="1"/>
    <s v="Healthcare"/>
    <s v="Python"/>
    <n v="6"/>
    <n v="7"/>
    <n v="8"/>
    <n v="7"/>
    <n v="6"/>
    <n v="7"/>
    <n v="6.833333333333333"/>
    <s v="Neither easy nor difficult"/>
    <s v="Better Salary"/>
    <s v="Male"/>
    <n v="0"/>
    <n v="26"/>
    <x v="1"/>
    <n v="3"/>
    <s v="Asian or Asian American"/>
    <s v="India"/>
    <n v="0"/>
    <n v="0"/>
    <n v="0"/>
    <n v="1"/>
    <n v="0"/>
    <n v="0"/>
    <n v="0"/>
    <n v="0"/>
  </r>
  <r>
    <s v="62a5bea05d257a28a3106f7e"/>
    <s v="anonymous"/>
    <s v="6/12/2022"/>
    <s v="6:23"/>
    <s v="0:01:41"/>
    <s v="Data Analyst"/>
    <n v="1"/>
    <n v="0"/>
    <n v="0"/>
    <n v="0"/>
    <n v="0"/>
    <s v="No"/>
    <s v="0-40k"/>
    <n v="1"/>
    <s v="Finance"/>
    <s v="Python"/>
    <n v="2"/>
    <n v="3"/>
    <n v="2"/>
    <n v="5"/>
    <n v="5"/>
    <n v="6"/>
    <n v="3.8333333333333335"/>
    <s v="Neither easy nor difficult"/>
    <s v="Remote Work"/>
    <s v="Female"/>
    <n v="1"/>
    <n v="35"/>
    <x v="3"/>
    <n v="4"/>
    <s v="Asian or Asian American"/>
    <s v="India"/>
    <n v="0"/>
    <n v="0"/>
    <n v="0"/>
    <n v="1"/>
    <n v="0"/>
    <n v="0"/>
    <n v="0"/>
    <n v="0"/>
  </r>
  <r>
    <s v="62a5c571575fa3a5ae8baaa1"/>
    <s v="anonymous"/>
    <s v="6/12/2022"/>
    <s v="6:52"/>
    <s v="0:01:11"/>
    <s v="Data Analyst"/>
    <n v="1"/>
    <n v="0"/>
    <n v="0"/>
    <n v="0"/>
    <n v="0"/>
    <s v="Yes"/>
    <s v="86k-105k"/>
    <n v="4"/>
    <s v="Education"/>
    <s v="Python"/>
    <n v="0"/>
    <n v="1"/>
    <n v="1"/>
    <n v="0"/>
    <n v="0"/>
    <n v="0"/>
    <n v="0.33333333333333331"/>
    <s v="Neither easy nor difficult"/>
    <s v="Good Culture"/>
    <s v="Male"/>
    <n v="0"/>
    <n v="31"/>
    <x v="3"/>
    <n v="4"/>
    <s v="Hispanic or Latino"/>
    <s v="North America"/>
    <n v="1"/>
    <n v="0"/>
    <n v="0"/>
    <n v="0"/>
    <n v="0"/>
    <n v="0"/>
    <n v="0"/>
    <n v="0"/>
  </r>
  <r>
    <s v="62a33f56cf255543173005e9"/>
    <s v="anonymous"/>
    <s v="6/10/2022"/>
    <s v="8:55"/>
    <s v="0:00:56"/>
    <s v="Data Analyst"/>
    <n v="1"/>
    <n v="0"/>
    <n v="0"/>
    <n v="0"/>
    <n v="0"/>
    <s v="Yes"/>
    <s v="0-40k"/>
    <n v="1"/>
    <s v="Other"/>
    <s v="Python"/>
    <n v="3"/>
    <n v="1"/>
    <n v="3"/>
    <n v="2"/>
    <n v="3"/>
    <n v="1"/>
    <n v="2.1666666666666665"/>
    <s v="Neither easy nor difficult"/>
    <s v="Good Culture"/>
    <s v="Male"/>
    <n v="0"/>
    <n v="24"/>
    <x v="0"/>
    <s v=" "/>
    <s v="Hispanic or Latino"/>
    <s v="South America"/>
    <n v="0"/>
    <n v="0"/>
    <n v="0"/>
    <n v="0"/>
    <n v="0"/>
    <n v="0"/>
    <n v="0"/>
    <n v="1"/>
  </r>
  <r>
    <s v="62a5cba2575fa3a5ae8bb122"/>
    <s v="anonymous"/>
    <s v="6/12/2022"/>
    <s v="7:18"/>
    <s v="0:02:11"/>
    <s v="Data Engineer"/>
    <n v="0"/>
    <n v="1"/>
    <n v="0"/>
    <n v="0"/>
    <n v="0"/>
    <s v="Yes"/>
    <s v="66k-85k"/>
    <n v="3"/>
    <s v="Real Estate"/>
    <s v="Python"/>
    <n v="3"/>
    <n v="10"/>
    <n v="8"/>
    <n v="8"/>
    <n v="10"/>
    <n v="10"/>
    <n v="8.1666666666666661"/>
    <s v="Easy"/>
    <s v="Remote Work"/>
    <s v="Male"/>
    <n v="0"/>
    <n v="27"/>
    <x v="1"/>
    <n v="3"/>
    <s v="White or Caucasian"/>
    <s v="North America"/>
    <n v="1"/>
    <n v="0"/>
    <n v="0"/>
    <n v="0"/>
    <n v="0"/>
    <n v="0"/>
    <n v="0"/>
    <n v="0"/>
  </r>
  <r>
    <s v="62a37a7818134ddc75cf0d4c"/>
    <s v="anonymous"/>
    <s v="6/10/2022"/>
    <s v="13:08"/>
    <s v="0:01:27"/>
    <s v="Data Analyst"/>
    <n v="1"/>
    <n v="0"/>
    <n v="0"/>
    <n v="0"/>
    <n v="0"/>
    <s v="No"/>
    <s v="0-40k"/>
    <n v="1"/>
    <s v="Healthcare"/>
    <s v="Python"/>
    <n v="0"/>
    <n v="10"/>
    <n v="10"/>
    <n v="10"/>
    <n v="10"/>
    <n v="10"/>
    <n v="8.3333333333333339"/>
    <s v="Difficult"/>
    <s v="Better Salary"/>
    <s v="Male"/>
    <n v="0"/>
    <n v="22"/>
    <x v="1"/>
    <n v="3"/>
    <s v="Native Hawaiian or other Pacific Islander"/>
    <s v="Asia"/>
    <n v="0"/>
    <n v="0"/>
    <n v="0"/>
    <n v="0"/>
    <n v="0"/>
    <n v="1"/>
    <n v="0"/>
    <n v="0"/>
  </r>
  <r>
    <s v="62a487167dc029e2d66da73e"/>
    <s v="anonymous"/>
    <s v="6/11/2022"/>
    <s v="8:14"/>
    <s v="0:01:53"/>
    <s v="Data Analyst"/>
    <n v="1"/>
    <n v="0"/>
    <n v="0"/>
    <n v="0"/>
    <n v="0"/>
    <s v="Yes"/>
    <s v="0-40k"/>
    <n v="1"/>
    <s v="Other"/>
    <s v="Python"/>
    <n v="5"/>
    <n v="5"/>
    <n v="5"/>
    <n v="5"/>
    <n v="5"/>
    <n v="6"/>
    <n v="5.166666666666667"/>
    <s v="Neither easy nor difficult"/>
    <s v="Better Salary"/>
    <s v="Female"/>
    <n v="1"/>
    <n v="28"/>
    <x v="1"/>
    <n v="3"/>
    <s v="Asian or Asian American"/>
    <s v="Asia"/>
    <n v="0"/>
    <n v="0"/>
    <n v="0"/>
    <n v="0"/>
    <n v="0"/>
    <n v="1"/>
    <n v="0"/>
    <n v="0"/>
  </r>
  <r>
    <s v="62a5e69f24a26260273b42bf"/>
    <s v="anonymous"/>
    <s v="6/12/2022"/>
    <s v="9:14"/>
    <s v="0:01:31"/>
    <s v="Other"/>
    <n v="0"/>
    <n v="0"/>
    <n v="0"/>
    <n v="0"/>
    <n v="0"/>
    <s v="No"/>
    <s v="66k-85k"/>
    <n v="3"/>
    <s v="Finance"/>
    <s v="Python"/>
    <n v="0"/>
    <n v="10"/>
    <n v="10"/>
    <n v="5"/>
    <n v="0"/>
    <n v="0"/>
    <n v="4.166666666666667"/>
    <s v="Neither easy nor difficult"/>
    <s v="Good Work/Life Balance"/>
    <s v="Female"/>
    <n v="1"/>
    <n v="30"/>
    <x v="3"/>
    <n v="4"/>
    <s v="Asian or Asian American"/>
    <s v="North America"/>
    <n v="1"/>
    <n v="0"/>
    <n v="0"/>
    <n v="0"/>
    <n v="0"/>
    <n v="0"/>
    <n v="0"/>
    <n v="0"/>
  </r>
  <r>
    <s v="62a5ea667dc029e2d66f153d"/>
    <s v="anonymous"/>
    <s v="6/12/2022"/>
    <s v="9:30"/>
    <s v="0:01:52"/>
    <s v="Data Analyst"/>
    <n v="1"/>
    <n v="0"/>
    <n v="0"/>
    <n v="0"/>
    <n v="0"/>
    <s v="Yes"/>
    <s v="106k-125k"/>
    <n v="5"/>
    <s v="Other"/>
    <s v="Python"/>
    <n v="8"/>
    <n v="6"/>
    <n v="6"/>
    <n v="7"/>
    <n v="9"/>
    <n v="10"/>
    <n v="7.666666666666667"/>
    <s v="Easy"/>
    <s v="Better Salary"/>
    <s v="Female"/>
    <n v="1"/>
    <n v="35"/>
    <x v="3"/>
    <n v="4"/>
    <s v="Black or African American"/>
    <s v="North America"/>
    <n v="1"/>
    <n v="0"/>
    <n v="0"/>
    <n v="0"/>
    <n v="0"/>
    <n v="0"/>
    <n v="0"/>
    <n v="0"/>
  </r>
  <r>
    <s v="62a5ebe05d257a28a310ac53"/>
    <s v="anonymous"/>
    <s v="6/12/2022"/>
    <s v="9:36"/>
    <s v="0:02:16"/>
    <s v="Data Analyst"/>
    <n v="1"/>
    <n v="0"/>
    <n v="0"/>
    <n v="0"/>
    <n v="0"/>
    <s v="Yes"/>
    <s v="41k-65k"/>
    <n v="2"/>
    <s v="Finance"/>
    <s v="Python"/>
    <n v="6"/>
    <n v="9"/>
    <n v="5"/>
    <n v="7"/>
    <n v="8"/>
    <n v="9"/>
    <n v="7.333333333333333"/>
    <s v="Difficult"/>
    <s v="Remote Work"/>
    <s v="Male"/>
    <n v="0"/>
    <n v="25"/>
    <x v="2"/>
    <n v="1"/>
    <s v="Hispanic or Latino"/>
    <s v="North America"/>
    <n v="1"/>
    <n v="0"/>
    <n v="0"/>
    <n v="0"/>
    <n v="0"/>
    <n v="0"/>
    <n v="0"/>
    <n v="0"/>
  </r>
  <r>
    <s v="62a5edb2575fa3a5ae8bdba5"/>
    <s v="anonymous"/>
    <s v="6/12/2022"/>
    <s v="9:44"/>
    <s v="0:03:02"/>
    <s v="Other"/>
    <n v="0"/>
    <n v="0"/>
    <n v="0"/>
    <n v="0"/>
    <n v="0"/>
    <s v="No"/>
    <s v="66k-85k"/>
    <n v="3"/>
    <s v="Other"/>
    <s v="Python"/>
    <n v="3"/>
    <n v="6"/>
    <n v="6"/>
    <n v="6"/>
    <n v="6"/>
    <n v="6"/>
    <n v="5.5"/>
    <s v="Neither easy nor difficult"/>
    <s v="Better Salary"/>
    <s v="Male"/>
    <n v="0"/>
    <n v="27"/>
    <x v="1"/>
    <n v="3"/>
    <s v="White or Caucasian"/>
    <s v="North America"/>
    <n v="1"/>
    <n v="0"/>
    <n v="0"/>
    <n v="0"/>
    <n v="0"/>
    <n v="0"/>
    <n v="0"/>
    <n v="0"/>
  </r>
  <r>
    <s v="62a5edba0a77c1a77f68f1b5"/>
    <s v="anonymous"/>
    <s v="6/12/2022"/>
    <s v="9:44"/>
    <s v="0:01:20"/>
    <s v="Data Analyst"/>
    <n v="1"/>
    <n v="0"/>
    <n v="0"/>
    <n v="0"/>
    <n v="0"/>
    <s v="Yes"/>
    <s v="41k-65k"/>
    <n v="2"/>
    <s v="Healthcare"/>
    <s v="R"/>
    <n v="1"/>
    <n v="5"/>
    <n v="3"/>
    <n v="3"/>
    <n v="6"/>
    <n v="5"/>
    <n v="3.8333333333333335"/>
    <s v="Difficult"/>
    <s v="Remote Work"/>
    <s v="Female"/>
    <n v="1"/>
    <n v="27"/>
    <x v="3"/>
    <n v="4"/>
    <s v="Black or African American"/>
    <s v="North America"/>
    <n v="1"/>
    <n v="0"/>
    <n v="0"/>
    <n v="0"/>
    <n v="0"/>
    <n v="0"/>
    <n v="0"/>
    <n v="0"/>
  </r>
  <r>
    <s v="62a5f332bc6861bf3179f631"/>
    <s v="anonymous"/>
    <s v="6/12/2022"/>
    <s v="10:07"/>
    <s v="0:01:52"/>
    <s v="Student/Looking/None"/>
    <n v="0"/>
    <n v="0"/>
    <n v="0"/>
    <n v="0"/>
    <n v="0"/>
    <s v="No"/>
    <s v="0-40k"/>
    <n v="1"/>
    <s v="Other"/>
    <s v="Python"/>
    <n v="1"/>
    <n v="8"/>
    <n v="8"/>
    <n v="1"/>
    <n v="3"/>
    <n v="7"/>
    <n v="4.666666666666667"/>
    <s v="Very Easy"/>
    <s v="Better Salary"/>
    <s v="Female"/>
    <n v="1"/>
    <n v="23"/>
    <x v="3"/>
    <n v="4"/>
    <s v="Asian or Asian American"/>
    <s v="India"/>
    <n v="0"/>
    <n v="0"/>
    <n v="0"/>
    <n v="1"/>
    <n v="0"/>
    <n v="0"/>
    <n v="0"/>
    <n v="0"/>
  </r>
  <r>
    <s v="62a5f872bae91e4b8b861e53"/>
    <s v="anonymous"/>
    <s v="6/12/2022"/>
    <s v="10:30"/>
    <s v="0:02:10"/>
    <s v="Data Scientist"/>
    <n v="0"/>
    <n v="0"/>
    <n v="1"/>
    <n v="0"/>
    <n v="0"/>
    <s v="No"/>
    <s v="41k-65k"/>
    <n v="2"/>
    <s v="Other"/>
    <s v="Python"/>
    <n v="9"/>
    <n v="10"/>
    <n v="10"/>
    <n v="10"/>
    <n v="10"/>
    <n v="10"/>
    <n v="9.8333333333333339"/>
    <s v="Neither easy nor difficult"/>
    <s v="Good Culture"/>
    <s v="Male"/>
    <n v="0"/>
    <n v="18"/>
    <x v="1"/>
    <n v="3"/>
    <s v="White or Caucasian"/>
    <s v="North America"/>
    <n v="1"/>
    <n v="0"/>
    <n v="0"/>
    <n v="0"/>
    <n v="0"/>
    <n v="0"/>
    <n v="0"/>
    <n v="0"/>
  </r>
  <r>
    <s v="62a34ab15d257a28a30d9589"/>
    <s v="anonymous"/>
    <s v="6/10/2022"/>
    <s v="9:44"/>
    <s v="0:04:27"/>
    <s v="Data Scientist"/>
    <n v="0"/>
    <n v="0"/>
    <n v="1"/>
    <n v="0"/>
    <n v="0"/>
    <s v="Yes"/>
    <s v="150k-225k"/>
    <n v="7"/>
    <s v="Finance"/>
    <s v="Python"/>
    <n v="7"/>
    <n v="5"/>
    <n v="3"/>
    <n v="6"/>
    <n v="4"/>
    <n v="4"/>
    <n v="4.833333333333333"/>
    <s v="Difficult"/>
    <s v="Good Work/Life Balance"/>
    <s v="Male"/>
    <n v="0"/>
    <n v="21"/>
    <x v="3"/>
    <n v="4"/>
    <s v="White or Caucasian"/>
    <s v="Europe"/>
    <n v="0"/>
    <n v="0"/>
    <n v="1"/>
    <n v="0"/>
    <n v="0"/>
    <n v="0"/>
    <n v="0"/>
    <n v="0"/>
  </r>
  <r>
    <s v="62a609c4bc6861bf317a10a3"/>
    <s v="anonymous"/>
    <s v="6/12/2022"/>
    <s v="11:44"/>
    <s v="0:01:20"/>
    <s v="Other"/>
    <n v="0"/>
    <n v="0"/>
    <n v="0"/>
    <n v="0"/>
    <n v="0"/>
    <s v="Yes"/>
    <s v="125k-150k"/>
    <n v="6"/>
    <s v="Healthcare"/>
    <s v="Python"/>
    <n v="7"/>
    <n v="6"/>
    <n v="8"/>
    <n v="8"/>
    <n v="8"/>
    <n v="7"/>
    <n v="7.333333333333333"/>
    <s v="Easy"/>
    <s v="Remote Work"/>
    <s v="Male"/>
    <n v="0"/>
    <n v="28"/>
    <x v="1"/>
    <n v="3"/>
    <s v="White or Caucasian"/>
    <s v="North America"/>
    <n v="1"/>
    <n v="0"/>
    <n v="0"/>
    <n v="0"/>
    <n v="0"/>
    <n v="0"/>
    <n v="0"/>
    <n v="0"/>
  </r>
  <r>
    <s v="62a61076f8f7561645887ded"/>
    <s v="anonymous"/>
    <s v="6/12/2022"/>
    <s v="12:12"/>
    <s v="0:01:35"/>
    <s v="Student/Looking/None"/>
    <n v="0"/>
    <n v="0"/>
    <n v="0"/>
    <n v="0"/>
    <n v="0"/>
    <s v="No"/>
    <s v="0-40k"/>
    <n v="1"/>
    <s v="Other"/>
    <s v="Python"/>
    <n v="0"/>
    <n v="0"/>
    <n v="0"/>
    <n v="0"/>
    <n v="0"/>
    <n v="0"/>
    <n v="0"/>
    <s v="Easy"/>
    <s v="Good Work/Life Balance"/>
    <s v="Female"/>
    <n v="1"/>
    <n v="26"/>
    <x v="1"/>
    <n v="3"/>
    <s v="American Indian or Alaska Native"/>
    <s v="North America"/>
    <n v="1"/>
    <n v="0"/>
    <n v="0"/>
    <n v="0"/>
    <n v="0"/>
    <n v="0"/>
    <n v="0"/>
    <n v="0"/>
  </r>
  <r>
    <s v="62a5db29cf2555431733248f"/>
    <s v="anonymous"/>
    <s v="6/12/2022"/>
    <s v="8:25"/>
    <s v="0:02:42"/>
    <s v="Student/Looking/None"/>
    <n v="0"/>
    <n v="0"/>
    <n v="0"/>
    <n v="0"/>
    <n v="0"/>
    <s v="Yes"/>
    <s v="0-40k"/>
    <n v="1"/>
    <s v="Real Estate"/>
    <s v="Python"/>
    <n v="0"/>
    <n v="3"/>
    <n v="3"/>
    <n v="3"/>
    <n v="3"/>
    <n v="6"/>
    <n v="3"/>
    <s v="Difficult"/>
    <s v="Good Work/Life Balance"/>
    <s v="Male"/>
    <n v="0"/>
    <n v="47"/>
    <x v="1"/>
    <n v="3"/>
    <s v="White or Caucasian"/>
    <s v="Europe"/>
    <n v="0"/>
    <n v="0"/>
    <n v="1"/>
    <n v="0"/>
    <n v="0"/>
    <n v="0"/>
    <n v="0"/>
    <n v="0"/>
  </r>
  <r>
    <s v="62a617c30a77c1a77f6925fc"/>
    <s v="anonymous"/>
    <s v="6/12/2022"/>
    <s v="12:43"/>
    <s v="0:02:48"/>
    <s v="Data Analyst"/>
    <n v="1"/>
    <n v="0"/>
    <n v="0"/>
    <n v="0"/>
    <n v="0"/>
    <s v="No"/>
    <s v="41k-65k"/>
    <n v="2"/>
    <s v="Tech"/>
    <s v="Python"/>
    <n v="9"/>
    <n v="7"/>
    <n v="9"/>
    <n v="10"/>
    <n v="10"/>
    <n v="10"/>
    <n v="9.1666666666666661"/>
    <s v="Neither easy nor difficult"/>
    <s v="Good Work/Life Balance"/>
    <s v="Female"/>
    <n v="1"/>
    <n v="22"/>
    <x v="3"/>
    <n v="4"/>
    <s v="Asian or Asian American"/>
    <s v="India"/>
    <n v="0"/>
    <n v="0"/>
    <n v="0"/>
    <n v="1"/>
    <n v="0"/>
    <n v="0"/>
    <n v="0"/>
    <n v="0"/>
  </r>
  <r>
    <s v="62a618a9d8c00e9f541d3537"/>
    <s v="anonymous"/>
    <s v="6/12/2022"/>
    <s v="12:47"/>
    <s v="0:01:56"/>
    <s v="Data Analyst"/>
    <n v="1"/>
    <n v="0"/>
    <n v="0"/>
    <n v="0"/>
    <n v="0"/>
    <s v="Yes"/>
    <s v="0-40k"/>
    <n v="1"/>
    <s v="Tech"/>
    <s v="R"/>
    <n v="0"/>
    <n v="8"/>
    <n v="7"/>
    <n v="6"/>
    <n v="3"/>
    <n v="9"/>
    <n v="5.5"/>
    <s v="Very Difficult"/>
    <s v="Better Salary"/>
    <s v="Male"/>
    <n v="0"/>
    <n v="27"/>
    <x v="2"/>
    <n v="1"/>
    <s v="White or Caucasian"/>
    <s v="North America"/>
    <n v="1"/>
    <n v="0"/>
    <n v="0"/>
    <n v="0"/>
    <n v="0"/>
    <n v="0"/>
    <n v="0"/>
    <n v="0"/>
  </r>
  <r>
    <s v="62a61eb02e54c9003e5697f7"/>
    <s v="anonymous"/>
    <s v="6/12/2022"/>
    <s v="13:13"/>
    <s v="0:01:43"/>
    <s v="Data Engineer"/>
    <n v="0"/>
    <n v="1"/>
    <n v="0"/>
    <n v="0"/>
    <n v="0"/>
    <s v="Yes"/>
    <s v="0-40k"/>
    <n v="1"/>
    <s v="Other"/>
    <s v="Python"/>
    <n v="5"/>
    <n v="7"/>
    <n v="6"/>
    <n v="8"/>
    <n v="7"/>
    <n v="7"/>
    <n v="6.666666666666667"/>
    <s v="Neither easy nor difficult"/>
    <s v="Good Work/Life Balance"/>
    <s v="Male"/>
    <n v="0"/>
    <n v="28"/>
    <x v="1"/>
    <n v="3"/>
    <s v="Asian or Asian American"/>
    <s v="India"/>
    <n v="0"/>
    <n v="0"/>
    <n v="0"/>
    <n v="1"/>
    <n v="0"/>
    <n v="0"/>
    <n v="0"/>
    <n v="0"/>
  </r>
  <r>
    <s v="62a6246df3072dd892659218"/>
    <s v="anonymous"/>
    <s v="6/12/2022"/>
    <s v="13:37"/>
    <s v="0:01:46"/>
    <s v="Data Analyst"/>
    <n v="1"/>
    <n v="0"/>
    <n v="0"/>
    <n v="0"/>
    <n v="0"/>
    <s v="Yes"/>
    <s v="0-40k"/>
    <n v="1"/>
    <s v="Tech"/>
    <s v="Python"/>
    <n v="3"/>
    <n v="2"/>
    <n v="4"/>
    <n v="3"/>
    <n v="3"/>
    <n v="3"/>
    <n v="3"/>
    <s v="Neither easy nor difficult"/>
    <s v="Better Salary"/>
    <s v="Male"/>
    <n v="0"/>
    <n v="25"/>
    <x v="2"/>
    <n v="1"/>
    <s v="Black or African American"/>
    <s v="Africa"/>
    <n v="0"/>
    <n v="1"/>
    <n v="0"/>
    <n v="0"/>
    <n v="0"/>
    <n v="0"/>
    <n v="0"/>
    <n v="0"/>
  </r>
  <r>
    <s v="62a62a7124a26260273b94fa"/>
    <s v="anonymous"/>
    <s v="6/12/2022"/>
    <s v="14:03"/>
    <s v="0:01:52"/>
    <s v="Data Analyst"/>
    <n v="1"/>
    <n v="0"/>
    <n v="0"/>
    <n v="0"/>
    <n v="0"/>
    <s v="No"/>
    <s v="0-40k"/>
    <n v="1"/>
    <s v="Healthcare"/>
    <s v="Python"/>
    <n v="2"/>
    <n v="6"/>
    <n v="6"/>
    <n v="7"/>
    <n v="7"/>
    <n v="9"/>
    <n v="6.166666666666667"/>
    <s v="Difficult"/>
    <s v="Better Salary"/>
    <s v="Male"/>
    <n v="0"/>
    <n v="32"/>
    <x v="1"/>
    <n v="3"/>
    <s v="Hispanic or Latino"/>
    <s v="United Kingdom"/>
    <n v="0"/>
    <n v="0"/>
    <n v="0"/>
    <n v="0"/>
    <n v="1"/>
    <n v="0"/>
    <n v="0"/>
    <n v="0"/>
  </r>
  <r>
    <s v="62a7b0ae0f8c8599d5b51cd0"/>
    <s v="anonymous"/>
    <s v="6/13/2022"/>
    <s v="17:48"/>
    <s v="0:00:50"/>
    <s v="Data Analyst"/>
    <n v="1"/>
    <n v="0"/>
    <n v="0"/>
    <n v="0"/>
    <n v="0"/>
    <s v="Yes"/>
    <s v="0-40k"/>
    <n v="1"/>
    <s v="Other"/>
    <s v="Python"/>
    <n v="6"/>
    <n v="6"/>
    <n v="9"/>
    <n v="9"/>
    <n v="10"/>
    <n v="10"/>
    <n v="8.3333333333333339"/>
    <s v="Neither easy nor difficult"/>
    <s v="Remote Work"/>
    <s v="Male"/>
    <n v="0"/>
    <n v="25"/>
    <x v="1"/>
    <n v="3"/>
    <s v="White or Caucasian"/>
    <s v="Europe"/>
    <n v="0"/>
    <n v="0"/>
    <n v="1"/>
    <n v="0"/>
    <n v="0"/>
    <n v="0"/>
    <n v="0"/>
    <n v="0"/>
  </r>
  <r>
    <s v="62a633b4d8c00e9f541d54a4"/>
    <s v="anonymous"/>
    <s v="6/12/2022"/>
    <s v="14:43"/>
    <s v="0:02:53"/>
    <s v="Data Analyst"/>
    <n v="1"/>
    <n v="0"/>
    <n v="0"/>
    <n v="0"/>
    <n v="0"/>
    <s v="No"/>
    <s v="41k-65k"/>
    <n v="2"/>
    <s v="Other"/>
    <s v="Python"/>
    <n v="5"/>
    <n v="6"/>
    <n v="5"/>
    <n v="2"/>
    <n v="3"/>
    <n v="3"/>
    <n v="4"/>
    <s v="Easy"/>
    <s v="Remote Work"/>
    <s v="Male"/>
    <n v="0"/>
    <n v="23"/>
    <x v="3"/>
    <n v="4"/>
    <s v="Black or African American"/>
    <s v="North America"/>
    <n v="1"/>
    <n v="0"/>
    <n v="0"/>
    <n v="0"/>
    <n v="0"/>
    <n v="0"/>
    <n v="0"/>
    <n v="0"/>
  </r>
  <r>
    <s v="62a639e05d257a28a3110ef5"/>
    <s v="anonymous"/>
    <s v="6/12/2022"/>
    <s v="15:09"/>
    <s v="0:01:49"/>
    <s v="Student/Looking/None"/>
    <n v="0"/>
    <n v="0"/>
    <n v="0"/>
    <n v="0"/>
    <n v="0"/>
    <s v="Yes"/>
    <s v="0-40k"/>
    <n v="1"/>
    <s v="Finance"/>
    <s v="R"/>
    <n v="4"/>
    <n v="5"/>
    <n v="4"/>
    <n v="4"/>
    <n v="5"/>
    <n v="6"/>
    <n v="4.666666666666667"/>
    <s v="Neither easy nor difficult"/>
    <s v="Remote Work"/>
    <s v="Female"/>
    <n v="1"/>
    <n v="40"/>
    <x v="1"/>
    <n v="3"/>
    <s v="Black or African American"/>
    <s v="Africa"/>
    <n v="0"/>
    <n v="1"/>
    <n v="0"/>
    <n v="0"/>
    <n v="0"/>
    <n v="0"/>
    <n v="0"/>
    <n v="0"/>
  </r>
  <r>
    <s v="62a642690f8c8599d5b2ab37"/>
    <s v="anonymous"/>
    <s v="6/12/2022"/>
    <s v="15:45"/>
    <s v="0:02:39"/>
    <s v="Data Analyst"/>
    <n v="1"/>
    <n v="0"/>
    <n v="0"/>
    <n v="0"/>
    <n v="0"/>
    <s v="Yes"/>
    <s v="41k-65k"/>
    <n v="2"/>
    <s v="Other"/>
    <s v="Python"/>
    <n v="7"/>
    <n v="9"/>
    <n v="9"/>
    <n v="9"/>
    <n v="7"/>
    <n v="9"/>
    <n v="8.3333333333333339"/>
    <s v="Easy"/>
    <s v="Better Salary"/>
    <s v="Female"/>
    <n v="1"/>
    <n v="28"/>
    <x v="1"/>
    <n v="3"/>
    <s v="Asian or Asian American"/>
    <s v="United Kingdom"/>
    <n v="0"/>
    <n v="0"/>
    <n v="0"/>
    <n v="0"/>
    <n v="1"/>
    <n v="0"/>
    <n v="0"/>
    <n v="0"/>
  </r>
  <r>
    <s v="62a64b4dd8c00e9f541d6d81"/>
    <s v="anonymous"/>
    <s v="6/12/2022"/>
    <s v="16:23"/>
    <s v="0:03:50"/>
    <s v="Data Analyst"/>
    <n v="1"/>
    <n v="0"/>
    <n v="0"/>
    <n v="0"/>
    <n v="0"/>
    <s v="No"/>
    <s v="0-40k"/>
    <n v="1"/>
    <s v="Real Estate"/>
    <s v="R"/>
    <n v="3"/>
    <n v="7"/>
    <n v="8"/>
    <n v="6"/>
    <n v="6"/>
    <n v="9"/>
    <n v="6.5"/>
    <s v="Difficult"/>
    <s v="Remote Work"/>
    <s v="Male"/>
    <n v="0"/>
    <n v="26"/>
    <x v="2"/>
    <n v="1"/>
    <s v="Black or African American"/>
    <s v="Africa"/>
    <n v="0"/>
    <n v="1"/>
    <n v="0"/>
    <n v="0"/>
    <n v="0"/>
    <n v="0"/>
    <n v="0"/>
    <n v="0"/>
  </r>
  <r>
    <s v="62a64c6ecf2555431733a7a4"/>
    <s v="anonymous"/>
    <s v="6/12/2022"/>
    <s v="16:28"/>
    <s v="0:03:59"/>
    <s v="Other"/>
    <n v="0"/>
    <n v="0"/>
    <n v="0"/>
    <n v="0"/>
    <n v="0"/>
    <s v="Yes"/>
    <s v="0-40k"/>
    <n v="1"/>
    <s v="Tech"/>
    <s v="Python"/>
    <n v="3"/>
    <n v="5"/>
    <n v="5"/>
    <n v="4"/>
    <n v="3"/>
    <n v="2"/>
    <n v="3.6666666666666665"/>
    <s v="Difficult"/>
    <s v="Better Salary"/>
    <s v="Female"/>
    <n v="1"/>
    <n v="24"/>
    <x v="1"/>
    <n v="3"/>
    <s v="Asian or Asian American"/>
    <s v="India"/>
    <n v="0"/>
    <n v="0"/>
    <n v="0"/>
    <n v="1"/>
    <n v="0"/>
    <n v="0"/>
    <n v="0"/>
    <n v="0"/>
  </r>
  <r>
    <s v="62a38de50f8c8599d5afb3e7"/>
    <s v="anonymous"/>
    <s v="6/10/2022"/>
    <s v="14:31"/>
    <s v="0:04:30"/>
    <s v="Software Engineer "/>
    <n v="0"/>
    <n v="0"/>
    <n v="0"/>
    <n v="0"/>
    <n v="0"/>
    <s v="No"/>
    <s v="0-40k"/>
    <n v="1"/>
    <s v="Other"/>
    <s v="Python"/>
    <n v="3"/>
    <n v="3"/>
    <n v="6"/>
    <n v="5"/>
    <n v="5"/>
    <n v="4"/>
    <n v="4.333333333333333"/>
    <s v="Difficult"/>
    <s v="Good Work/Life Balance"/>
    <s v="Male"/>
    <n v="0"/>
    <n v="23"/>
    <x v="1"/>
    <n v="3"/>
    <s v="Asian or Asian American"/>
    <s v="India"/>
    <n v="0"/>
    <n v="0"/>
    <n v="0"/>
    <n v="1"/>
    <n v="0"/>
    <n v="0"/>
    <n v="0"/>
    <n v="0"/>
  </r>
  <r>
    <s v="62a65618d8c00e9f541d783a"/>
    <s v="anonymous"/>
    <s v="6/12/2022"/>
    <s v="17:09"/>
    <s v="0:01:46"/>
    <s v="Data Analyst"/>
    <n v="1"/>
    <n v="0"/>
    <n v="0"/>
    <n v="0"/>
    <n v="0"/>
    <s v="Yes"/>
    <s v="66k-85k"/>
    <n v="3"/>
    <s v="Other"/>
    <s v="Python"/>
    <n v="8"/>
    <n v="10"/>
    <n v="10"/>
    <n v="10"/>
    <n v="7"/>
    <n v="9"/>
    <n v="9"/>
    <s v="Neither easy nor difficult"/>
    <s v="Better Salary"/>
    <s v="Male"/>
    <n v="0"/>
    <n v="26"/>
    <x v="1"/>
    <n v="3"/>
    <s v="Black or African American"/>
    <s v="North America"/>
    <n v="1"/>
    <n v="0"/>
    <n v="0"/>
    <n v="0"/>
    <n v="0"/>
    <n v="0"/>
    <n v="0"/>
    <n v="0"/>
  </r>
  <r>
    <s v="62a65db824a26260273bc9ff"/>
    <s v="anonymous"/>
    <s v="6/12/2022"/>
    <s v="17:42"/>
    <s v="0:02:29"/>
    <s v="Data Scientist"/>
    <n v="0"/>
    <n v="0"/>
    <n v="1"/>
    <n v="0"/>
    <n v="0"/>
    <s v="Yes"/>
    <s v="41k-65k"/>
    <n v="2"/>
    <s v="Other"/>
    <s v="Python"/>
    <n v="8"/>
    <n v="8"/>
    <n v="10"/>
    <n v="10"/>
    <n v="10"/>
    <n v="10"/>
    <n v="9.3333333333333339"/>
    <s v="Easy"/>
    <s v="Good Culture"/>
    <s v="Female"/>
    <n v="1"/>
    <n v="44"/>
    <x v="1"/>
    <n v="3"/>
    <s v="White or Caucasian"/>
    <s v="United Kingdom"/>
    <n v="0"/>
    <n v="0"/>
    <n v="0"/>
    <n v="0"/>
    <n v="1"/>
    <n v="0"/>
    <n v="0"/>
    <n v="0"/>
  </r>
  <r>
    <s v="62a66558cf2555431733c0f9"/>
    <s v="anonymous"/>
    <s v="6/12/2022"/>
    <s v="18:14"/>
    <s v="0:01:58"/>
    <s v="Other"/>
    <n v="0"/>
    <n v="0"/>
    <n v="0"/>
    <n v="0"/>
    <n v="0"/>
    <s v="Yes"/>
    <s v="66k-85k"/>
    <n v="3"/>
    <s v="Other"/>
    <s v="Python"/>
    <n v="7"/>
    <n v="9"/>
    <n v="8"/>
    <n v="8"/>
    <n v="6"/>
    <n v="6"/>
    <n v="7.333333333333333"/>
    <s v="Neither easy nor difficult"/>
    <s v="Better Salary"/>
    <s v="Male"/>
    <n v="0"/>
    <n v="36"/>
    <x v="3"/>
    <n v="4"/>
    <s v="White or Caucasian"/>
    <s v="North America"/>
    <n v="1"/>
    <n v="0"/>
    <n v="0"/>
    <n v="0"/>
    <n v="0"/>
    <n v="0"/>
    <n v="0"/>
    <n v="0"/>
  </r>
  <r>
    <s v="62aa3454bae91e4b8b8d3249"/>
    <s v="anonymous"/>
    <s v="6/15/2022"/>
    <s v="15:34"/>
    <s v="0:02:24"/>
    <s v="Data Scientist"/>
    <n v="0"/>
    <n v="0"/>
    <n v="1"/>
    <n v="0"/>
    <n v="0"/>
    <s v="No"/>
    <s v="41k-65k"/>
    <n v="2"/>
    <s v="Tech"/>
    <s v="R"/>
    <n v="5"/>
    <n v="1"/>
    <n v="7"/>
    <n v="1"/>
    <n v="1"/>
    <n v="2"/>
    <n v="2.8333333333333335"/>
    <s v="Neither easy nor difficult"/>
    <s v="Good Work/Life Balance"/>
    <s v="Male"/>
    <n v="0"/>
    <n v="40"/>
    <x v="3"/>
    <n v="4"/>
    <s v="White or Caucasian"/>
    <s v="Europe"/>
    <n v="0"/>
    <n v="0"/>
    <n v="1"/>
    <n v="0"/>
    <n v="0"/>
    <n v="0"/>
    <n v="0"/>
    <n v="0"/>
  </r>
  <r>
    <s v="62b16a5c5d257a28a321a74c"/>
    <s v="anonymous"/>
    <s v="6/21/2022"/>
    <s v="2:51"/>
    <s v="0:02:28"/>
    <s v="Data Analyst"/>
    <n v="1"/>
    <n v="0"/>
    <n v="0"/>
    <n v="0"/>
    <n v="0"/>
    <s v="No"/>
    <s v="41k-65k"/>
    <n v="2"/>
    <s v="Finance"/>
    <s v="SQL"/>
    <n v="7"/>
    <n v="5"/>
    <n v="4"/>
    <n v="6"/>
    <n v="4"/>
    <n v="5"/>
    <n v="5.166666666666667"/>
    <s v="Easy"/>
    <s v="Good Work/Life Balance"/>
    <s v="Female"/>
    <n v="1"/>
    <n v="39"/>
    <x v="3"/>
    <n v="4"/>
    <s v="White or Caucasian"/>
    <s v="Europe"/>
    <n v="0"/>
    <n v="0"/>
    <n v="1"/>
    <n v="0"/>
    <n v="0"/>
    <n v="0"/>
    <n v="0"/>
    <n v="0"/>
  </r>
  <r>
    <s v="62a6a11a0a77c1a77f69b7cb"/>
    <s v="anonymous"/>
    <s v="6/12/2022"/>
    <s v="22:29"/>
    <s v="0:03:16"/>
    <s v="Data Analyst"/>
    <n v="1"/>
    <n v="0"/>
    <n v="0"/>
    <n v="0"/>
    <n v="0"/>
    <s v="Yes"/>
    <s v="41k-65k"/>
    <n v="2"/>
    <s v="Construction"/>
    <s v="Other"/>
    <n v="1"/>
    <n v="4"/>
    <n v="1"/>
    <n v="2"/>
    <n v="2"/>
    <n v="3"/>
    <n v="2.1666666666666665"/>
    <s v="Easy"/>
    <s v="Better Salary"/>
    <s v="Female"/>
    <n v="1"/>
    <n v="30"/>
    <x v="3"/>
    <n v="4"/>
    <s v="Asian or Asian American"/>
    <s v="North America"/>
    <n v="1"/>
    <n v="0"/>
    <n v="0"/>
    <n v="0"/>
    <n v="0"/>
    <n v="0"/>
    <n v="0"/>
    <n v="0"/>
  </r>
  <r>
    <s v="62a6ac1524a26260273c1cd0"/>
    <s v="anonymous"/>
    <s v="6/12/2022"/>
    <s v="23:16"/>
    <s v="0:04:53"/>
    <s v="Other"/>
    <n v="0"/>
    <n v="0"/>
    <n v="0"/>
    <n v="0"/>
    <n v="0"/>
    <s v="No"/>
    <s v="0-40k"/>
    <n v="1"/>
    <s v="Telecommunication"/>
    <s v="Python"/>
    <n v="3"/>
    <n v="8"/>
    <n v="8"/>
    <n v="5"/>
    <n v="3"/>
    <n v="5"/>
    <n v="5.333333333333333"/>
    <s v="Difficult"/>
    <s v="Better Salary"/>
    <s v="Male"/>
    <n v="0"/>
    <n v="28"/>
    <x v="1"/>
    <n v="3"/>
    <s v="Other"/>
    <s v="India"/>
    <n v="0"/>
    <n v="0"/>
    <n v="0"/>
    <n v="1"/>
    <n v="0"/>
    <n v="0"/>
    <n v="0"/>
    <n v="0"/>
  </r>
  <r>
    <s v="62a6b0790a77c1a77f69cb15"/>
    <s v="anonymous"/>
    <s v="6/12/2022"/>
    <s v="23:35"/>
    <s v="0:01:58"/>
    <s v="Other"/>
    <n v="0"/>
    <n v="0"/>
    <n v="0"/>
    <n v="0"/>
    <n v="0"/>
    <s v="No"/>
    <s v="0-40k"/>
    <n v="1"/>
    <s v="Tech"/>
    <s v="Python"/>
    <n v="5"/>
    <n v="8"/>
    <n v="7"/>
    <n v="7"/>
    <n v="3"/>
    <n v="2"/>
    <n v="5.333333333333333"/>
    <s v="Difficult"/>
    <s v="Better Salary"/>
    <s v="Male"/>
    <n v="0"/>
    <n v="25"/>
    <x v="1"/>
    <n v="3"/>
    <s v="Other"/>
    <s v="India"/>
    <n v="0"/>
    <n v="0"/>
    <n v="0"/>
    <n v="1"/>
    <n v="0"/>
    <n v="0"/>
    <n v="0"/>
    <n v="0"/>
  </r>
  <r>
    <s v="62a6bc6a18134ddc75d2a726"/>
    <s v="anonymous"/>
    <s v="6/13/2022"/>
    <s v="0:26"/>
    <s v="0:01:30"/>
    <s v="Other"/>
    <n v="0"/>
    <n v="0"/>
    <n v="0"/>
    <n v="0"/>
    <n v="0"/>
    <s v="No"/>
    <s v="106k-125k"/>
    <n v="5"/>
    <s v="Tech"/>
    <s v="SQL"/>
    <n v="6"/>
    <n v="5"/>
    <n v="4"/>
    <n v="4"/>
    <n v="3"/>
    <n v="4"/>
    <n v="4.333333333333333"/>
    <s v="Easy"/>
    <s v="Better Salary"/>
    <s v="Male"/>
    <n v="0"/>
    <n v="24"/>
    <x v="3"/>
    <n v="4"/>
    <s v="American Indian or Alaska Native"/>
    <s v="North America"/>
    <n v="1"/>
    <n v="0"/>
    <n v="0"/>
    <n v="0"/>
    <n v="0"/>
    <n v="0"/>
    <n v="0"/>
    <n v="0"/>
  </r>
  <r>
    <s v="62a6c3d9cec54911e9ce7669"/>
    <s v="anonymous"/>
    <s v="6/13/2022"/>
    <s v="0:58"/>
    <s v="0:02:51"/>
    <s v="Data Analyst"/>
    <n v="1"/>
    <n v="0"/>
    <n v="0"/>
    <n v="0"/>
    <n v="0"/>
    <s v="Yes"/>
    <s v="41k-65k"/>
    <n v="2"/>
    <s v="Other"/>
    <s v="Python"/>
    <n v="5"/>
    <n v="10"/>
    <n v="7"/>
    <n v="7"/>
    <n v="4"/>
    <n v="8"/>
    <n v="6.833333333333333"/>
    <s v="Easy"/>
    <s v="Better Salary"/>
    <s v="Male"/>
    <n v="0"/>
    <n v="31"/>
    <x v="1"/>
    <n v="3"/>
    <s v="Black or African American"/>
    <s v="North America"/>
    <n v="1"/>
    <n v="0"/>
    <n v="0"/>
    <n v="0"/>
    <n v="0"/>
    <n v="0"/>
    <n v="0"/>
    <n v="0"/>
  </r>
  <r>
    <s v="62a6d037cec54911e9ce862a"/>
    <s v="anonymous"/>
    <s v="6/13/2022"/>
    <s v="1:50"/>
    <s v="0:01:47"/>
    <s v="Data Engineer"/>
    <n v="0"/>
    <n v="1"/>
    <n v="0"/>
    <n v="0"/>
    <n v="0"/>
    <s v="No"/>
    <s v="0-40k"/>
    <n v="1"/>
    <s v="Real Estate"/>
    <s v="Python"/>
    <n v="3"/>
    <n v="3"/>
    <n v="8"/>
    <n v="9"/>
    <n v="5"/>
    <n v="3"/>
    <n v="5.166666666666667"/>
    <s v="Easy"/>
    <s v="Better Salary"/>
    <s v="Male"/>
    <n v="0"/>
    <n v="23"/>
    <x v="1"/>
    <n v="3"/>
    <s v="Other"/>
    <s v="United Kingdom"/>
    <n v="0"/>
    <n v="0"/>
    <n v="0"/>
    <n v="0"/>
    <n v="1"/>
    <n v="0"/>
    <n v="0"/>
    <n v="0"/>
  </r>
  <r>
    <s v="62a6d2532e54c9003e575d9c"/>
    <s v="anonymous"/>
    <s v="6/13/2022"/>
    <s v="1:59"/>
    <s v="0:03:06"/>
    <s v="Data Analyst"/>
    <n v="1"/>
    <n v="0"/>
    <n v="0"/>
    <n v="0"/>
    <n v="0"/>
    <s v="No"/>
    <s v="41k-65k"/>
    <n v="2"/>
    <s v="Other"/>
    <s v="Other"/>
    <n v="1"/>
    <n v="4"/>
    <n v="4"/>
    <n v="1"/>
    <n v="1"/>
    <n v="4"/>
    <n v="2.5"/>
    <s v="Easy"/>
    <s v="Good Culture"/>
    <s v="Female"/>
    <n v="1"/>
    <n v="48"/>
    <x v="3"/>
    <n v="4"/>
    <s v="White or Caucasian"/>
    <s v="United Kingdom"/>
    <n v="0"/>
    <n v="0"/>
    <n v="0"/>
    <n v="0"/>
    <n v="1"/>
    <n v="0"/>
    <n v="0"/>
    <n v="0"/>
  </r>
  <r>
    <s v="62a6dbcad8c00e9f541e1050"/>
    <s v="anonymous"/>
    <s v="6/13/2022"/>
    <s v="2:40"/>
    <s v="0:01:00"/>
    <s v="Data Analyst"/>
    <n v="1"/>
    <n v="0"/>
    <n v="0"/>
    <n v="0"/>
    <n v="0"/>
    <s v="Yes"/>
    <s v="66k-85k"/>
    <n v="3"/>
    <s v="Healthcare"/>
    <s v="Python"/>
    <n v="6"/>
    <n v="9"/>
    <n v="8"/>
    <n v="8"/>
    <n v="8"/>
    <n v="7"/>
    <n v="7.666666666666667"/>
    <s v="Neither easy nor difficult"/>
    <s v="Better Salary"/>
    <s v="Male"/>
    <n v="0"/>
    <n v="28"/>
    <x v="1"/>
    <n v="3"/>
    <s v="Black or African American"/>
    <s v="North America"/>
    <n v="1"/>
    <n v="0"/>
    <n v="0"/>
    <n v="0"/>
    <n v="0"/>
    <n v="0"/>
    <n v="0"/>
    <n v="0"/>
  </r>
  <r>
    <s v="62a6e2815d257a28a311c8f9"/>
    <s v="anonymous"/>
    <s v="6/13/2022"/>
    <s v="3:08"/>
    <s v="0:02:04"/>
    <s v="Data Analyst"/>
    <n v="1"/>
    <n v="0"/>
    <n v="0"/>
    <n v="0"/>
    <n v="0"/>
    <s v="Yes"/>
    <s v="41k-65k"/>
    <n v="2"/>
    <s v="Other"/>
    <s v="Python"/>
    <n v="5"/>
    <n v="7"/>
    <n v="7"/>
    <n v="7"/>
    <n v="7"/>
    <n v="7"/>
    <n v="6.666666666666667"/>
    <s v="Difficult"/>
    <s v="Better Salary"/>
    <s v="Male"/>
    <n v="0"/>
    <n v="32"/>
    <x v="3"/>
    <n v="4"/>
    <s v="Hispanic or Latino"/>
    <s v="United Kingdom"/>
    <n v="0"/>
    <n v="0"/>
    <n v="0"/>
    <n v="0"/>
    <n v="1"/>
    <n v="0"/>
    <n v="0"/>
    <n v="0"/>
  </r>
  <r>
    <s v="62a38985f8f756164585b89c"/>
    <s v="anonymous"/>
    <s v="6/10/2022"/>
    <s v="14:12"/>
    <s v="0:03:13"/>
    <s v="Data Architect"/>
    <n v="0"/>
    <n v="0"/>
    <n v="0"/>
    <n v="0"/>
    <n v="0"/>
    <s v="Yes"/>
    <s v="0-40k"/>
    <n v="1"/>
    <s v="Finance"/>
    <s v="Python"/>
    <n v="5"/>
    <n v="6"/>
    <n v="2"/>
    <n v="3"/>
    <n v="3"/>
    <n v="5"/>
    <n v="4"/>
    <s v="Very Difficult"/>
    <s v="Good Work/Life Balance"/>
    <s v="Female"/>
    <n v="1"/>
    <n v="34"/>
    <x v="3"/>
    <n v="4"/>
    <s v="White or Caucasian"/>
    <s v="Europe"/>
    <n v="0"/>
    <n v="0"/>
    <n v="1"/>
    <n v="0"/>
    <n v="0"/>
    <n v="0"/>
    <n v="0"/>
    <n v="0"/>
  </r>
  <r>
    <s v="62a33cb6cf25554317300177"/>
    <s v="anonymous"/>
    <s v="6/10/2022"/>
    <s v="8:44"/>
    <s v="0:02:34"/>
    <s v="Data Analyst"/>
    <n v="1"/>
    <n v="0"/>
    <n v="0"/>
    <n v="0"/>
    <n v="0"/>
    <s v="Yes"/>
    <s v="0-40k"/>
    <n v="1"/>
    <s v="Other"/>
    <s v="Python"/>
    <n v="2"/>
    <n v="3"/>
    <n v="3"/>
    <n v="3"/>
    <n v="3"/>
    <n v="2"/>
    <n v="2.6666666666666665"/>
    <s v="Difficult"/>
    <s v="Good Work/Life Balance"/>
    <s v="Male"/>
    <n v="0"/>
    <n v="33"/>
    <x v="0"/>
    <s v=" "/>
    <s v="Black or African American"/>
    <s v="Africa"/>
    <n v="0"/>
    <n v="1"/>
    <n v="0"/>
    <n v="0"/>
    <n v="0"/>
    <n v="0"/>
    <n v="0"/>
    <n v="0"/>
  </r>
  <r>
    <s v="62a37128d8c00e9f541a39dd"/>
    <s v="anonymous"/>
    <s v="6/10/2022"/>
    <s v="12:28"/>
    <s v="0:01:57"/>
    <s v="Data Analyst"/>
    <n v="1"/>
    <n v="0"/>
    <n v="0"/>
    <n v="0"/>
    <n v="0"/>
    <s v="No"/>
    <s v="0-40k"/>
    <n v="1"/>
    <s v="Other"/>
    <s v="Other"/>
    <n v="5"/>
    <n v="2"/>
    <n v="5"/>
    <n v="5"/>
    <n v="3"/>
    <n v="4"/>
    <n v="4"/>
    <s v="Difficult"/>
    <s v="Better Salary"/>
    <s v="Male"/>
    <n v="0"/>
    <n v="25"/>
    <x v="1"/>
    <n v="3"/>
    <s v="White or Caucasian"/>
    <s v="Europe"/>
    <n v="0"/>
    <n v="0"/>
    <n v="1"/>
    <n v="0"/>
    <n v="0"/>
    <n v="0"/>
    <n v="0"/>
    <n v="0"/>
  </r>
  <r>
    <s v="62a70b55cec54911e9cedd98"/>
    <s v="anonymous"/>
    <s v="6/13/2022"/>
    <s v="6:03"/>
    <s v="0:02:49"/>
    <s v="Data Analyst"/>
    <n v="1"/>
    <n v="0"/>
    <n v="0"/>
    <n v="0"/>
    <n v="0"/>
    <s v="Yes"/>
    <s v="0-40k"/>
    <n v="1"/>
    <s v="Other"/>
    <s v="Python"/>
    <n v="4"/>
    <n v="2"/>
    <n v="5"/>
    <n v="2"/>
    <n v="4"/>
    <n v="4"/>
    <n v="3.5"/>
    <s v="Neither easy nor difficult"/>
    <s v="Good Work/Life Balance"/>
    <s v="Female"/>
    <n v="1"/>
    <n v="35"/>
    <x v="3"/>
    <n v="4"/>
    <s v="White or Caucasian"/>
    <s v="Europe"/>
    <n v="0"/>
    <n v="0"/>
    <n v="1"/>
    <n v="0"/>
    <n v="0"/>
    <n v="0"/>
    <n v="0"/>
    <n v="0"/>
  </r>
  <r>
    <s v="62a73a37f8d5efcc22fcb724"/>
    <s v="anonymous"/>
    <s v="6/13/2022"/>
    <s v="9:23"/>
    <s v="0:01:09"/>
    <s v="Other"/>
    <n v="0"/>
    <n v="0"/>
    <n v="0"/>
    <n v="0"/>
    <n v="0"/>
    <s v="Yes"/>
    <s v="66k-85k"/>
    <n v="3"/>
    <s v="Other"/>
    <s v="Python"/>
    <n v="6"/>
    <n v="6"/>
    <n v="7"/>
    <n v="7"/>
    <n v="6"/>
    <n v="7"/>
    <n v="6.5"/>
    <s v="Easy"/>
    <s v="Good Culture"/>
    <s v="Female"/>
    <n v="1"/>
    <n v="30"/>
    <x v="3"/>
    <n v="4"/>
    <s v="Asian or Asian American"/>
    <s v="North America"/>
    <n v="1"/>
    <n v="0"/>
    <n v="0"/>
    <n v="0"/>
    <n v="0"/>
    <n v="0"/>
    <n v="0"/>
    <n v="0"/>
  </r>
  <r>
    <s v="62a73aa824a26260273d0172"/>
    <s v="anonymous"/>
    <s v="6/13/2022"/>
    <s v="9:24"/>
    <s v="0:01:26"/>
    <s v="Data Analyst"/>
    <n v="1"/>
    <n v="0"/>
    <n v="0"/>
    <n v="0"/>
    <n v="0"/>
    <s v="Yes"/>
    <s v="41k-65k"/>
    <n v="2"/>
    <s v="Tech"/>
    <s v="Python"/>
    <n v="3"/>
    <n v="3"/>
    <n v="5"/>
    <n v="4"/>
    <n v="4"/>
    <n v="4"/>
    <n v="3.8333333333333335"/>
    <s v="Neither easy nor difficult"/>
    <s v="Better Salary"/>
    <s v="Male"/>
    <n v="0"/>
    <n v="48"/>
    <x v="1"/>
    <n v="3"/>
    <s v="White or Caucasian"/>
    <s v="North America"/>
    <n v="1"/>
    <n v="0"/>
    <n v="0"/>
    <n v="0"/>
    <n v="0"/>
    <n v="0"/>
    <n v="0"/>
    <n v="0"/>
  </r>
  <r>
    <s v="62a73c5b0a77c1a77f6aba65"/>
    <s v="anonymous"/>
    <s v="6/13/2022"/>
    <s v="9:32"/>
    <s v="0:01:26"/>
    <s v="Data Analyst"/>
    <n v="1"/>
    <n v="0"/>
    <n v="0"/>
    <n v="0"/>
    <n v="0"/>
    <s v="Yes"/>
    <s v="66k-85k"/>
    <n v="3"/>
    <s v="Finance"/>
    <s v="SQL"/>
    <n v="5"/>
    <n v="8"/>
    <n v="5"/>
    <n v="5"/>
    <n v="5"/>
    <n v="4"/>
    <n v="5.333333333333333"/>
    <s v="Easy"/>
    <s v="Remote Work"/>
    <s v="Male"/>
    <n v="0"/>
    <n v="32"/>
    <x v="3"/>
    <n v="4"/>
    <s v="Asian or Asian American"/>
    <s v="North America"/>
    <n v="1"/>
    <n v="0"/>
    <n v="0"/>
    <n v="0"/>
    <n v="0"/>
    <n v="0"/>
    <n v="0"/>
    <n v="0"/>
  </r>
  <r>
    <s v="62a749ebd8c00e9f541efa36"/>
    <s v="anonymous"/>
    <s v="6/13/2022"/>
    <s v="10:30"/>
    <s v="0:01:12"/>
    <s v="Other"/>
    <n v="0"/>
    <n v="0"/>
    <n v="0"/>
    <n v="0"/>
    <n v="0"/>
    <s v="Yes"/>
    <s v="41k-65k"/>
    <n v="2"/>
    <s v="Telecommunication"/>
    <s v="Python"/>
    <n v="4"/>
    <n v="5"/>
    <n v="4"/>
    <n v="5"/>
    <n v="5"/>
    <n v="6"/>
    <n v="4.833333333333333"/>
    <s v="Difficult"/>
    <s v="Good Work/Life Balance"/>
    <s v="Male"/>
    <n v="0"/>
    <n v="27"/>
    <x v="1"/>
    <n v="3"/>
    <s v="American Indian or Alaska Native"/>
    <s v="India"/>
    <n v="0"/>
    <n v="0"/>
    <n v="0"/>
    <n v="1"/>
    <n v="0"/>
    <n v="0"/>
    <n v="0"/>
    <n v="0"/>
  </r>
  <r>
    <s v="62a74e28b4da29969c681108"/>
    <s v="anonymous"/>
    <s v="6/13/2022"/>
    <s v="10:48"/>
    <s v="0:01:34"/>
    <s v="Other"/>
    <n v="0"/>
    <n v="0"/>
    <n v="0"/>
    <n v="0"/>
    <n v="0"/>
    <s v="No"/>
    <s v="41k-65k"/>
    <n v="2"/>
    <s v="Tech"/>
    <s v="Python"/>
    <n v="7"/>
    <n v="9"/>
    <n v="5"/>
    <n v="6"/>
    <n v="6"/>
    <n v="7"/>
    <n v="6.666666666666667"/>
    <s v="Easy"/>
    <s v="Other"/>
    <s v="Male"/>
    <n v="0"/>
    <n v="27"/>
    <x v="3"/>
    <n v="4"/>
    <s v="White or Caucasian"/>
    <s v="United Kingdom"/>
    <n v="0"/>
    <n v="0"/>
    <n v="0"/>
    <n v="0"/>
    <n v="1"/>
    <n v="0"/>
    <n v="0"/>
    <n v="0"/>
  </r>
  <r>
    <s v="62a47e812e54c9003e54d789"/>
    <s v="anonymous"/>
    <s v="6/11/2022"/>
    <s v="7:37"/>
    <s v="0:01:32"/>
    <s v="Student/Looking/None"/>
    <n v="0"/>
    <n v="0"/>
    <n v="0"/>
    <n v="0"/>
    <n v="0"/>
    <s v="Yes"/>
    <s v="0-40k"/>
    <n v="1"/>
    <s v="Other"/>
    <s v="R"/>
    <n v="3"/>
    <n v="6"/>
    <n v="7"/>
    <n v="6"/>
    <n v="4"/>
    <n v="4"/>
    <n v="5"/>
    <s v="Neither easy nor difficult"/>
    <s v="Good Work/Life Balance"/>
    <s v="Male"/>
    <n v="0"/>
    <n v="24"/>
    <x v="1"/>
    <n v="3"/>
    <s v="White or Caucasian"/>
    <s v="Europe"/>
    <n v="0"/>
    <n v="0"/>
    <n v="1"/>
    <n v="0"/>
    <n v="0"/>
    <n v="0"/>
    <n v="0"/>
    <n v="0"/>
  </r>
  <r>
    <s v="62a75a5418134ddc75d3d2f1"/>
    <s v="anonymous"/>
    <s v="6/13/2022"/>
    <s v="11:40"/>
    <s v="0:00:43"/>
    <s v="Data Scientist"/>
    <n v="0"/>
    <n v="0"/>
    <n v="1"/>
    <n v="0"/>
    <n v="0"/>
    <s v="Yes"/>
    <s v="150k-225k"/>
    <n v="7"/>
    <s v="Finance"/>
    <s v="R"/>
    <n v="9"/>
    <n v="9"/>
    <n v="9"/>
    <n v="9"/>
    <n v="8"/>
    <n v="8"/>
    <n v="8.6666666666666661"/>
    <s v="Difficult"/>
    <s v="Better Salary"/>
    <s v="Male"/>
    <n v="0"/>
    <n v="42"/>
    <x v="5"/>
    <n v="5"/>
    <s v="Asian or Asian American"/>
    <s v="North America"/>
    <n v="1"/>
    <n v="0"/>
    <n v="0"/>
    <n v="0"/>
    <n v="0"/>
    <n v="0"/>
    <n v="0"/>
    <n v="0"/>
  </r>
  <r>
    <s v="62a75ed0f8f75616458a5d1a"/>
    <s v="anonymous"/>
    <s v="6/13/2022"/>
    <s v="11:59"/>
    <s v="0:02:58"/>
    <s v="Other"/>
    <n v="0"/>
    <n v="0"/>
    <n v="0"/>
    <n v="0"/>
    <n v="0"/>
    <s v="No"/>
    <s v="41k-65k"/>
    <n v="2"/>
    <s v="Tech"/>
    <s v="Python"/>
    <n v="8"/>
    <n v="6"/>
    <n v="6"/>
    <n v="8"/>
    <n v="7"/>
    <n v="8"/>
    <n v="7.166666666666667"/>
    <s v="Neither easy nor difficult"/>
    <s v="Better Salary"/>
    <s v="Male"/>
    <n v="0"/>
    <n v="24"/>
    <x v="1"/>
    <n v="3"/>
    <s v="Hispanic or Latino"/>
    <s v="North America"/>
    <n v="1"/>
    <n v="0"/>
    <n v="0"/>
    <n v="0"/>
    <n v="0"/>
    <n v="0"/>
    <n v="0"/>
    <n v="0"/>
  </r>
  <r>
    <s v="62a48d562e54c9003e54ea2b"/>
    <s v="anonymous"/>
    <s v="6/11/2022"/>
    <s v="8:40"/>
    <s v="0:01:22"/>
    <s v="Software Engineer "/>
    <n v="0"/>
    <n v="0"/>
    <n v="0"/>
    <n v="0"/>
    <n v="0"/>
    <s v="No"/>
    <s v="0-40k"/>
    <n v="1"/>
    <s v="Tech"/>
    <s v="R"/>
    <n v="2"/>
    <n v="5"/>
    <n v="2"/>
    <n v="8"/>
    <n v="9"/>
    <n v="10"/>
    <n v="6"/>
    <s v="Difficult"/>
    <s v="Remote Work"/>
    <s v="Male"/>
    <n v="0"/>
    <n v="26"/>
    <x v="3"/>
    <n v="4"/>
    <s v="White or Caucasian"/>
    <s v="Europe"/>
    <n v="0"/>
    <n v="0"/>
    <n v="1"/>
    <n v="0"/>
    <n v="0"/>
    <n v="0"/>
    <n v="0"/>
    <n v="0"/>
  </r>
  <r>
    <s v="62a764ffd8c00e9f541f3cc3"/>
    <s v="anonymous"/>
    <s v="6/13/2022"/>
    <s v="12:25"/>
    <s v="0:01:21"/>
    <s v="Data Analyst"/>
    <n v="1"/>
    <n v="0"/>
    <n v="0"/>
    <n v="0"/>
    <n v="0"/>
    <s v="No"/>
    <s v="0-40k"/>
    <n v="1"/>
    <s v="Tech"/>
    <s v="Python"/>
    <n v="7"/>
    <n v="9"/>
    <n v="8"/>
    <n v="8"/>
    <n v="4"/>
    <n v="2"/>
    <n v="6.333333333333333"/>
    <s v="Neither easy nor difficult"/>
    <s v="Better Salary"/>
    <s v="Male"/>
    <n v="0"/>
    <n v="26"/>
    <x v="1"/>
    <n v="3"/>
    <s v="Asian or Asian American"/>
    <s v="India"/>
    <n v="0"/>
    <n v="0"/>
    <n v="0"/>
    <n v="1"/>
    <n v="0"/>
    <n v="0"/>
    <n v="0"/>
    <n v="0"/>
  </r>
  <r>
    <s v="62a76c962e54c9003e588661"/>
    <s v="anonymous"/>
    <s v="6/13/2022"/>
    <s v="12:57"/>
    <s v="0:02:01"/>
    <s v="Data Analyst"/>
    <n v="1"/>
    <n v="0"/>
    <n v="0"/>
    <n v="0"/>
    <n v="0"/>
    <s v="No"/>
    <s v="41k-65k"/>
    <n v="2"/>
    <s v="Other"/>
    <s v="SQL"/>
    <n v="5"/>
    <n v="6"/>
    <n v="6"/>
    <n v="2"/>
    <n v="2"/>
    <n v="3"/>
    <n v="4"/>
    <s v="Neither easy nor difficult"/>
    <s v="Better Salary"/>
    <s v="Male"/>
    <n v="0"/>
    <n v="32"/>
    <x v="1"/>
    <n v="3"/>
    <s v="Black or African American"/>
    <s v="Europe"/>
    <n v="0"/>
    <n v="0"/>
    <n v="1"/>
    <n v="0"/>
    <n v="0"/>
    <n v="0"/>
    <n v="0"/>
    <n v="0"/>
  </r>
  <r>
    <s v="62a8592f7dc029e2d672c0a8"/>
    <s v="anonymous"/>
    <s v="6/14/2022"/>
    <s v="5:47"/>
    <s v="0:01:37"/>
    <s v="Data Engineer"/>
    <n v="0"/>
    <n v="1"/>
    <n v="0"/>
    <n v="0"/>
    <n v="0"/>
    <s v="Yes"/>
    <s v="0-40k"/>
    <n v="1"/>
    <s v="Tech"/>
    <s v="Python"/>
    <n v="4"/>
    <n v="6"/>
    <n v="6"/>
    <n v="3"/>
    <n v="7"/>
    <n v="9"/>
    <n v="5.833333333333333"/>
    <s v="Neither easy nor difficult"/>
    <s v="Better Salary"/>
    <s v="Female"/>
    <n v="1"/>
    <n v="33"/>
    <x v="1"/>
    <n v="3"/>
    <s v="White or Caucasian"/>
    <s v="Europe"/>
    <n v="0"/>
    <n v="0"/>
    <n v="1"/>
    <n v="0"/>
    <n v="0"/>
    <n v="0"/>
    <n v="0"/>
    <n v="0"/>
  </r>
  <r>
    <s v="62a7738a2e54c9003e589598"/>
    <s v="anonymous"/>
    <s v="6/13/2022"/>
    <s v="13:27"/>
    <s v="0:01:18"/>
    <s v="Data Analyst"/>
    <n v="1"/>
    <n v="0"/>
    <n v="0"/>
    <n v="0"/>
    <n v="0"/>
    <s v="Yes"/>
    <s v="106k-125k"/>
    <n v="5"/>
    <s v="Healthcare"/>
    <s v="Python"/>
    <n v="4"/>
    <n v="3"/>
    <n v="4"/>
    <n v="2"/>
    <n v="2"/>
    <n v="2"/>
    <n v="2.8333333333333335"/>
    <s v="Easy"/>
    <s v="Good Work/Life Balance"/>
    <s v="Male"/>
    <n v="0"/>
    <n v="41"/>
    <x v="2"/>
    <n v="1"/>
    <s v="White or Caucasian"/>
    <s v="North America"/>
    <n v="1"/>
    <n v="0"/>
    <n v="0"/>
    <n v="0"/>
    <n v="0"/>
    <n v="0"/>
    <n v="0"/>
    <n v="0"/>
  </r>
  <r>
    <s v="62a77967f8d5efcc22fd4c81"/>
    <s v="anonymous"/>
    <s v="6/13/2022"/>
    <s v="13:52"/>
    <s v="0:00:59"/>
    <s v="Other"/>
    <n v="0"/>
    <n v="0"/>
    <n v="0"/>
    <n v="0"/>
    <n v="0"/>
    <s v="No"/>
    <s v="41k-65k"/>
    <n v="2"/>
    <s v="Education"/>
    <s v="Python"/>
    <n v="4"/>
    <n v="9"/>
    <n v="8"/>
    <n v="8"/>
    <n v="6"/>
    <n v="7"/>
    <n v="7"/>
    <s v="Neither easy nor difficult"/>
    <s v="Better Salary"/>
    <s v="Male"/>
    <n v="0"/>
    <n v="25"/>
    <x v="3"/>
    <n v="4"/>
    <s v="White or Caucasian"/>
    <s v="North America"/>
    <n v="1"/>
    <n v="0"/>
    <n v="0"/>
    <n v="0"/>
    <n v="0"/>
    <n v="0"/>
    <n v="0"/>
    <n v="0"/>
  </r>
  <r>
    <s v="62a77a37f8d5efcc22fd4e47"/>
    <s v="anonymous"/>
    <s v="6/13/2022"/>
    <s v="13:56"/>
    <s v="0:01:04"/>
    <s v="Data Analyst"/>
    <n v="1"/>
    <n v="0"/>
    <n v="0"/>
    <n v="0"/>
    <n v="0"/>
    <s v="Yes"/>
    <s v="0-40k"/>
    <n v="1"/>
    <s v="Construction"/>
    <s v="Python"/>
    <n v="0"/>
    <n v="0"/>
    <n v="0"/>
    <n v="0"/>
    <n v="0"/>
    <n v="0"/>
    <n v="0"/>
    <s v="Very Difficult"/>
    <s v="Better Salary"/>
    <s v="Female"/>
    <n v="1"/>
    <n v="28"/>
    <x v="3"/>
    <n v="4"/>
    <s v="Asian or Asian American"/>
    <s v="North America"/>
    <n v="1"/>
    <n v="0"/>
    <n v="0"/>
    <n v="0"/>
    <n v="0"/>
    <n v="0"/>
    <n v="0"/>
    <n v="0"/>
  </r>
  <r>
    <s v="62a77cb7b4da29969c68743a"/>
    <s v="anonymous"/>
    <s v="6/13/2022"/>
    <s v="14:06"/>
    <s v="0:00:50"/>
    <s v="Data Analyst"/>
    <n v="1"/>
    <n v="0"/>
    <n v="0"/>
    <n v="0"/>
    <n v="0"/>
    <s v="Yes"/>
    <s v="41k-65k"/>
    <n v="2"/>
    <s v="Agriculture"/>
    <s v="Python"/>
    <n v="3"/>
    <n v="6"/>
    <n v="5"/>
    <n v="5"/>
    <n v="5"/>
    <n v="6"/>
    <n v="5"/>
    <s v="Neither easy nor difficult"/>
    <s v="Better Salary"/>
    <s v="Male"/>
    <n v="0"/>
    <n v="29"/>
    <x v="1"/>
    <n v="3"/>
    <s v="White or Caucasian"/>
    <s v="North America"/>
    <n v="1"/>
    <n v="0"/>
    <n v="0"/>
    <n v="0"/>
    <n v="0"/>
    <n v="0"/>
    <n v="0"/>
    <n v="0"/>
  </r>
  <r>
    <s v="62a78743f8f75616458ab6bb"/>
    <s v="anonymous"/>
    <s v="6/13/2022"/>
    <s v="14:51"/>
    <s v="0:01:30"/>
    <s v="Student/Looking/None"/>
    <n v="0"/>
    <n v="0"/>
    <n v="0"/>
    <n v="0"/>
    <n v="0"/>
    <s v="No"/>
    <s v="0-40k"/>
    <n v="1"/>
    <s v="Telecommunication"/>
    <s v="Python"/>
    <n v="8"/>
    <n v="10"/>
    <n v="6"/>
    <n v="7"/>
    <n v="8"/>
    <n v="8"/>
    <n v="7.833333333333333"/>
    <s v="Neither easy nor difficult"/>
    <s v="Better Salary"/>
    <s v="Male"/>
    <n v="0"/>
    <n v="19"/>
    <x v="2"/>
    <n v="1"/>
    <s v="White or Caucasian"/>
    <s v="North America"/>
    <n v="1"/>
    <n v="0"/>
    <n v="0"/>
    <n v="0"/>
    <n v="0"/>
    <n v="0"/>
    <n v="0"/>
    <n v="0"/>
  </r>
  <r>
    <s v="62a789015d257a28a3132977"/>
    <s v="anonymous"/>
    <s v="6/13/2022"/>
    <s v="14:59"/>
    <s v="0:01:25"/>
    <s v="Data Analyst"/>
    <n v="1"/>
    <n v="0"/>
    <n v="0"/>
    <n v="0"/>
    <n v="0"/>
    <s v="Yes"/>
    <s v="41k-65k"/>
    <n v="2"/>
    <s v="Other"/>
    <s v="Python"/>
    <n v="5"/>
    <n v="6"/>
    <n v="9"/>
    <n v="6"/>
    <n v="7"/>
    <n v="10"/>
    <n v="7.166666666666667"/>
    <s v="Neither easy nor difficult"/>
    <s v="Better Salary"/>
    <s v="Male"/>
    <n v="0"/>
    <n v="27"/>
    <x v="1"/>
    <n v="3"/>
    <s v="Asian or Asian American"/>
    <s v="India"/>
    <n v="0"/>
    <n v="0"/>
    <n v="0"/>
    <n v="1"/>
    <n v="0"/>
    <n v="0"/>
    <n v="0"/>
    <n v="0"/>
  </r>
  <r>
    <s v="62a525aff8f75616458784dd"/>
    <s v="anonymous"/>
    <s v="6/11/2022"/>
    <s v="19:30"/>
    <s v="0:03:25"/>
    <s v="Data Analyst"/>
    <n v="1"/>
    <n v="0"/>
    <n v="0"/>
    <n v="0"/>
    <n v="0"/>
    <s v="Yes"/>
    <s v="0-40k"/>
    <n v="1"/>
    <s v="Agriculture"/>
    <s v="Python"/>
    <n v="2"/>
    <n v="1"/>
    <n v="3"/>
    <n v="3"/>
    <n v="3"/>
    <n v="4"/>
    <n v="2.6666666666666665"/>
    <s v="Difficult"/>
    <s v="Better Salary"/>
    <s v="Male"/>
    <n v="0"/>
    <n v="36"/>
    <x v="1"/>
    <n v="3"/>
    <s v="Other"/>
    <s v="Middle East"/>
    <n v="0"/>
    <n v="0"/>
    <n v="0"/>
    <n v="0"/>
    <n v="0"/>
    <n v="0"/>
    <n v="0"/>
    <n v="0"/>
  </r>
  <r>
    <s v="62a7988bbae91e4b8b88b8ee"/>
    <s v="anonymous"/>
    <s v="6/13/2022"/>
    <s v="16:05"/>
    <s v="0:01:46"/>
    <s v="Data Analyst"/>
    <n v="1"/>
    <n v="0"/>
    <n v="0"/>
    <n v="0"/>
    <n v="0"/>
    <s v="Yes"/>
    <s v="41k-65k"/>
    <n v="2"/>
    <s v="Other"/>
    <s v="Python"/>
    <n v="6"/>
    <n v="10"/>
    <n v="10"/>
    <n v="10"/>
    <n v="10"/>
    <n v="8"/>
    <n v="9"/>
    <s v="Difficult"/>
    <s v="Better Salary"/>
    <s v="Female"/>
    <n v="1"/>
    <n v="26"/>
    <x v="3"/>
    <n v="4"/>
    <s v="Asian or Asian American"/>
    <s v="North America"/>
    <n v="1"/>
    <n v="0"/>
    <n v="0"/>
    <n v="0"/>
    <n v="0"/>
    <n v="0"/>
    <n v="0"/>
    <n v="0"/>
  </r>
  <r>
    <s v="62a79c9c2e54c9003e58f0d5"/>
    <s v="anonymous"/>
    <s v="6/13/2022"/>
    <s v="16:22"/>
    <s v="0:02:42"/>
    <s v="Data Analyst"/>
    <n v="1"/>
    <n v="0"/>
    <n v="0"/>
    <n v="0"/>
    <n v="0"/>
    <s v="Yes"/>
    <s v="0-40k"/>
    <n v="1"/>
    <s v="Healthcare"/>
    <s v="Python"/>
    <n v="3"/>
    <n v="4"/>
    <n v="5"/>
    <n v="5"/>
    <n v="4"/>
    <n v="5"/>
    <n v="4.333333333333333"/>
    <s v="Difficult"/>
    <s v="Good Work/Life Balance"/>
    <s v="Male"/>
    <n v="0"/>
    <n v="25"/>
    <x v="1"/>
    <n v="3"/>
    <s v="White or Caucasian"/>
    <s v="Europe"/>
    <n v="0"/>
    <n v="0"/>
    <n v="1"/>
    <n v="0"/>
    <n v="0"/>
    <n v="0"/>
    <n v="0"/>
    <n v="0"/>
  </r>
  <r>
    <s v="62aa5c11f408bae018f7dec0"/>
    <s v="anonymous"/>
    <s v="6/15/2022"/>
    <s v="18:24"/>
    <s v="0:02:20"/>
    <s v="Data Analyst"/>
    <n v="1"/>
    <n v="0"/>
    <n v="0"/>
    <n v="0"/>
    <n v="0"/>
    <s v="Yes"/>
    <s v="41k-65k"/>
    <n v="2"/>
    <s v="Tech"/>
    <s v="Python"/>
    <n v="9"/>
    <n v="7"/>
    <n v="10"/>
    <n v="10"/>
    <n v="5"/>
    <n v="8"/>
    <n v="8.1666666666666661"/>
    <s v="Neither easy nor difficult"/>
    <s v="Better Salary"/>
    <s v="Male"/>
    <n v="0"/>
    <n v="24"/>
    <x v="1"/>
    <n v="3"/>
    <s v="Other"/>
    <s v="Middle East"/>
    <n v="0"/>
    <n v="0"/>
    <n v="0"/>
    <n v="0"/>
    <n v="0"/>
    <n v="0"/>
    <n v="0"/>
    <n v="0"/>
  </r>
  <r>
    <s v="62a33cf30a77c1a77f65baa2"/>
    <s v="anonymous"/>
    <s v="6/10/2022"/>
    <s v="8:45"/>
    <s v="0:02:31"/>
    <s v="Data Analyst"/>
    <n v="1"/>
    <n v="0"/>
    <n v="0"/>
    <n v="0"/>
    <n v="0"/>
    <s v="Yes"/>
    <s v="0-40k"/>
    <n v="1"/>
    <s v="Other"/>
    <s v="Python"/>
    <n v="3"/>
    <n v="8"/>
    <n v="10"/>
    <n v="10"/>
    <n v="7"/>
    <n v="8"/>
    <n v="7.666666666666667"/>
    <s v="Neither easy nor difficult"/>
    <s v="Better Salary"/>
    <s v="Male"/>
    <n v="0"/>
    <n v="32"/>
    <x v="0"/>
    <s v=" "/>
    <s v="White or Caucasian"/>
    <s v="Europe"/>
    <n v="0"/>
    <n v="0"/>
    <n v="1"/>
    <n v="0"/>
    <n v="0"/>
    <n v="0"/>
    <n v="0"/>
    <n v="0"/>
  </r>
  <r>
    <s v="62a7b296f8d5efcc22fdc1ef"/>
    <s v="anonymous"/>
    <s v="6/13/2022"/>
    <s v="17:56"/>
    <s v="0:01:07"/>
    <s v="Data Analyst"/>
    <n v="1"/>
    <n v="0"/>
    <n v="0"/>
    <n v="0"/>
    <n v="0"/>
    <s v="Yes"/>
    <s v="125k-150k"/>
    <n v="6"/>
    <s v="Education"/>
    <s v="Python"/>
    <n v="8"/>
    <n v="8"/>
    <n v="7"/>
    <n v="6"/>
    <n v="7"/>
    <n v="9"/>
    <n v="7.5"/>
    <s v="Neither easy nor difficult"/>
    <s v="Good Culture"/>
    <s v="Male"/>
    <n v="0"/>
    <n v="35"/>
    <x v="1"/>
    <n v="3"/>
    <s v="White or Caucasian"/>
    <s v="North America"/>
    <n v="1"/>
    <n v="0"/>
    <n v="0"/>
    <n v="0"/>
    <n v="0"/>
    <n v="0"/>
    <n v="0"/>
    <n v="0"/>
  </r>
  <r>
    <s v="62a7bd0e5d257a28a313855c"/>
    <s v="anonymous"/>
    <s v="6/13/2022"/>
    <s v="18:41"/>
    <s v="0:01:23"/>
    <s v="Data Analyst"/>
    <n v="1"/>
    <n v="0"/>
    <n v="0"/>
    <n v="0"/>
    <n v="0"/>
    <s v="Yes"/>
    <s v="86k-105k"/>
    <n v="4"/>
    <s v="Other"/>
    <s v="Python"/>
    <n v="6"/>
    <n v="7"/>
    <n v="7"/>
    <n v="6"/>
    <n v="7"/>
    <n v="6"/>
    <n v="6.5"/>
    <s v="Difficult"/>
    <s v="Remote Work"/>
    <s v="Male"/>
    <n v="0"/>
    <n v="29"/>
    <x v="3"/>
    <n v="4"/>
    <s v="Black or African American"/>
    <s v="North America"/>
    <n v="1"/>
    <n v="0"/>
    <n v="0"/>
    <n v="0"/>
    <n v="0"/>
    <n v="0"/>
    <n v="0"/>
    <n v="0"/>
  </r>
  <r>
    <s v="62a7be5e5d257a28a313876a"/>
    <s v="anonymous"/>
    <s v="6/13/2022"/>
    <s v="18:46"/>
    <s v="0:01:45"/>
    <s v="Data Analyst"/>
    <n v="1"/>
    <n v="0"/>
    <n v="0"/>
    <n v="0"/>
    <n v="0"/>
    <s v="Yes"/>
    <s v="86k-105k"/>
    <n v="4"/>
    <s v="Tech"/>
    <s v="Python"/>
    <n v="7"/>
    <n v="6"/>
    <n v="5"/>
    <n v="4"/>
    <n v="3"/>
    <n v="6"/>
    <n v="5.166666666666667"/>
    <s v="Neither easy nor difficult"/>
    <s v="Better Salary"/>
    <s v="Female"/>
    <n v="1"/>
    <n v="41"/>
    <x v="4"/>
    <n v="2"/>
    <s v="Hispanic or Latino"/>
    <s v="North America"/>
    <n v="1"/>
    <n v="0"/>
    <n v="0"/>
    <n v="0"/>
    <n v="0"/>
    <n v="0"/>
    <n v="0"/>
    <n v="0"/>
  </r>
  <r>
    <s v="62a7ce44575fa3a5ae8ece5f"/>
    <s v="anonymous"/>
    <s v="6/13/2022"/>
    <s v="19:54"/>
    <s v="0:01:15"/>
    <s v="Student/Looking/None"/>
    <n v="0"/>
    <n v="0"/>
    <n v="0"/>
    <n v="0"/>
    <n v="0"/>
    <s v="No"/>
    <s v="0-40k"/>
    <n v="1"/>
    <s v="Education"/>
    <s v="Python"/>
    <n v="0"/>
    <n v="6"/>
    <n v="4"/>
    <n v="5"/>
    <n v="2"/>
    <n v="4"/>
    <n v="3.5"/>
    <s v="Very Difficult"/>
    <s v="Remote Work"/>
    <s v="Female"/>
    <n v="1"/>
    <n v="22"/>
    <x v="1"/>
    <n v="3"/>
    <s v="Hispanic or Latino"/>
    <s v="North America"/>
    <n v="1"/>
    <n v="0"/>
    <n v="0"/>
    <n v="0"/>
    <n v="0"/>
    <n v="0"/>
    <n v="0"/>
    <n v="0"/>
  </r>
  <r>
    <s v="62a7e1380f8c8599d5b55fcf"/>
    <s v="anonymous"/>
    <s v="6/13/2022"/>
    <s v="21:15"/>
    <s v="0:02:30"/>
    <s v="Data Analyst"/>
    <n v="1"/>
    <n v="0"/>
    <n v="0"/>
    <n v="0"/>
    <n v="0"/>
    <s v="Yes"/>
    <s v="66k-85k"/>
    <n v="3"/>
    <s v="Healthcare"/>
    <s v="Other"/>
    <n v="2"/>
    <n v="6"/>
    <n v="6"/>
    <n v="4"/>
    <n v="3"/>
    <n v="3"/>
    <n v="4"/>
    <s v="Difficult"/>
    <s v="Better Salary"/>
    <s v="Male"/>
    <n v="0"/>
    <n v="35"/>
    <x v="1"/>
    <n v="3"/>
    <s v="Hispanic or Latino"/>
    <s v="North America"/>
    <n v="1"/>
    <n v="0"/>
    <n v="0"/>
    <n v="0"/>
    <n v="0"/>
    <n v="0"/>
    <n v="0"/>
    <n v="0"/>
  </r>
  <r>
    <s v="62a7e2d024a26260273e4448"/>
    <s v="anonymous"/>
    <s v="6/13/2022"/>
    <s v="21:22"/>
    <s v="0:02:04"/>
    <s v="Data Analyst"/>
    <n v="1"/>
    <n v="0"/>
    <n v="0"/>
    <n v="0"/>
    <n v="0"/>
    <s v="Yes"/>
    <s v="66k-85k"/>
    <n v="3"/>
    <s v="Finance"/>
    <s v="Python"/>
    <n v="4"/>
    <n v="3"/>
    <n v="4"/>
    <n v="4"/>
    <n v="4"/>
    <n v="6"/>
    <n v="4.166666666666667"/>
    <s v="Very Difficult"/>
    <s v="Better Salary"/>
    <s v="Male"/>
    <n v="0"/>
    <n v="30"/>
    <x v="1"/>
    <n v="3"/>
    <s v="Asian or Asian American"/>
    <s v="Asia"/>
    <n v="0"/>
    <n v="0"/>
    <n v="0"/>
    <n v="0"/>
    <n v="0"/>
    <n v="1"/>
    <n v="0"/>
    <n v="0"/>
  </r>
  <r>
    <s v="62a7ed9c0f8c8599d5b57132"/>
    <s v="anonymous"/>
    <s v="6/13/2022"/>
    <s v="22:08"/>
    <s v="0:01:13"/>
    <s v="Data Engineer"/>
    <n v="0"/>
    <n v="1"/>
    <n v="0"/>
    <n v="0"/>
    <n v="0"/>
    <s v="No"/>
    <s v="150k-225k"/>
    <n v="7"/>
    <s v="Real Estate"/>
    <s v="Python"/>
    <n v="4"/>
    <n v="6"/>
    <n v="3"/>
    <n v="2"/>
    <n v="3"/>
    <n v="3"/>
    <n v="3.5"/>
    <s v="Neither easy nor difficult"/>
    <s v="Good Culture"/>
    <s v="Male"/>
    <n v="0"/>
    <n v="37"/>
    <x v="1"/>
    <n v="3"/>
    <s v="Asian or Asian American"/>
    <s v="North America"/>
    <n v="1"/>
    <n v="0"/>
    <n v="0"/>
    <n v="0"/>
    <n v="0"/>
    <n v="0"/>
    <n v="0"/>
    <n v="0"/>
  </r>
  <r>
    <s v="62a7f09a0f8c8599d5b57526"/>
    <s v="anonymous"/>
    <s v="6/13/2022"/>
    <s v="22:21"/>
    <s v="0:03:15"/>
    <s v="Data Analyst"/>
    <n v="1"/>
    <n v="0"/>
    <n v="0"/>
    <n v="0"/>
    <n v="0"/>
    <s v="Yes"/>
    <s v="66k-85k"/>
    <n v="3"/>
    <s v="Other"/>
    <s v="Python"/>
    <n v="6"/>
    <n v="7"/>
    <n v="7"/>
    <n v="5"/>
    <n v="5"/>
    <n v="9"/>
    <n v="6.5"/>
    <s v="Difficult"/>
    <s v="Better Salary"/>
    <s v="Female"/>
    <n v="1"/>
    <n v="28"/>
    <x v="3"/>
    <n v="4"/>
    <s v="Black or African American"/>
    <s v="North America"/>
    <n v="1"/>
    <n v="0"/>
    <n v="0"/>
    <n v="0"/>
    <n v="0"/>
    <n v="0"/>
    <n v="0"/>
    <n v="0"/>
  </r>
  <r>
    <s v="62a7fb02f8d5efcc22fe2486"/>
    <s v="anonymous"/>
    <s v="6/13/2022"/>
    <s v="23:05"/>
    <s v="0:00:58"/>
    <s v="Data Analyst"/>
    <n v="1"/>
    <n v="0"/>
    <n v="0"/>
    <n v="0"/>
    <n v="0"/>
    <s v="No"/>
    <s v="86k-105k"/>
    <n v="4"/>
    <s v="Real Estate"/>
    <s v="Python"/>
    <n v="7"/>
    <n v="5"/>
    <n v="6"/>
    <n v="6"/>
    <n v="4"/>
    <n v="6"/>
    <n v="5.666666666666667"/>
    <s v="Neither easy nor difficult"/>
    <s v="Good Culture"/>
    <s v="Male"/>
    <n v="0"/>
    <n v="23"/>
    <x v="2"/>
    <n v="1"/>
    <s v="White or Caucasian"/>
    <s v="North America"/>
    <n v="1"/>
    <n v="0"/>
    <n v="0"/>
    <n v="0"/>
    <n v="0"/>
    <n v="0"/>
    <n v="0"/>
    <n v="0"/>
  </r>
  <r>
    <s v="62a816907dc029e2d6725a33"/>
    <s v="anonymous"/>
    <s v="6/14/2022"/>
    <s v="1:03"/>
    <s v="0:01:54"/>
    <s v="Student/Looking/None"/>
    <n v="0"/>
    <n v="0"/>
    <n v="0"/>
    <n v="0"/>
    <n v="0"/>
    <s v="No"/>
    <s v="0-40k"/>
    <n v="1"/>
    <s v="Finance"/>
    <s v="Python"/>
    <n v="3"/>
    <n v="4"/>
    <n v="8"/>
    <n v="5"/>
    <n v="5"/>
    <n v="3"/>
    <n v="4.666666666666667"/>
    <s v="Neither easy nor difficult"/>
    <s v="Better Salary"/>
    <s v="Male"/>
    <n v="0"/>
    <n v="26"/>
    <x v="2"/>
    <n v="1"/>
    <s v="Asian or Asian American"/>
    <s v="North America"/>
    <n v="1"/>
    <n v="0"/>
    <n v="0"/>
    <n v="0"/>
    <n v="0"/>
    <n v="0"/>
    <n v="0"/>
    <n v="0"/>
  </r>
  <r>
    <s v="62a84764bc6861bf317d7b86"/>
    <s v="anonymous"/>
    <s v="6/14/2022"/>
    <s v="4:31"/>
    <s v="0:01:22"/>
    <s v="Data Analyst"/>
    <n v="1"/>
    <n v="0"/>
    <n v="0"/>
    <n v="0"/>
    <n v="0"/>
    <s v="No"/>
    <s v="66k-85k"/>
    <n v="3"/>
    <s v="Other"/>
    <s v="Python"/>
    <n v="2"/>
    <n v="4"/>
    <n v="4"/>
    <n v="3"/>
    <n v="4"/>
    <n v="4"/>
    <n v="3.5"/>
    <s v="Neither easy nor difficult"/>
    <s v="Good Work/Life Balance"/>
    <s v="Male"/>
    <n v="0"/>
    <n v="25"/>
    <x v="1"/>
    <n v="3"/>
    <s v="Native Hawaiian or other Pacific Islander"/>
    <s v="Australia"/>
    <n v="0"/>
    <n v="0"/>
    <n v="0"/>
    <n v="0"/>
    <n v="0"/>
    <n v="0"/>
    <n v="1"/>
    <n v="0"/>
  </r>
  <r>
    <s v="62a84f9af408bae018f41e34"/>
    <s v="anonymous"/>
    <s v="6/14/2022"/>
    <s v="5:06"/>
    <s v="0:01:27"/>
    <s v="Data Analyst"/>
    <n v="1"/>
    <n v="0"/>
    <n v="0"/>
    <n v="0"/>
    <n v="0"/>
    <s v="No"/>
    <s v="0-40k"/>
    <n v="1"/>
    <s v="Tech"/>
    <s v="Python"/>
    <n v="0"/>
    <n v="1"/>
    <n v="2"/>
    <n v="1"/>
    <n v="1"/>
    <n v="1"/>
    <n v="1"/>
    <s v="Neither easy nor difficult"/>
    <s v="Remote Work"/>
    <s v="Male"/>
    <n v="0"/>
    <n v="23"/>
    <x v="1"/>
    <n v="3"/>
    <s v="Asian or Asian American"/>
    <s v="India"/>
    <n v="0"/>
    <n v="0"/>
    <n v="0"/>
    <n v="1"/>
    <n v="0"/>
    <n v="0"/>
    <n v="0"/>
    <n v="0"/>
  </r>
  <r>
    <s v="62a85803f8d5efcc22fea92f"/>
    <s v="anonymous"/>
    <s v="6/14/2022"/>
    <s v="5:42"/>
    <s v="0:02:53"/>
    <s v="Student/Looking/None"/>
    <n v="0"/>
    <n v="0"/>
    <n v="0"/>
    <n v="0"/>
    <n v="0"/>
    <s v="Yes"/>
    <s v="0-40k"/>
    <n v="1"/>
    <s v="Other"/>
    <s v="Other"/>
    <n v="0"/>
    <n v="1"/>
    <n v="0"/>
    <n v="0"/>
    <n v="0"/>
    <n v="0"/>
    <n v="0.16666666666666666"/>
    <s v="Neither easy nor difficult"/>
    <s v="Good Culture"/>
    <s v="Male"/>
    <n v="0"/>
    <n v="53"/>
    <x v="1"/>
    <n v="3"/>
    <s v="Black or African American"/>
    <s v="Africa"/>
    <n v="0"/>
    <n v="1"/>
    <n v="0"/>
    <n v="0"/>
    <n v="0"/>
    <n v="0"/>
    <n v="0"/>
    <n v="0"/>
  </r>
  <r>
    <s v="62a35878575fa3a5ae88e5d5"/>
    <s v="anonymous"/>
    <s v="6/10/2022"/>
    <s v="10:43"/>
    <s v="0:04:22"/>
    <s v="Data Analyst"/>
    <n v="1"/>
    <n v="0"/>
    <n v="0"/>
    <n v="0"/>
    <n v="0"/>
    <s v="Yes"/>
    <s v="41k-65k"/>
    <n v="2"/>
    <s v="Finance"/>
    <s v="Python"/>
    <n v="6"/>
    <n v="10"/>
    <n v="3"/>
    <n v="5"/>
    <n v="0"/>
    <n v="10"/>
    <n v="5.666666666666667"/>
    <s v="Difficult"/>
    <s v="Good Culture"/>
    <s v="Male"/>
    <n v="0"/>
    <n v="27"/>
    <x v="1"/>
    <n v="3"/>
    <s v="Asian or Asian American"/>
    <s v="Asia"/>
    <n v="0"/>
    <n v="0"/>
    <n v="0"/>
    <n v="0"/>
    <n v="0"/>
    <n v="1"/>
    <n v="0"/>
    <n v="0"/>
  </r>
  <r>
    <s v="62a385480f8c8599d5afa5c6"/>
    <s v="anonymous"/>
    <s v="6/10/2022"/>
    <s v="13:54"/>
    <s v="0:02:38"/>
    <s v="Data Engineer"/>
    <n v="0"/>
    <n v="1"/>
    <n v="0"/>
    <n v="0"/>
    <n v="0"/>
    <s v="Yes"/>
    <s v="0-40k"/>
    <n v="1"/>
    <s v="Other"/>
    <s v="Python"/>
    <n v="4"/>
    <n v="7"/>
    <n v="7"/>
    <n v="6"/>
    <n v="8"/>
    <n v="7"/>
    <n v="6.5"/>
    <s v="Neither easy nor difficult"/>
    <s v="Better Salary"/>
    <s v="Male"/>
    <n v="0"/>
    <n v="36"/>
    <x v="4"/>
    <n v="2"/>
    <s v="Asian or Asian American"/>
    <s v="Asia"/>
    <n v="0"/>
    <n v="0"/>
    <n v="0"/>
    <n v="0"/>
    <n v="0"/>
    <n v="1"/>
    <n v="0"/>
    <n v="0"/>
  </r>
  <r>
    <s v="62a8665c5d257a28a31474f7"/>
    <s v="anonymous"/>
    <s v="6/14/2022"/>
    <s v="6:43"/>
    <s v="0:01:05"/>
    <s v="Data Analyst"/>
    <n v="1"/>
    <n v="0"/>
    <n v="0"/>
    <n v="0"/>
    <n v="0"/>
    <s v="Yes"/>
    <s v="0-40k"/>
    <n v="1"/>
    <s v="Healthcare"/>
    <s v="Other"/>
    <n v="6"/>
    <n v="7"/>
    <n v="5"/>
    <n v="7"/>
    <n v="7"/>
    <n v="9"/>
    <n v="6.833333333333333"/>
    <s v="Difficult"/>
    <s v="Better Salary"/>
    <s v="Female"/>
    <n v="1"/>
    <n v="22"/>
    <x v="1"/>
    <n v="3"/>
    <s v="White or Caucasian"/>
    <s v="United Kingdom"/>
    <n v="0"/>
    <n v="0"/>
    <n v="0"/>
    <n v="0"/>
    <n v="1"/>
    <n v="0"/>
    <n v="0"/>
    <n v="0"/>
  </r>
  <r>
    <s v="62a868c5cf2555431737094b"/>
    <s v="anonymous"/>
    <s v="6/14/2022"/>
    <s v="6:53"/>
    <s v="0:01:34"/>
    <s v="Data Analyst"/>
    <n v="1"/>
    <n v="0"/>
    <n v="0"/>
    <n v="0"/>
    <n v="0"/>
    <s v="No"/>
    <s v="41k-65k"/>
    <n v="2"/>
    <s v="Finance"/>
    <s v="Python"/>
    <n v="4"/>
    <n v="7"/>
    <n v="7"/>
    <n v="7"/>
    <n v="5"/>
    <n v="5"/>
    <n v="5.833333333333333"/>
    <s v="Easy"/>
    <s v="Better Salary"/>
    <s v="Male"/>
    <n v="0"/>
    <n v="24"/>
    <x v="1"/>
    <n v="3"/>
    <s v="White or Caucasian"/>
    <s v="Europe"/>
    <n v="0"/>
    <n v="0"/>
    <n v="1"/>
    <n v="0"/>
    <n v="0"/>
    <n v="0"/>
    <n v="0"/>
    <n v="0"/>
  </r>
  <r>
    <s v="62a88e9ff8d5efcc22ff1eb6"/>
    <s v="anonymous"/>
    <s v="6/14/2022"/>
    <s v="9:35"/>
    <s v="0:01:36"/>
    <s v="Data Architect"/>
    <n v="0"/>
    <n v="0"/>
    <n v="0"/>
    <n v="0"/>
    <n v="0"/>
    <s v="No"/>
    <s v="86k-105k"/>
    <n v="4"/>
    <s v="Other"/>
    <s v="Python"/>
    <n v="5"/>
    <n v="1"/>
    <n v="3"/>
    <n v="1"/>
    <n v="4"/>
    <n v="5"/>
    <n v="3.1666666666666665"/>
    <s v="Difficult"/>
    <s v="Good Work/Life Balance"/>
    <s v="Male"/>
    <n v="0"/>
    <n v="31"/>
    <x v="2"/>
    <n v="1"/>
    <s v="White or Caucasian"/>
    <s v="North America"/>
    <n v="1"/>
    <n v="0"/>
    <n v="0"/>
    <n v="0"/>
    <n v="0"/>
    <n v="0"/>
    <n v="0"/>
    <n v="0"/>
  </r>
  <r>
    <s v="62a3c7f1bc6861bf3177b06e"/>
    <s v="anonymous"/>
    <s v="6/10/2022"/>
    <s v="18:38"/>
    <s v="0:01:57"/>
    <s v="Other"/>
    <n v="0"/>
    <n v="0"/>
    <n v="0"/>
    <n v="0"/>
    <n v="0"/>
    <s v="No"/>
    <s v="41k-65k"/>
    <n v="2"/>
    <s v="Tech"/>
    <s v="C/C++"/>
    <n v="7"/>
    <n v="7"/>
    <n v="7"/>
    <n v="7"/>
    <n v="7"/>
    <n v="7"/>
    <n v="7"/>
    <s v="Neither easy nor difficult"/>
    <s v="Better Salary"/>
    <s v="Female"/>
    <n v="1"/>
    <n v="43"/>
    <x v="2"/>
    <n v="1"/>
    <s v="Asian or Asian American"/>
    <s v="Asia"/>
    <n v="0"/>
    <n v="0"/>
    <n v="0"/>
    <n v="0"/>
    <n v="0"/>
    <n v="1"/>
    <n v="0"/>
    <n v="0"/>
  </r>
  <r>
    <s v="62a8b6ffbae91e4b8b8aa5c2"/>
    <s v="anonymous"/>
    <s v="6/14/2022"/>
    <s v="12:27"/>
    <s v="0:02:07"/>
    <s v="Student/Looking/None"/>
    <n v="0"/>
    <n v="0"/>
    <n v="0"/>
    <n v="0"/>
    <n v="0"/>
    <s v="No"/>
    <s v="0-40k"/>
    <n v="1"/>
    <s v="Tech"/>
    <s v="R"/>
    <n v="4"/>
    <n v="7"/>
    <n v="7"/>
    <n v="6"/>
    <n v="6"/>
    <n v="6"/>
    <n v="6"/>
    <s v="Neither easy nor difficult"/>
    <s v="Better Salary"/>
    <s v="Male"/>
    <n v="0"/>
    <n v="25"/>
    <x v="1"/>
    <n v="3"/>
    <s v="Asian or Asian American"/>
    <s v="India"/>
    <n v="0"/>
    <n v="0"/>
    <n v="0"/>
    <n v="1"/>
    <n v="0"/>
    <n v="0"/>
    <n v="0"/>
    <n v="0"/>
  </r>
  <r>
    <s v="62a8bf9e575fa3a5ae907617"/>
    <s v="anonymous"/>
    <s v="6/14/2022"/>
    <s v="13:04"/>
    <s v="0:02:07"/>
    <s v="Data Analyst"/>
    <n v="1"/>
    <n v="0"/>
    <n v="0"/>
    <n v="0"/>
    <n v="0"/>
    <s v="No"/>
    <s v="0-40k"/>
    <n v="1"/>
    <s v="Tech"/>
    <s v="Python"/>
    <n v="3"/>
    <n v="4"/>
    <n v="4"/>
    <n v="4"/>
    <n v="2"/>
    <n v="0"/>
    <n v="2.8333333333333335"/>
    <s v="Neither easy nor difficult"/>
    <s v="Good Work/Life Balance"/>
    <s v="Male"/>
    <n v="0"/>
    <n v="23"/>
    <x v="1"/>
    <n v="3"/>
    <s v="Asian or Asian American"/>
    <s v="India"/>
    <n v="0"/>
    <n v="0"/>
    <n v="0"/>
    <n v="1"/>
    <n v="0"/>
    <n v="0"/>
    <n v="0"/>
    <n v="0"/>
  </r>
  <r>
    <s v="62a8cd29bc6861bf317ea9a2"/>
    <s v="anonymous"/>
    <s v="6/14/2022"/>
    <s v="14:02"/>
    <s v="0:01:56"/>
    <s v="Other"/>
    <n v="0"/>
    <n v="0"/>
    <n v="0"/>
    <n v="0"/>
    <n v="0"/>
    <s v="Yes"/>
    <s v="41k-65k"/>
    <n v="2"/>
    <s v="Other"/>
    <s v="SQL"/>
    <n v="6"/>
    <n v="7"/>
    <n v="7"/>
    <n v="7"/>
    <n v="7"/>
    <n v="6"/>
    <n v="6.666666666666667"/>
    <s v="Neither easy nor difficult"/>
    <s v="Remote Work"/>
    <s v="Male"/>
    <n v="0"/>
    <n v="23"/>
    <x v="1"/>
    <n v="3"/>
    <s v="Asian or Asian American"/>
    <s v="India"/>
    <n v="0"/>
    <n v="0"/>
    <n v="0"/>
    <n v="1"/>
    <n v="0"/>
    <n v="0"/>
    <n v="0"/>
    <n v="0"/>
  </r>
  <r>
    <s v="62a8f477f408bae018f5869d"/>
    <s v="anonymous"/>
    <s v="6/14/2022"/>
    <s v="16:49"/>
    <s v="0:01:35"/>
    <s v="Data Analyst"/>
    <n v="1"/>
    <n v="0"/>
    <n v="0"/>
    <n v="0"/>
    <n v="0"/>
    <s v="No"/>
    <s v="86k-105k"/>
    <n v="4"/>
    <s v="Healthcare"/>
    <s v="Python"/>
    <n v="8"/>
    <n v="9"/>
    <n v="8"/>
    <n v="8"/>
    <n v="8"/>
    <n v="9"/>
    <n v="8.3333333333333339"/>
    <s v="Difficult"/>
    <s v="Better Salary"/>
    <s v="Male"/>
    <n v="0"/>
    <n v="40"/>
    <x v="2"/>
    <n v="1"/>
    <s v="White or Caucasian"/>
    <s v="North America"/>
    <n v="1"/>
    <n v="0"/>
    <n v="0"/>
    <n v="0"/>
    <n v="0"/>
    <n v="0"/>
    <n v="0"/>
    <n v="0"/>
  </r>
  <r>
    <s v="62a8fcf5cf25554317384604"/>
    <s v="anonymous"/>
    <s v="6/14/2022"/>
    <s v="17:26"/>
    <s v="0:02:02"/>
    <s v="Data Analyst"/>
    <n v="1"/>
    <n v="0"/>
    <n v="0"/>
    <n v="0"/>
    <n v="0"/>
    <s v="No"/>
    <s v="41k-65k"/>
    <n v="2"/>
    <s v="Other"/>
    <s v="C/C++"/>
    <n v="5"/>
    <n v="6"/>
    <n v="6"/>
    <n v="2"/>
    <n v="0"/>
    <n v="4"/>
    <n v="3.8333333333333335"/>
    <s v="Neither easy nor difficult"/>
    <s v="Better Salary"/>
    <s v="Male"/>
    <n v="0"/>
    <n v="29"/>
    <x v="1"/>
    <n v="3"/>
    <s v="Hispanic or Latino"/>
    <s v="North America"/>
    <n v="1"/>
    <n v="0"/>
    <n v="0"/>
    <n v="0"/>
    <n v="0"/>
    <n v="0"/>
    <n v="0"/>
    <n v="0"/>
  </r>
  <r>
    <s v="62a8fe9abc6861bf317f0c01"/>
    <s v="anonymous"/>
    <s v="6/14/2022"/>
    <s v="17:33"/>
    <s v="0:03:16"/>
    <s v="Data Analyst"/>
    <n v="1"/>
    <n v="0"/>
    <n v="0"/>
    <n v="0"/>
    <n v="0"/>
    <s v="Yes"/>
    <s v="0-40k"/>
    <n v="1"/>
    <s v="Tech"/>
    <s v="Python"/>
    <n v="1"/>
    <n v="7"/>
    <n v="5"/>
    <n v="5"/>
    <n v="4"/>
    <n v="4"/>
    <n v="4.333333333333333"/>
    <s v="Difficult"/>
    <s v="Better Salary"/>
    <s v="Male"/>
    <n v="0"/>
    <n v="28"/>
    <x v="1"/>
    <n v="3"/>
    <s v="Other"/>
    <s v="India"/>
    <n v="0"/>
    <n v="0"/>
    <n v="0"/>
    <n v="1"/>
    <n v="0"/>
    <n v="0"/>
    <n v="0"/>
    <n v="0"/>
  </r>
  <r>
    <s v="62a9024d18134ddc75d6e76d"/>
    <s v="anonymous"/>
    <s v="6/14/2022"/>
    <s v="17:49"/>
    <s v="0:01:44"/>
    <s v="Data Analyst"/>
    <n v="1"/>
    <n v="0"/>
    <n v="0"/>
    <n v="0"/>
    <n v="0"/>
    <s v="Yes"/>
    <s v="0-40k"/>
    <n v="1"/>
    <s v="Healthcare"/>
    <s v="R"/>
    <n v="3"/>
    <n v="6"/>
    <n v="6"/>
    <n v="4"/>
    <n v="6"/>
    <n v="3"/>
    <n v="4.666666666666667"/>
    <s v="Very Easy"/>
    <s v="Better Salary"/>
    <s v="Female"/>
    <n v="1"/>
    <n v="28"/>
    <x v="3"/>
    <n v="4"/>
    <s v="Black or African American"/>
    <s v="United Kingdom"/>
    <n v="0"/>
    <n v="0"/>
    <n v="0"/>
    <n v="0"/>
    <n v="1"/>
    <n v="0"/>
    <n v="0"/>
    <n v="0"/>
  </r>
  <r>
    <s v="62a95253bae91e4b8b8b91d9"/>
    <s v="anonymous"/>
    <s v="6/14/2022"/>
    <s v="23:30"/>
    <s v="0:01:02"/>
    <s v="Student/Looking/None"/>
    <n v="0"/>
    <n v="0"/>
    <n v="0"/>
    <n v="0"/>
    <n v="0"/>
    <s v="Yes"/>
    <s v="0-40k"/>
    <n v="1"/>
    <s v="Telecommunication"/>
    <s v="Python"/>
    <n v="0"/>
    <n v="3"/>
    <n v="3"/>
    <n v="4"/>
    <n v="5"/>
    <n v="5"/>
    <n v="3.3333333333333335"/>
    <s v="Difficult"/>
    <s v="Good Work/Life Balance"/>
    <s v="Female"/>
    <n v="1"/>
    <n v="26"/>
    <x v="3"/>
    <n v="4"/>
    <s v="Asian or Asian American"/>
    <s v="India"/>
    <n v="0"/>
    <n v="0"/>
    <n v="0"/>
    <n v="1"/>
    <n v="0"/>
    <n v="0"/>
    <n v="0"/>
    <n v="0"/>
  </r>
  <r>
    <s v="62a350f7f3072dd892624d05"/>
    <s v="anonymous"/>
    <s v="6/10/2022"/>
    <s v="10:11"/>
    <s v="0:02:03"/>
    <s v="Data Analyst"/>
    <n v="1"/>
    <n v="0"/>
    <n v="0"/>
    <n v="0"/>
    <n v="0"/>
    <s v="Yes"/>
    <s v="0-40k"/>
    <n v="1"/>
    <s v="Finance"/>
    <s v="C/C++"/>
    <n v="5"/>
    <n v="2"/>
    <n v="4"/>
    <n v="3"/>
    <n v="3"/>
    <n v="3"/>
    <n v="3.3333333333333335"/>
    <s v="Difficult"/>
    <s v="Good Work/Life Balance"/>
    <s v="Female"/>
    <n v="1"/>
    <n v="25"/>
    <x v="1"/>
    <n v="3"/>
    <s v="Black or African American"/>
    <s v="Africa"/>
    <n v="0"/>
    <n v="1"/>
    <n v="0"/>
    <n v="0"/>
    <n v="0"/>
    <n v="0"/>
    <n v="0"/>
    <n v="0"/>
  </r>
  <r>
    <s v="62a9612bf8d5efcc22007c09"/>
    <s v="anonymous"/>
    <s v="6/15/2022"/>
    <s v="0:33"/>
    <s v="0:01:26"/>
    <s v="Data Analyst"/>
    <n v="1"/>
    <n v="0"/>
    <n v="0"/>
    <n v="0"/>
    <n v="0"/>
    <s v="Yes"/>
    <s v="66k-85k"/>
    <n v="3"/>
    <s v="Education"/>
    <s v="SQL"/>
    <n v="5"/>
    <n v="9"/>
    <n v="7"/>
    <n v="9"/>
    <n v="8"/>
    <n v="9"/>
    <n v="7.833333333333333"/>
    <s v="Neither easy nor difficult"/>
    <s v="Better Salary"/>
    <s v="Male"/>
    <n v="0"/>
    <n v="27"/>
    <x v="1"/>
    <n v="3"/>
    <s v="Asian or Asian American"/>
    <s v="Australia"/>
    <n v="0"/>
    <n v="0"/>
    <n v="0"/>
    <n v="0"/>
    <n v="0"/>
    <n v="0"/>
    <n v="1"/>
    <n v="0"/>
  </r>
  <r>
    <s v="62a962380f8c8599d5b7e3fb"/>
    <s v="anonymous"/>
    <s v="6/15/2022"/>
    <s v="0:38"/>
    <s v="0:01:24"/>
    <s v="Data Analyst"/>
    <n v="1"/>
    <n v="0"/>
    <n v="0"/>
    <n v="0"/>
    <n v="0"/>
    <s v="Yes"/>
    <s v="0-40k"/>
    <n v="1"/>
    <s v="Other"/>
    <s v="Other"/>
    <n v="2"/>
    <n v="0"/>
    <n v="5"/>
    <n v="3"/>
    <n v="0"/>
    <n v="3"/>
    <n v="2.1666666666666665"/>
    <s v="Very Difficult"/>
    <s v="Remote Work"/>
    <s v="Male"/>
    <n v="0"/>
    <n v="28"/>
    <x v="1"/>
    <n v="3"/>
    <s v="Black or African American"/>
    <s v="Africa"/>
    <n v="0"/>
    <n v="1"/>
    <n v="0"/>
    <n v="0"/>
    <n v="0"/>
    <n v="0"/>
    <n v="0"/>
    <n v="0"/>
  </r>
  <r>
    <s v="62a993537dc029e2d674e9b5"/>
    <s v="anonymous"/>
    <s v="6/15/2022"/>
    <s v="4:07"/>
    <s v="0:02:08"/>
    <s v="Data Analyst"/>
    <n v="1"/>
    <n v="0"/>
    <n v="0"/>
    <n v="0"/>
    <n v="0"/>
    <s v="No"/>
    <s v="66k-85k"/>
    <n v="3"/>
    <s v="Education"/>
    <s v="Python"/>
    <n v="3"/>
    <n v="3"/>
    <n v="5"/>
    <n v="3"/>
    <n v="3"/>
    <n v="4"/>
    <n v="3.5"/>
    <s v="Neither easy nor difficult"/>
    <s v="Good Work/Life Balance"/>
    <s v="Female"/>
    <n v="1"/>
    <n v="38"/>
    <x v="3"/>
    <n v="4"/>
    <s v="Black or African American"/>
    <s v="Africa"/>
    <n v="0"/>
    <n v="1"/>
    <n v="0"/>
    <n v="0"/>
    <n v="0"/>
    <n v="0"/>
    <n v="0"/>
    <n v="0"/>
  </r>
  <r>
    <s v="62a9bb81bc6861bf3180079c"/>
    <s v="anonymous"/>
    <s v="6/15/2022"/>
    <s v="6:59"/>
    <s v="0:01:56"/>
    <s v="Data Analyst"/>
    <n v="1"/>
    <n v="0"/>
    <n v="0"/>
    <n v="0"/>
    <n v="0"/>
    <s v="No"/>
    <s v="0-40k"/>
    <n v="1"/>
    <s v="Finance"/>
    <s v="Python"/>
    <n v="2"/>
    <n v="6"/>
    <n v="5"/>
    <n v="5"/>
    <n v="6"/>
    <n v="6"/>
    <n v="5"/>
    <s v="Easy"/>
    <s v="Good Culture"/>
    <s v="Male"/>
    <n v="0"/>
    <n v="22"/>
    <x v="1"/>
    <n v="3"/>
    <s v="White or Caucasian"/>
    <s v="North America"/>
    <n v="1"/>
    <n v="0"/>
    <n v="0"/>
    <n v="0"/>
    <n v="0"/>
    <n v="0"/>
    <n v="0"/>
    <n v="0"/>
  </r>
  <r>
    <s v="62a9c880f408bae018f6aa1b"/>
    <s v="anonymous"/>
    <s v="6/15/2022"/>
    <s v="7:54"/>
    <s v="0:01:32"/>
    <s v="Data Analyst"/>
    <n v="1"/>
    <n v="0"/>
    <n v="0"/>
    <n v="0"/>
    <n v="0"/>
    <s v="Yes"/>
    <s v="86k-105k"/>
    <n v="4"/>
    <s v="Other"/>
    <s v="Python"/>
    <n v="7"/>
    <n v="8"/>
    <n v="9"/>
    <n v="9"/>
    <n v="9"/>
    <n v="9"/>
    <n v="8.5"/>
    <s v="Difficult"/>
    <s v="Better Salary"/>
    <s v="Male"/>
    <n v="0"/>
    <n v="34"/>
    <x v="1"/>
    <n v="3"/>
    <s v="Hispanic or Latino"/>
    <s v="North America"/>
    <n v="1"/>
    <n v="0"/>
    <n v="0"/>
    <n v="0"/>
    <n v="0"/>
    <n v="0"/>
    <n v="0"/>
    <n v="0"/>
  </r>
  <r>
    <s v="62a3abacd8c00e9f541a96eb"/>
    <s v="anonymous"/>
    <s v="6/10/2022"/>
    <s v="16:38"/>
    <s v="0:01:33"/>
    <s v="Student/Looking/None"/>
    <n v="0"/>
    <n v="0"/>
    <n v="0"/>
    <n v="0"/>
    <n v="0"/>
    <s v="No"/>
    <s v="0-40k"/>
    <n v="1"/>
    <s v="Real Estate"/>
    <s v="R"/>
    <n v="0"/>
    <n v="5"/>
    <n v="0"/>
    <n v="0"/>
    <n v="0"/>
    <n v="0"/>
    <n v="0.83333333333333337"/>
    <s v="Very Difficult"/>
    <s v="Remote Work"/>
    <s v="Male"/>
    <n v="0"/>
    <n v="34"/>
    <x v="2"/>
    <n v="1"/>
    <s v="Black or African American"/>
    <s v="Africa"/>
    <n v="0"/>
    <n v="1"/>
    <n v="0"/>
    <n v="0"/>
    <n v="0"/>
    <n v="0"/>
    <n v="0"/>
    <n v="0"/>
  </r>
  <r>
    <s v="62a9f0172e54c9003e5cdc25"/>
    <s v="anonymous"/>
    <s v="6/15/2022"/>
    <s v="10:43"/>
    <s v="0:01:06"/>
    <s v="Data Analyst"/>
    <n v="1"/>
    <n v="0"/>
    <n v="0"/>
    <n v="0"/>
    <n v="0"/>
    <s v="Yes"/>
    <s v="66k-85k"/>
    <n v="3"/>
    <s v="Tech"/>
    <s v="Python"/>
    <n v="5"/>
    <n v="9"/>
    <n v="7"/>
    <n v="7"/>
    <n v="8"/>
    <n v="9"/>
    <n v="7.5"/>
    <s v="Neither easy nor difficult"/>
    <s v="Better Salary"/>
    <s v="Female"/>
    <n v="1"/>
    <n v="26"/>
    <x v="1"/>
    <n v="3"/>
    <s v="Asian or Asian American"/>
    <s v="North America"/>
    <n v="1"/>
    <n v="0"/>
    <n v="0"/>
    <n v="0"/>
    <n v="0"/>
    <n v="0"/>
    <n v="0"/>
    <n v="0"/>
  </r>
  <r>
    <s v="62a40d86d8c00e9f541afb5e"/>
    <s v="anonymous"/>
    <s v="6/10/2022"/>
    <s v="23:35"/>
    <s v="0:05:15"/>
    <s v="Data Analyst"/>
    <n v="1"/>
    <n v="0"/>
    <n v="0"/>
    <n v="0"/>
    <n v="0"/>
    <s v="Yes"/>
    <s v="0-40k"/>
    <n v="1"/>
    <s v="Other"/>
    <s v="R"/>
    <n v="3"/>
    <n v="2"/>
    <n v="6"/>
    <n v="5"/>
    <n v="5"/>
    <n v="6"/>
    <n v="4.5"/>
    <s v="Neither easy nor difficult"/>
    <s v="Good Culture"/>
    <s v="Female"/>
    <n v="1"/>
    <n v="25"/>
    <x v="1"/>
    <n v="3"/>
    <s v="Asian or Asian American"/>
    <s v="Asia"/>
    <n v="0"/>
    <n v="0"/>
    <n v="0"/>
    <n v="0"/>
    <n v="0"/>
    <n v="1"/>
    <n v="0"/>
    <n v="0"/>
  </r>
  <r>
    <s v="62aa121dcec54911e9d446cc"/>
    <s v="anonymous"/>
    <s v="6/15/2022"/>
    <s v="13:08"/>
    <s v="0:03:23"/>
    <s v="Data Scientist"/>
    <n v="0"/>
    <n v="0"/>
    <n v="1"/>
    <n v="0"/>
    <n v="0"/>
    <s v="Yes"/>
    <s v="125k-150k"/>
    <n v="6"/>
    <s v="Tech"/>
    <s v="Python"/>
    <n v="5"/>
    <n v="3"/>
    <n v="7"/>
    <n v="4"/>
    <n v="5"/>
    <n v="3"/>
    <n v="4.5"/>
    <s v="Easy"/>
    <s v="Other"/>
    <s v="Male"/>
    <n v="0"/>
    <n v="34"/>
    <x v="1"/>
    <n v="3"/>
    <s v="Black or African American"/>
    <s v="North America"/>
    <n v="1"/>
    <n v="0"/>
    <n v="0"/>
    <n v="0"/>
    <n v="0"/>
    <n v="0"/>
    <n v="0"/>
    <n v="0"/>
  </r>
  <r>
    <s v="62aa1734f3072dd8926c4168"/>
    <s v="anonymous"/>
    <s v="6/15/2022"/>
    <s v="13:30"/>
    <s v="0:03:51"/>
    <s v="BI Developer/Engineer"/>
    <n v="0"/>
    <n v="0"/>
    <n v="0"/>
    <n v="1"/>
    <n v="0"/>
    <s v="Yes"/>
    <s v="41k-65k"/>
    <n v="2"/>
    <s v="Finance"/>
    <s v="Other"/>
    <n v="7"/>
    <n v="10"/>
    <n v="10"/>
    <n v="10"/>
    <n v="4"/>
    <n v="5"/>
    <n v="7.666666666666667"/>
    <s v="Neither easy nor difficult"/>
    <s v="Good Work/Life Balance"/>
    <s v="Female"/>
    <n v="1"/>
    <n v="32"/>
    <x v="1"/>
    <n v="3"/>
    <s v="Hispanic or Latino"/>
    <s v="Europe"/>
    <n v="0"/>
    <n v="0"/>
    <n v="1"/>
    <n v="0"/>
    <n v="0"/>
    <n v="0"/>
    <n v="0"/>
    <n v="0"/>
  </r>
  <r>
    <s v="62aa21e218134ddc75d8be11"/>
    <s v="anonymous"/>
    <s v="6/15/2022"/>
    <s v="14:16"/>
    <s v="0:01:15"/>
    <s v="Student/Looking/None"/>
    <n v="0"/>
    <n v="0"/>
    <n v="0"/>
    <n v="0"/>
    <n v="0"/>
    <s v="No"/>
    <s v="0-40k"/>
    <n v="1"/>
    <s v="Construction"/>
    <s v="R"/>
    <n v="2"/>
    <n v="2"/>
    <n v="2"/>
    <n v="2"/>
    <n v="2"/>
    <n v="2"/>
    <n v="2"/>
    <s v="Difficult"/>
    <s v="Better Salary"/>
    <s v="Male"/>
    <n v="0"/>
    <n v="24"/>
    <x v="4"/>
    <n v="2"/>
    <s v="Black or African American"/>
    <s v="North America"/>
    <n v="1"/>
    <n v="0"/>
    <n v="0"/>
    <n v="0"/>
    <n v="0"/>
    <n v="0"/>
    <n v="0"/>
    <n v="0"/>
  </r>
  <r>
    <s v="62a7047c24a26260273c9646"/>
    <s v="anonymous"/>
    <s v="6/13/2022"/>
    <s v="5:33"/>
    <s v="0:01:50"/>
    <s v="Data Analyst"/>
    <n v="1"/>
    <n v="0"/>
    <n v="0"/>
    <n v="0"/>
    <n v="0"/>
    <s v="Yes"/>
    <s v="0-40k"/>
    <n v="1"/>
    <s v="Tech"/>
    <s v="Python"/>
    <n v="0"/>
    <n v="3"/>
    <n v="0"/>
    <n v="1"/>
    <n v="0"/>
    <n v="0"/>
    <n v="0.66666666666666663"/>
    <s v="Easy"/>
    <s v="Good Culture"/>
    <s v="Female"/>
    <n v="1"/>
    <n v="30"/>
    <x v="3"/>
    <n v="4"/>
    <s v="Other"/>
    <s v="Asia"/>
    <n v="0"/>
    <n v="0"/>
    <n v="0"/>
    <n v="0"/>
    <n v="0"/>
    <n v="1"/>
    <n v="0"/>
    <n v="0"/>
  </r>
  <r>
    <s v="62a33e62575fa3a5ae88aabf"/>
    <s v="anonymous"/>
    <s v="6/10/2022"/>
    <s v="8:51"/>
    <s v="0:02:14"/>
    <s v="Data Analyst"/>
    <n v="1"/>
    <n v="0"/>
    <n v="0"/>
    <n v="0"/>
    <n v="0"/>
    <s v="No"/>
    <s v="0-40k"/>
    <n v="1"/>
    <s v="Tech"/>
    <s v="Python"/>
    <n v="7"/>
    <n v="8"/>
    <n v="8"/>
    <n v="8"/>
    <n v="3"/>
    <n v="8"/>
    <n v="7"/>
    <s v="Easy"/>
    <s v="Better Salary"/>
    <s v="Male"/>
    <n v="0"/>
    <n v="24"/>
    <x v="0"/>
    <s v=" "/>
    <s v="Black or African American"/>
    <s v="Africa"/>
    <n v="0"/>
    <n v="1"/>
    <n v="0"/>
    <n v="0"/>
    <n v="0"/>
    <n v="0"/>
    <n v="0"/>
    <n v="0"/>
  </r>
  <r>
    <s v="62a5177d18134ddc75d0e9d8"/>
    <s v="anonymous"/>
    <s v="6/11/2022"/>
    <s v="18:30"/>
    <s v="0:05:09"/>
    <s v="Student/Looking/None"/>
    <n v="0"/>
    <n v="0"/>
    <n v="0"/>
    <n v="0"/>
    <n v="0"/>
    <s v="Yes"/>
    <s v="0-40k"/>
    <n v="1"/>
    <s v="Other"/>
    <s v="R"/>
    <n v="0"/>
    <n v="2"/>
    <n v="2"/>
    <n v="3"/>
    <n v="3"/>
    <n v="4"/>
    <n v="2.3333333333333335"/>
    <s v="Neither easy nor difficult"/>
    <s v="Good Work/Life Balance"/>
    <s v="Male"/>
    <n v="0"/>
    <n v="42"/>
    <x v="3"/>
    <n v="4"/>
    <s v="Black or African American"/>
    <s v="Africa"/>
    <n v="0"/>
    <n v="1"/>
    <n v="0"/>
    <n v="0"/>
    <n v="0"/>
    <n v="0"/>
    <n v="0"/>
    <n v="0"/>
  </r>
  <r>
    <s v="62aa34e8f3072dd8926c7d56"/>
    <s v="anonymous"/>
    <s v="6/15/2022"/>
    <s v="15:37"/>
    <s v="0:01:49"/>
    <s v="Data Analyst"/>
    <n v="1"/>
    <n v="0"/>
    <n v="0"/>
    <n v="0"/>
    <n v="0"/>
    <s v="No"/>
    <s v="0-40k"/>
    <n v="1"/>
    <s v="Other"/>
    <s v="Python"/>
    <n v="0"/>
    <n v="7"/>
    <n v="1"/>
    <n v="6"/>
    <n v="0"/>
    <n v="0"/>
    <n v="2.3333333333333335"/>
    <s v="Easy"/>
    <s v="Better Salary"/>
    <s v="Male"/>
    <n v="0"/>
    <n v="27"/>
    <x v="1"/>
    <n v="3"/>
    <s v="Black or African American"/>
    <s v="North America"/>
    <n v="1"/>
    <n v="0"/>
    <n v="0"/>
    <n v="0"/>
    <n v="0"/>
    <n v="0"/>
    <n v="0"/>
    <n v="0"/>
  </r>
  <r>
    <s v="62aa356ff8d5efcc22020832"/>
    <s v="anonymous"/>
    <s v="6/15/2022"/>
    <s v="15:39"/>
    <s v="0:01:03"/>
    <s v="Data Analyst"/>
    <n v="1"/>
    <n v="0"/>
    <n v="0"/>
    <n v="0"/>
    <n v="0"/>
    <s v="Yes"/>
    <s v="66k-85k"/>
    <n v="3"/>
    <s v="Tech"/>
    <s v="R"/>
    <n v="4"/>
    <n v="3"/>
    <n v="6"/>
    <n v="7"/>
    <n v="4"/>
    <n v="7"/>
    <n v="5.166666666666667"/>
    <s v="Easy"/>
    <s v="Better Salary"/>
    <s v="Male"/>
    <n v="0"/>
    <n v="28"/>
    <x v="3"/>
    <n v="4"/>
    <s v="Black or African American"/>
    <s v="North America"/>
    <n v="1"/>
    <n v="0"/>
    <n v="0"/>
    <n v="0"/>
    <n v="0"/>
    <n v="0"/>
    <n v="0"/>
    <n v="0"/>
  </r>
  <r>
    <s v="62aa3e6824a26260274264da"/>
    <s v="anonymous"/>
    <s v="6/15/2022"/>
    <s v="16:17"/>
    <s v="0:02:13"/>
    <s v="Data Analyst"/>
    <n v="1"/>
    <n v="0"/>
    <n v="0"/>
    <n v="0"/>
    <n v="0"/>
    <s v="Yes"/>
    <s v="0-40k"/>
    <n v="1"/>
    <s v="Other"/>
    <s v="Python"/>
    <n v="1"/>
    <n v="9"/>
    <n v="5"/>
    <n v="5"/>
    <n v="1"/>
    <n v="1"/>
    <n v="3.6666666666666665"/>
    <s v="Difficult"/>
    <s v="Better Salary"/>
    <s v="Male"/>
    <n v="0"/>
    <n v="30"/>
    <x v="1"/>
    <n v="3"/>
    <s v="Other"/>
    <s v="Africa"/>
    <n v="0"/>
    <n v="1"/>
    <n v="0"/>
    <n v="0"/>
    <n v="0"/>
    <n v="0"/>
    <n v="0"/>
    <n v="0"/>
  </r>
  <r>
    <s v="62aa4790f8d5efcc2202266e"/>
    <s v="anonymous"/>
    <s v="6/15/2022"/>
    <s v="16:56"/>
    <s v="0:01:10"/>
    <s v="Data Analyst"/>
    <n v="1"/>
    <n v="0"/>
    <n v="0"/>
    <n v="0"/>
    <n v="0"/>
    <s v="Yes"/>
    <s v="0-40k"/>
    <n v="1"/>
    <s v="Other"/>
    <s v="Python"/>
    <n v="0"/>
    <n v="6"/>
    <n v="5"/>
    <n v="5"/>
    <n v="5"/>
    <n v="6"/>
    <n v="4.5"/>
    <s v="Difficult"/>
    <s v="Remote Work"/>
    <s v="Male"/>
    <n v="0"/>
    <n v="37"/>
    <x v="1"/>
    <n v="3"/>
    <s v="White or Caucasian"/>
    <s v="North America"/>
    <n v="1"/>
    <n v="0"/>
    <n v="0"/>
    <n v="0"/>
    <n v="0"/>
    <n v="0"/>
    <n v="0"/>
    <n v="0"/>
  </r>
  <r>
    <s v="62aa5761bc6861bf318141fc"/>
    <s v="anonymous"/>
    <s v="6/15/2022"/>
    <s v="18:04"/>
    <s v="0:02:35"/>
    <s v="Other"/>
    <n v="0"/>
    <n v="0"/>
    <n v="0"/>
    <n v="0"/>
    <n v="0"/>
    <s v="No"/>
    <s v="41k-65k"/>
    <n v="2"/>
    <s v="Tech"/>
    <s v="JavaScript"/>
    <n v="7"/>
    <n v="7"/>
    <n v="5"/>
    <n v="5"/>
    <n v="0"/>
    <n v="0"/>
    <n v="4"/>
    <s v="Difficult"/>
    <s v="Good Culture"/>
    <s v="Male"/>
    <n v="0"/>
    <n v="32"/>
    <x v="1"/>
    <n v="3"/>
    <s v="Asian or Asian American"/>
    <s v="Australia"/>
    <n v="0"/>
    <n v="0"/>
    <n v="0"/>
    <n v="0"/>
    <n v="0"/>
    <n v="0"/>
    <n v="1"/>
    <n v="0"/>
  </r>
  <r>
    <s v="62aa2f44bc6861bf3180fd06"/>
    <s v="anonymous"/>
    <s v="6/15/2022"/>
    <s v="15:13"/>
    <s v="0:02:00"/>
    <s v="Data Analyst"/>
    <n v="1"/>
    <n v="0"/>
    <n v="0"/>
    <n v="0"/>
    <n v="0"/>
    <s v="Yes"/>
    <s v="41k-65k"/>
    <n v="2"/>
    <s v="Telecommunication"/>
    <s v="SQL"/>
    <n v="4"/>
    <n v="7"/>
    <n v="5"/>
    <n v="6"/>
    <n v="4"/>
    <n v="6"/>
    <n v="5.333333333333333"/>
    <s v="Difficult"/>
    <s v="Better Salary"/>
    <s v="Female"/>
    <n v="1"/>
    <n v="32"/>
    <x v="3"/>
    <n v="4"/>
    <s v="Black or African American"/>
    <s v="Europe"/>
    <n v="0"/>
    <n v="0"/>
    <n v="1"/>
    <n v="0"/>
    <n v="0"/>
    <n v="0"/>
    <n v="0"/>
    <n v="0"/>
  </r>
  <r>
    <s v="62a3447a575fa3a5ae88b6c0"/>
    <s v="anonymous"/>
    <s v="6/10/2022"/>
    <s v="9:17"/>
    <s v="0:04:14"/>
    <s v="Data Analyst"/>
    <n v="1"/>
    <n v="0"/>
    <n v="0"/>
    <n v="0"/>
    <n v="0"/>
    <s v="No"/>
    <s v="0-40k"/>
    <n v="1"/>
    <s v="Tech"/>
    <s v="Python"/>
    <n v="2"/>
    <n v="9"/>
    <n v="9"/>
    <n v="8"/>
    <n v="6"/>
    <n v="2"/>
    <n v="6"/>
    <s v="Easy"/>
    <s v="Better Salary"/>
    <s v="Male"/>
    <n v="0"/>
    <n v="25"/>
    <x v="1"/>
    <n v="3"/>
    <s v="Asian or Asian American"/>
    <s v="Asia"/>
    <n v="0"/>
    <n v="0"/>
    <n v="0"/>
    <n v="0"/>
    <n v="0"/>
    <n v="1"/>
    <n v="0"/>
    <n v="0"/>
  </r>
  <r>
    <s v="62aa95970a77c1a77f709268"/>
    <s v="anonymous"/>
    <s v="6/15/2022"/>
    <s v="22:29"/>
    <s v="0:06:15"/>
    <s v="Data Analyst"/>
    <n v="1"/>
    <n v="0"/>
    <n v="0"/>
    <n v="0"/>
    <n v="0"/>
    <s v="Yes"/>
    <s v="125k-150k"/>
    <n v="6"/>
    <s v="Finance"/>
    <s v="Python"/>
    <n v="6"/>
    <n v="8"/>
    <n v="7"/>
    <n v="4"/>
    <n v="4"/>
    <n v="2"/>
    <n v="5.166666666666667"/>
    <s v="Easy"/>
    <s v="Other"/>
    <s v="Male"/>
    <n v="0"/>
    <n v="34"/>
    <x v="1"/>
    <n v="3"/>
    <s v="Asian or Asian American"/>
    <s v="Australia"/>
    <n v="0"/>
    <n v="0"/>
    <n v="0"/>
    <n v="0"/>
    <n v="0"/>
    <n v="0"/>
    <n v="1"/>
    <n v="0"/>
  </r>
  <r>
    <s v="62aa98bfcf255543173adbdc"/>
    <s v="anonymous"/>
    <s v="6/15/2022"/>
    <s v="22:43"/>
    <s v="0:01:38"/>
    <s v="Data Analyst"/>
    <n v="1"/>
    <n v="0"/>
    <n v="0"/>
    <n v="0"/>
    <n v="0"/>
    <s v="No"/>
    <s v="41k-65k"/>
    <n v="2"/>
    <s v="Other"/>
    <s v="Python"/>
    <n v="5"/>
    <n v="6"/>
    <n v="10"/>
    <n v="7"/>
    <n v="3"/>
    <n v="3"/>
    <n v="5.666666666666667"/>
    <s v="Neither easy nor difficult"/>
    <s v="Remote Work"/>
    <s v="Male"/>
    <n v="0"/>
    <n v="27"/>
    <x v="1"/>
    <n v="3"/>
    <s v="Black or African American"/>
    <s v="North America"/>
    <n v="1"/>
    <n v="0"/>
    <n v="0"/>
    <n v="0"/>
    <n v="0"/>
    <n v="0"/>
    <n v="0"/>
    <n v="0"/>
  </r>
  <r>
    <s v="62aaa387f8d5efcc22029fcb"/>
    <s v="anonymous"/>
    <s v="6/15/2022"/>
    <s v="23:29"/>
    <s v="0:01:17"/>
    <s v="Data Analyst"/>
    <n v="1"/>
    <n v="0"/>
    <n v="0"/>
    <n v="0"/>
    <n v="0"/>
    <s v="Yes"/>
    <s v="66k-85k"/>
    <n v="3"/>
    <s v="Healthcare"/>
    <s v="SQL"/>
    <n v="7"/>
    <n v="7"/>
    <n v="4"/>
    <n v="7"/>
    <n v="7"/>
    <n v="7"/>
    <n v="6.5"/>
    <s v="Difficult"/>
    <s v="Better Salary"/>
    <s v="Male"/>
    <n v="0"/>
    <n v="54"/>
    <x v="2"/>
    <n v="1"/>
    <s v="White or Caucasian"/>
    <s v="North America"/>
    <n v="1"/>
    <n v="0"/>
    <n v="0"/>
    <n v="0"/>
    <n v="0"/>
    <n v="0"/>
    <n v="0"/>
    <n v="0"/>
  </r>
  <r>
    <s v="62aacd922e54c9003e5e33c2"/>
    <s v="anonymous"/>
    <s v="6/16/2022"/>
    <s v="2:28"/>
    <s v="0:01:22"/>
    <s v="Student/Looking/None"/>
    <n v="0"/>
    <n v="0"/>
    <n v="0"/>
    <n v="0"/>
    <n v="0"/>
    <s v="Yes"/>
    <s v="0-40k"/>
    <n v="1"/>
    <s v="Finance"/>
    <s v="SQL"/>
    <n v="3"/>
    <n v="3"/>
    <n v="3"/>
    <n v="3"/>
    <n v="3"/>
    <n v="3"/>
    <n v="3"/>
    <s v="Neither easy nor difficult"/>
    <s v="Good Work/Life Balance"/>
    <s v="Male"/>
    <n v="0"/>
    <n v="25"/>
    <x v="3"/>
    <n v="4"/>
    <s v="Asian or Asian American"/>
    <s v="India"/>
    <n v="0"/>
    <n v="0"/>
    <n v="0"/>
    <n v="1"/>
    <n v="0"/>
    <n v="0"/>
    <n v="0"/>
    <n v="0"/>
  </r>
  <r>
    <s v="62aaeecd0f8c8599d5ba6923"/>
    <s v="anonymous"/>
    <s v="6/16/2022"/>
    <s v="4:50"/>
    <s v="0:01:42"/>
    <s v="Student/Looking/None"/>
    <n v="0"/>
    <n v="0"/>
    <n v="0"/>
    <n v="0"/>
    <n v="0"/>
    <s v="No"/>
    <s v="0-40k"/>
    <n v="1"/>
    <s v="Tech"/>
    <s v="Python"/>
    <n v="7"/>
    <n v="7"/>
    <n v="2"/>
    <n v="2"/>
    <n v="7"/>
    <n v="9"/>
    <n v="5.666666666666667"/>
    <s v="Easy"/>
    <s v="Good Work/Life Balance"/>
    <s v="Male"/>
    <n v="0"/>
    <n v="33"/>
    <x v="1"/>
    <n v="3"/>
    <s v="Asian or Asian American"/>
    <s v="India"/>
    <n v="0"/>
    <n v="0"/>
    <n v="0"/>
    <n v="1"/>
    <n v="0"/>
    <n v="0"/>
    <n v="0"/>
    <n v="0"/>
  </r>
  <r>
    <s v="62aaf8397dc029e2d6773cde"/>
    <s v="anonymous"/>
    <s v="6/16/2022"/>
    <s v="5:30"/>
    <s v="0:01:17"/>
    <s v="Data Analyst"/>
    <n v="1"/>
    <n v="0"/>
    <n v="0"/>
    <n v="0"/>
    <n v="0"/>
    <s v="Yes"/>
    <s v="41k-65k"/>
    <n v="2"/>
    <s v="Tech"/>
    <s v="Python"/>
    <n v="4"/>
    <n v="8"/>
    <n v="8"/>
    <n v="8"/>
    <n v="10"/>
    <n v="10"/>
    <n v="8"/>
    <s v="Very Easy"/>
    <s v="Remote Work"/>
    <s v="Male"/>
    <n v="0"/>
    <n v="30"/>
    <x v="3"/>
    <n v="4"/>
    <s v="White or Caucasian"/>
    <s v="United Kingdom"/>
    <n v="0"/>
    <n v="0"/>
    <n v="0"/>
    <n v="0"/>
    <n v="1"/>
    <n v="0"/>
    <n v="0"/>
    <n v="0"/>
  </r>
  <r>
    <s v="62a7029ff8f7561645899bae"/>
    <s v="anonymous"/>
    <s v="6/13/2022"/>
    <s v="5:25"/>
    <s v="0:03:29"/>
    <s v="Data Analyst"/>
    <n v="1"/>
    <n v="0"/>
    <n v="0"/>
    <n v="0"/>
    <n v="0"/>
    <s v="Yes"/>
    <s v="0-40k"/>
    <n v="1"/>
    <s v="Other"/>
    <s v="Python"/>
    <n v="5"/>
    <n v="5"/>
    <n v="7"/>
    <n v="7"/>
    <n v="7"/>
    <n v="8"/>
    <n v="6.5"/>
    <s v="Neither easy nor difficult"/>
    <s v="Good Work/Life Balance"/>
    <s v="Male"/>
    <n v="0"/>
    <n v="32"/>
    <x v="3"/>
    <n v="4"/>
    <s v="White or Caucasian"/>
    <s v="Africa"/>
    <n v="0"/>
    <n v="1"/>
    <n v="0"/>
    <n v="0"/>
    <n v="0"/>
    <n v="0"/>
    <n v="0"/>
    <n v="0"/>
  </r>
  <r>
    <s v="62a34340bc6861bf3176d05b"/>
    <s v="anonymous"/>
    <s v="6/10/2022"/>
    <s v="9:12"/>
    <s v="0:04:03"/>
    <s v="BI Developer/Engineer"/>
    <n v="0"/>
    <n v="0"/>
    <n v="0"/>
    <n v="1"/>
    <n v="0"/>
    <s v="Yes"/>
    <s v="41k-65k"/>
    <n v="2"/>
    <s v="Tech"/>
    <s v="Python"/>
    <n v="6"/>
    <n v="7"/>
    <n v="4"/>
    <n v="3"/>
    <n v="9"/>
    <n v="8"/>
    <n v="6.166666666666667"/>
    <s v="Difficult"/>
    <s v="Better Salary"/>
    <s v="Male"/>
    <n v="0"/>
    <n v="28"/>
    <x v="1"/>
    <n v="3"/>
    <s v="White or Caucasian"/>
    <s v="Europe"/>
    <n v="0"/>
    <n v="0"/>
    <n v="1"/>
    <n v="0"/>
    <n v="0"/>
    <n v="0"/>
    <n v="0"/>
    <n v="0"/>
  </r>
  <r>
    <s v="62ab1cb0cec54911e9d5d187"/>
    <s v="anonymous"/>
    <s v="6/16/2022"/>
    <s v="8:06"/>
    <s v="0:01:29"/>
    <s v="Data Analyst"/>
    <n v="1"/>
    <n v="0"/>
    <n v="0"/>
    <n v="0"/>
    <n v="0"/>
    <s v="Yes"/>
    <s v="66k-85k"/>
    <n v="3"/>
    <s v="Tech"/>
    <s v="R"/>
    <n v="8"/>
    <n v="10"/>
    <n v="10"/>
    <n v="10"/>
    <n v="8"/>
    <n v="9"/>
    <n v="9.1666666666666661"/>
    <s v="Neither easy nor difficult"/>
    <s v="Remote Work"/>
    <s v="Female"/>
    <n v="1"/>
    <n v="38"/>
    <x v="1"/>
    <n v="3"/>
    <s v="Black or African American"/>
    <s v="North America"/>
    <n v="1"/>
    <n v="0"/>
    <n v="0"/>
    <n v="0"/>
    <n v="0"/>
    <n v="0"/>
    <n v="0"/>
    <n v="0"/>
  </r>
  <r>
    <s v="62a3452818134ddc75ce9e1b"/>
    <s v="anonymous"/>
    <s v="6/10/2022"/>
    <s v="9:20"/>
    <s v="0:01:33"/>
    <s v="Data Analyst"/>
    <n v="1"/>
    <n v="0"/>
    <n v="0"/>
    <n v="0"/>
    <n v="0"/>
    <s v="Yes"/>
    <s v="106k-125k"/>
    <n v="5"/>
    <s v="Other"/>
    <s v="Python"/>
    <n v="3"/>
    <n v="5"/>
    <n v="3"/>
    <n v="3"/>
    <n v="5"/>
    <n v="5"/>
    <n v="4"/>
    <s v="Easy"/>
    <s v="Better Salary"/>
    <s v="Male"/>
    <n v="0"/>
    <n v="27"/>
    <x v="3"/>
    <n v="4"/>
    <s v="White or Caucasian"/>
    <s v="Europe"/>
    <n v="0"/>
    <n v="0"/>
    <n v="1"/>
    <n v="0"/>
    <n v="0"/>
    <n v="0"/>
    <n v="0"/>
    <n v="0"/>
  </r>
  <r>
    <s v="62ab6ab318134ddc75dabb09"/>
    <s v="anonymous"/>
    <s v="6/16/2022"/>
    <s v="13:38"/>
    <s v="0:01:20"/>
    <s v="Data Scientist"/>
    <n v="0"/>
    <n v="0"/>
    <n v="1"/>
    <n v="0"/>
    <n v="0"/>
    <s v="Yes"/>
    <s v="0-40k"/>
    <n v="1"/>
    <s v="Real Estate"/>
    <s v="Python"/>
    <n v="2"/>
    <n v="3"/>
    <n v="4"/>
    <n v="5"/>
    <n v="3"/>
    <n v="6"/>
    <n v="3.8333333333333335"/>
    <s v="Very Easy"/>
    <s v="Better Salary"/>
    <s v="Male"/>
    <n v="0"/>
    <n v="33"/>
    <x v="1"/>
    <n v="3"/>
    <s v="Asian or Asian American"/>
    <s v="India"/>
    <n v="0"/>
    <n v="0"/>
    <n v="0"/>
    <n v="1"/>
    <n v="0"/>
    <n v="0"/>
    <n v="0"/>
    <n v="0"/>
  </r>
  <r>
    <s v="62ab83a7d8c00e9f54263d2e"/>
    <s v="anonymous"/>
    <s v="6/16/2022"/>
    <s v="15:25"/>
    <s v="0:01:11"/>
    <s v="Data Analyst"/>
    <n v="1"/>
    <n v="0"/>
    <n v="0"/>
    <n v="0"/>
    <n v="0"/>
    <s v="Yes"/>
    <s v="41k-65k"/>
    <n v="2"/>
    <s v="Tech"/>
    <s v="Python"/>
    <n v="3"/>
    <n v="6"/>
    <n v="6"/>
    <n v="6"/>
    <n v="5"/>
    <n v="5"/>
    <n v="5.166666666666667"/>
    <s v="Neither easy nor difficult"/>
    <s v="Better Salary"/>
    <s v="Male"/>
    <n v="0"/>
    <n v="27"/>
    <x v="1"/>
    <n v="3"/>
    <s v="White or Caucasian"/>
    <s v="North America"/>
    <n v="1"/>
    <n v="0"/>
    <n v="0"/>
    <n v="0"/>
    <n v="0"/>
    <n v="0"/>
    <n v="0"/>
    <n v="0"/>
  </r>
  <r>
    <s v="62a34b07cec54911e9ca6b6e"/>
    <s v="anonymous"/>
    <s v="6/10/2022"/>
    <s v="9:45"/>
    <s v="0:01:19"/>
    <s v="Student/Looking/None"/>
    <n v="0"/>
    <n v="0"/>
    <n v="0"/>
    <n v="0"/>
    <n v="0"/>
    <s v="No"/>
    <s v="0-40k"/>
    <n v="1"/>
    <s v="Other"/>
    <s v="Python"/>
    <n v="0"/>
    <n v="0"/>
    <n v="0"/>
    <n v="0"/>
    <n v="0"/>
    <n v="5"/>
    <n v="0.83333333333333337"/>
    <s v="Neither easy nor difficult"/>
    <s v="Better Salary"/>
    <s v="Male"/>
    <n v="0"/>
    <n v="25"/>
    <x v="1"/>
    <n v="3"/>
    <s v="White or Caucasian"/>
    <s v="Europe"/>
    <n v="0"/>
    <n v="0"/>
    <n v="1"/>
    <n v="0"/>
    <n v="0"/>
    <n v="0"/>
    <n v="0"/>
    <n v="0"/>
  </r>
  <r>
    <s v="62abec6cf3072dd8926f2ad0"/>
    <s v="anonymous"/>
    <s v="6/16/2022"/>
    <s v="22:52"/>
    <s v="0:01:24"/>
    <s v="Other"/>
    <n v="0"/>
    <n v="0"/>
    <n v="0"/>
    <n v="0"/>
    <n v="0"/>
    <s v="No"/>
    <s v="0-40k"/>
    <n v="1"/>
    <s v="Other"/>
    <s v="Python"/>
    <n v="1"/>
    <n v="6"/>
    <n v="2"/>
    <n v="5"/>
    <n v="1"/>
    <n v="0"/>
    <n v="2.5"/>
    <s v="Neither easy nor difficult"/>
    <s v="Better Salary"/>
    <s v="Male"/>
    <n v="0"/>
    <n v="24"/>
    <x v="1"/>
    <n v="3"/>
    <s v="Other"/>
    <s v="India"/>
    <n v="0"/>
    <n v="0"/>
    <n v="0"/>
    <n v="1"/>
    <n v="0"/>
    <n v="0"/>
    <n v="0"/>
    <n v="0"/>
  </r>
  <r>
    <s v="62abee280f8c8599d5bc246d"/>
    <s v="anonymous"/>
    <s v="6/16/2022"/>
    <s v="22:59"/>
    <s v="0:03:50"/>
    <s v="Other"/>
    <n v="0"/>
    <n v="0"/>
    <n v="0"/>
    <n v="0"/>
    <n v="0"/>
    <s v="No"/>
    <s v="150k-225k"/>
    <n v="7"/>
    <s v="Finance"/>
    <s v="Other"/>
    <n v="8"/>
    <n v="10"/>
    <n v="9"/>
    <n v="10"/>
    <n v="8"/>
    <n v="10"/>
    <n v="9.1666666666666661"/>
    <s v="Very Easy"/>
    <s v="Good Culture"/>
    <s v="Female"/>
    <n v="1"/>
    <n v="58"/>
    <x v="3"/>
    <n v="4"/>
    <s v="White or Caucasian"/>
    <s v="North America"/>
    <n v="1"/>
    <n v="0"/>
    <n v="0"/>
    <n v="0"/>
    <n v="0"/>
    <n v="0"/>
    <n v="0"/>
    <n v="0"/>
  </r>
  <r>
    <s v="62acc1f0cf255543173e59f7"/>
    <s v="anonymous"/>
    <s v="6/17/2022"/>
    <s v="14:03"/>
    <s v="0:01:38"/>
    <s v="Data Analyst"/>
    <n v="1"/>
    <n v="0"/>
    <n v="0"/>
    <n v="0"/>
    <n v="0"/>
    <s v="No"/>
    <s v="0-40k"/>
    <n v="1"/>
    <s v="Tech"/>
    <s v="Python"/>
    <n v="2"/>
    <n v="2"/>
    <n v="5"/>
    <n v="6"/>
    <n v="6"/>
    <n v="3"/>
    <n v="4"/>
    <s v="Neither easy nor difficult"/>
    <s v="Good Work/Life Balance"/>
    <s v="Male"/>
    <n v="0"/>
    <n v="22"/>
    <x v="1"/>
    <n v="3"/>
    <s v="Black or African American"/>
    <s v="Africa"/>
    <n v="0"/>
    <n v="1"/>
    <n v="0"/>
    <n v="0"/>
    <n v="0"/>
    <n v="0"/>
    <n v="0"/>
    <n v="0"/>
  </r>
  <r>
    <s v="62a365c2f8d5efcc22f81e2e"/>
    <s v="anonymous"/>
    <s v="6/10/2022"/>
    <s v="11:39"/>
    <s v="0:03:54"/>
    <s v="Data Analyst"/>
    <n v="1"/>
    <n v="0"/>
    <n v="0"/>
    <n v="0"/>
    <n v="0"/>
    <s v="No"/>
    <s v="0-40k"/>
    <n v="1"/>
    <s v="Other"/>
    <s v="Python"/>
    <n v="3"/>
    <n v="5"/>
    <n v="9"/>
    <n v="9"/>
    <n v="5"/>
    <n v="8"/>
    <n v="6.5"/>
    <s v="Very Difficult"/>
    <s v="Other"/>
    <s v="Male"/>
    <n v="0"/>
    <n v="31"/>
    <x v="3"/>
    <n v="4"/>
    <s v="Black or African American"/>
    <s v="Middle East"/>
    <n v="0"/>
    <n v="0"/>
    <n v="0"/>
    <n v="0"/>
    <n v="0"/>
    <n v="0"/>
    <n v="0"/>
    <n v="0"/>
  </r>
  <r>
    <s v="62acf0890f8c8599d5bdce87"/>
    <s v="anonymous"/>
    <s v="6/17/2022"/>
    <s v="17:22"/>
    <s v="0:02:06"/>
    <s v="Other"/>
    <n v="0"/>
    <n v="0"/>
    <n v="0"/>
    <n v="0"/>
    <n v="0"/>
    <s v="No"/>
    <s v="41k-65k"/>
    <n v="2"/>
    <s v="Tech"/>
    <s v="Other"/>
    <n v="4"/>
    <n v="5"/>
    <n v="4"/>
    <n v="5"/>
    <n v="5"/>
    <n v="3"/>
    <n v="4.333333333333333"/>
    <s v="Easy"/>
    <s v="Good Culture"/>
    <s v="Female"/>
    <n v="1"/>
    <n v="31"/>
    <x v="1"/>
    <n v="3"/>
    <s v="White or Caucasian"/>
    <s v="United Kingdom"/>
    <n v="0"/>
    <n v="0"/>
    <n v="0"/>
    <n v="0"/>
    <n v="1"/>
    <n v="0"/>
    <n v="0"/>
    <n v="0"/>
  </r>
  <r>
    <s v="62ad591424a2626027471080"/>
    <s v="anonymous"/>
    <s v="6/18/2022"/>
    <s v="0:48"/>
    <s v="0:01:32"/>
    <s v="Data Analyst"/>
    <n v="1"/>
    <n v="0"/>
    <n v="0"/>
    <n v="0"/>
    <n v="0"/>
    <s v="No"/>
    <s v="41k-65k"/>
    <n v="2"/>
    <s v="Agriculture"/>
    <s v="Python"/>
    <n v="2"/>
    <n v="2"/>
    <n v="4"/>
    <n v="5"/>
    <n v="1"/>
    <n v="1"/>
    <n v="2.5"/>
    <s v="Neither easy nor difficult"/>
    <s v="Better Salary"/>
    <s v="Male"/>
    <n v="0"/>
    <n v="23"/>
    <x v="2"/>
    <n v="1"/>
    <s v="Hispanic or Latino"/>
    <s v="North America"/>
    <n v="1"/>
    <n v="0"/>
    <n v="0"/>
    <n v="0"/>
    <n v="0"/>
    <n v="0"/>
    <n v="0"/>
    <n v="0"/>
  </r>
  <r>
    <s v="62ade22318134ddc75de385f"/>
    <s v="anonymous"/>
    <s v="6/18/2022"/>
    <s v="10:33"/>
    <s v="0:01:20"/>
    <s v="Data Analyst"/>
    <n v="1"/>
    <n v="0"/>
    <n v="0"/>
    <n v="0"/>
    <n v="0"/>
    <s v="No"/>
    <s v="86k-105k"/>
    <n v="4"/>
    <s v="Healthcare"/>
    <s v="Python"/>
    <n v="7"/>
    <n v="10"/>
    <n v="10"/>
    <n v="10"/>
    <n v="7"/>
    <n v="8"/>
    <n v="8.6666666666666661"/>
    <s v="Neither easy nor difficult"/>
    <s v="Remote Work"/>
    <s v="Female"/>
    <n v="1"/>
    <n v="31"/>
    <x v="3"/>
    <n v="4"/>
    <s v="Asian or Asian American"/>
    <s v="North America"/>
    <n v="1"/>
    <n v="0"/>
    <n v="0"/>
    <n v="0"/>
    <n v="0"/>
    <n v="0"/>
    <n v="0"/>
    <n v="0"/>
  </r>
  <r>
    <s v="62adf26f18134ddc75de4bb4"/>
    <s v="anonymous"/>
    <s v="6/18/2022"/>
    <s v="11:42"/>
    <s v="0:01:47"/>
    <s v="Student/Looking/None"/>
    <n v="0"/>
    <n v="0"/>
    <n v="0"/>
    <n v="0"/>
    <n v="0"/>
    <s v="No"/>
    <s v="66k-85k"/>
    <n v="3"/>
    <s v="Construction"/>
    <s v="Other"/>
    <n v="5"/>
    <n v="5"/>
    <n v="7"/>
    <n v="7"/>
    <n v="9"/>
    <n v="10"/>
    <n v="7.166666666666667"/>
    <s v="Difficult"/>
    <s v="Better Salary"/>
    <s v="Female"/>
    <n v="1"/>
    <n v="24"/>
    <x v="1"/>
    <n v="3"/>
    <s v="Asian or Asian American"/>
    <s v="North America"/>
    <n v="1"/>
    <n v="0"/>
    <n v="0"/>
    <n v="0"/>
    <n v="0"/>
    <n v="0"/>
    <n v="0"/>
    <n v="0"/>
  </r>
  <r>
    <s v="62ae680024a2626027483ebc"/>
    <s v="anonymous"/>
    <s v="6/18/2022"/>
    <s v="20:04"/>
    <s v="0:02:05"/>
    <s v="Other"/>
    <n v="0"/>
    <n v="0"/>
    <n v="0"/>
    <n v="0"/>
    <n v="0"/>
    <s v="Yes"/>
    <s v="41k-65k"/>
    <n v="2"/>
    <s v="Finance"/>
    <s v="Python"/>
    <n v="8"/>
    <n v="10"/>
    <n v="10"/>
    <n v="10"/>
    <n v="10"/>
    <n v="10"/>
    <n v="9.6666666666666661"/>
    <s v="Neither easy nor difficult"/>
    <s v="Better Salary"/>
    <s v="Male"/>
    <n v="0"/>
    <n v="29"/>
    <x v="1"/>
    <n v="3"/>
    <s v="Hispanic or Latino"/>
    <s v="North America"/>
    <n v="1"/>
    <n v="0"/>
    <n v="0"/>
    <n v="0"/>
    <n v="0"/>
    <n v="0"/>
    <n v="0"/>
    <n v="0"/>
  </r>
  <r>
    <s v="62a4e4c90f8c8599d5b13d8f"/>
    <s v="anonymous"/>
    <s v="6/11/2022"/>
    <s v="14:54"/>
    <s v="10:34:43"/>
    <s v="Data Analyst"/>
    <n v="1"/>
    <n v="0"/>
    <n v="0"/>
    <n v="0"/>
    <n v="0"/>
    <s v="Yes"/>
    <s v="150k-225k"/>
    <n v="7"/>
    <s v="Education"/>
    <s v="Python"/>
    <n v="8"/>
    <n v="7"/>
    <n v="5"/>
    <n v="4"/>
    <n v="7"/>
    <n v="7"/>
    <n v="6.333333333333333"/>
    <s v="Easy"/>
    <s v="Remote Work"/>
    <s v="Male"/>
    <n v="0"/>
    <n v="30"/>
    <x v="2"/>
    <n v="1"/>
    <s v="White or Caucasian"/>
    <s v="Middle East"/>
    <n v="0"/>
    <n v="0"/>
    <n v="0"/>
    <n v="0"/>
    <n v="0"/>
    <n v="0"/>
    <n v="0"/>
    <n v="0"/>
  </r>
  <r>
    <s v="62af07be7dc029e2d67cc3c8"/>
    <s v="anonymous"/>
    <s v="6/19/2022"/>
    <s v="7:25"/>
    <s v="0:01:52"/>
    <s v="Student/Looking/None"/>
    <n v="0"/>
    <n v="0"/>
    <n v="0"/>
    <n v="0"/>
    <n v="0"/>
    <s v="Yes"/>
    <s v="0-40k"/>
    <n v="1"/>
    <s v="Other"/>
    <s v="Python"/>
    <n v="3"/>
    <n v="9"/>
    <n v="9"/>
    <n v="9"/>
    <n v="9"/>
    <n v="9"/>
    <n v="8"/>
    <s v="Neither easy nor difficult"/>
    <s v="Better Salary"/>
    <s v="Male"/>
    <n v="0"/>
    <n v="20"/>
    <x v="2"/>
    <n v="1"/>
    <s v="Asian or Asian American"/>
    <s v="India"/>
    <n v="0"/>
    <n v="0"/>
    <n v="0"/>
    <n v="1"/>
    <n v="0"/>
    <n v="0"/>
    <n v="0"/>
    <n v="0"/>
  </r>
  <r>
    <s v="62af10295d257a28a31e6ff8"/>
    <s v="anonymous"/>
    <s v="6/19/2022"/>
    <s v="8:01"/>
    <s v="0:01:24"/>
    <s v="Data Analyst"/>
    <n v="1"/>
    <n v="0"/>
    <n v="0"/>
    <n v="0"/>
    <n v="0"/>
    <s v="Yes"/>
    <s v="0-40k"/>
    <n v="1"/>
    <s v="Education"/>
    <s v="Python"/>
    <n v="0"/>
    <n v="2"/>
    <n v="3"/>
    <n v="2"/>
    <n v="4"/>
    <n v="2"/>
    <n v="2.1666666666666665"/>
    <s v="Neither easy nor difficult"/>
    <s v="Better Salary"/>
    <s v="Male"/>
    <n v="0"/>
    <n v="23"/>
    <x v="1"/>
    <n v="3"/>
    <s v="Asian or Asian American"/>
    <s v="India"/>
    <n v="0"/>
    <n v="0"/>
    <n v="0"/>
    <n v="1"/>
    <n v="0"/>
    <n v="0"/>
    <n v="0"/>
    <n v="0"/>
  </r>
  <r>
    <s v="62af387018134ddc75df894e"/>
    <s v="anonymous"/>
    <s v="6/19/2022"/>
    <s v="10:53"/>
    <s v="0:01:47"/>
    <s v="Data Analyst"/>
    <n v="1"/>
    <n v="0"/>
    <n v="0"/>
    <n v="0"/>
    <n v="0"/>
    <s v="No"/>
    <s v="106k-125k"/>
    <n v="5"/>
    <s v="Tech"/>
    <s v="Python"/>
    <n v="8"/>
    <n v="8"/>
    <n v="9"/>
    <n v="8"/>
    <n v="7"/>
    <n v="7"/>
    <n v="7.833333333333333"/>
    <s v="Neither easy nor difficult"/>
    <s v="Good Work/Life Balance"/>
    <s v="Male"/>
    <n v="0"/>
    <n v="33"/>
    <x v="3"/>
    <n v="4"/>
    <s v="White or Caucasian"/>
    <s v="North America"/>
    <n v="1"/>
    <n v="0"/>
    <n v="0"/>
    <n v="0"/>
    <n v="0"/>
    <n v="0"/>
    <n v="0"/>
    <n v="0"/>
  </r>
  <r>
    <s v="62af49025d257a28a31eb2f1"/>
    <s v="anonymous"/>
    <s v="6/19/2022"/>
    <s v="12:04"/>
    <s v="0:01:40"/>
    <s v="Student/Looking/None"/>
    <n v="0"/>
    <n v="0"/>
    <n v="0"/>
    <n v="0"/>
    <n v="0"/>
    <s v="Yes"/>
    <s v="0-40k"/>
    <n v="1"/>
    <s v="Tech"/>
    <s v="Python"/>
    <n v="2"/>
    <n v="3"/>
    <n v="3"/>
    <n v="5"/>
    <n v="5"/>
    <n v="9"/>
    <n v="4.5"/>
    <s v="Easy"/>
    <s v="Remote Work"/>
    <s v="Male"/>
    <n v="0"/>
    <n v="26"/>
    <x v="1"/>
    <n v="3"/>
    <s v="Black or African American"/>
    <s v="Africa"/>
    <n v="0"/>
    <n v="1"/>
    <n v="0"/>
    <n v="0"/>
    <n v="0"/>
    <n v="0"/>
    <n v="0"/>
    <n v="0"/>
  </r>
  <r>
    <s v="62af53ce0f8c8599d5c04934"/>
    <s v="anonymous"/>
    <s v="6/19/2022"/>
    <s v="12:50"/>
    <s v="0:03:57"/>
    <s v="Data Analyst"/>
    <n v="1"/>
    <n v="0"/>
    <n v="0"/>
    <n v="0"/>
    <n v="0"/>
    <s v="Yes"/>
    <s v="0-40k"/>
    <n v="1"/>
    <s v="Other"/>
    <s v="R"/>
    <n v="3"/>
    <n v="9"/>
    <n v="8"/>
    <n v="8"/>
    <n v="6"/>
    <n v="6"/>
    <n v="6.666666666666667"/>
    <s v="Difficult"/>
    <s v="Better Salary"/>
    <s v="Male"/>
    <n v="0"/>
    <n v="27"/>
    <x v="1"/>
    <n v="3"/>
    <s v="Asian or Asian American"/>
    <s v="India"/>
    <n v="0"/>
    <n v="0"/>
    <n v="0"/>
    <n v="1"/>
    <n v="0"/>
    <n v="0"/>
    <n v="0"/>
    <n v="0"/>
  </r>
  <r>
    <s v="62a631782e54c9003e56ac36"/>
    <s v="anonymous"/>
    <s v="6/12/2022"/>
    <s v="14:33"/>
    <s v="0:10:34"/>
    <s v="Student/Looking/None"/>
    <n v="0"/>
    <n v="0"/>
    <n v="0"/>
    <n v="0"/>
    <n v="0"/>
    <s v="Yes"/>
    <s v="0-40k"/>
    <n v="1"/>
    <s v="Finance"/>
    <s v="SQL"/>
    <n v="7"/>
    <n v="9"/>
    <n v="10"/>
    <n v="10"/>
    <n v="3"/>
    <n v="4"/>
    <n v="7.166666666666667"/>
    <s v="Easy"/>
    <s v="Remote Work"/>
    <s v="Male"/>
    <n v="0"/>
    <n v="33"/>
    <x v="1"/>
    <n v="3"/>
    <s v="White or Caucasian"/>
    <s v="South America"/>
    <n v="0"/>
    <n v="0"/>
    <n v="0"/>
    <n v="0"/>
    <n v="0"/>
    <n v="0"/>
    <n v="0"/>
    <n v="1"/>
  </r>
  <r>
    <s v="62af9ed7f3072dd892739279"/>
    <s v="anonymous"/>
    <s v="6/19/2022"/>
    <s v="18:10"/>
    <s v="0:02:06"/>
    <s v="Data Analyst"/>
    <n v="1"/>
    <n v="0"/>
    <n v="0"/>
    <n v="0"/>
    <n v="0"/>
    <s v="Yes"/>
    <s v="0-40k"/>
    <n v="1"/>
    <s v="Tech"/>
    <s v="Python"/>
    <n v="3"/>
    <n v="9"/>
    <n v="9"/>
    <n v="6"/>
    <n v="9"/>
    <n v="4"/>
    <n v="6.666666666666667"/>
    <s v="Easy"/>
    <s v="Better Salary"/>
    <s v="Male"/>
    <n v="0"/>
    <n v="23"/>
    <x v="3"/>
    <n v="4"/>
    <s v="White or Caucasian"/>
    <s v="Europe"/>
    <n v="0"/>
    <n v="0"/>
    <n v="1"/>
    <n v="0"/>
    <n v="0"/>
    <n v="0"/>
    <n v="0"/>
    <n v="0"/>
  </r>
  <r>
    <s v="62b152960f8c8599d5c31550"/>
    <s v="anonymous"/>
    <s v="6/21/2022"/>
    <s v="1:09"/>
    <s v="0:01:54"/>
    <s v="Other"/>
    <n v="0"/>
    <n v="0"/>
    <n v="0"/>
    <n v="0"/>
    <n v="0"/>
    <s v="Yes"/>
    <s v="0-40k"/>
    <n v="1"/>
    <s v="Other"/>
    <s v="Python"/>
    <n v="3"/>
    <n v="6"/>
    <n v="7"/>
    <n v="5"/>
    <n v="4"/>
    <n v="4"/>
    <n v="4.833333333333333"/>
    <s v="Neither easy nor difficult"/>
    <s v="Better Salary"/>
    <s v="Male"/>
    <n v="0"/>
    <n v="28"/>
    <x v="1"/>
    <n v="3"/>
    <s v="Hispanic or Latino"/>
    <s v="North America"/>
    <n v="1"/>
    <n v="0"/>
    <n v="0"/>
    <n v="0"/>
    <n v="0"/>
    <n v="0"/>
    <n v="0"/>
    <n v="0"/>
  </r>
  <r>
    <s v="62af6371f8d5efcc2208e923"/>
    <s v="anonymous"/>
    <s v="6/19/2022"/>
    <s v="13:57"/>
    <s v="0:02:21"/>
    <s v="Student/Looking/None"/>
    <n v="0"/>
    <n v="0"/>
    <n v="0"/>
    <n v="0"/>
    <n v="0"/>
    <s v="No"/>
    <s v="0-40k"/>
    <n v="1"/>
    <s v="Agriculture"/>
    <s v="SQL"/>
    <n v="0"/>
    <n v="8"/>
    <n v="8"/>
    <n v="8"/>
    <n v="8"/>
    <n v="8"/>
    <n v="6.666666666666667"/>
    <s v="Neither easy nor difficult"/>
    <s v="Better Salary"/>
    <s v="Male"/>
    <n v="0"/>
    <n v="22"/>
    <x v="1"/>
    <n v="3"/>
    <s v="Asian or Asian American"/>
    <s v="Asia"/>
    <n v="0"/>
    <n v="0"/>
    <n v="0"/>
    <n v="0"/>
    <n v="0"/>
    <n v="1"/>
    <n v="0"/>
    <n v="0"/>
  </r>
  <r>
    <s v="62b21d40bae91e4b8b985154"/>
    <s v="anonymous"/>
    <s v="6/21/2022"/>
    <s v="15:34"/>
    <s v="0:03:25"/>
    <s v="BI Developer/Engineer"/>
    <n v="0"/>
    <n v="0"/>
    <n v="0"/>
    <n v="1"/>
    <n v="0"/>
    <s v="No"/>
    <s v="106k-125k"/>
    <n v="5"/>
    <s v="Other"/>
    <s v="Python"/>
    <n v="3"/>
    <n v="2"/>
    <n v="5"/>
    <n v="3"/>
    <n v="3"/>
    <n v="4"/>
    <n v="3.3333333333333335"/>
    <s v="Neither easy nor difficult"/>
    <s v="Better Salary"/>
    <s v="Male"/>
    <n v="0"/>
    <n v="37"/>
    <x v="3"/>
    <n v="4"/>
    <s v="White or Caucasian"/>
    <s v="North America"/>
    <n v="1"/>
    <n v="0"/>
    <n v="0"/>
    <n v="0"/>
    <n v="0"/>
    <n v="0"/>
    <n v="0"/>
    <n v="0"/>
  </r>
  <r>
    <s v="62a654165d257a28a3112ac9"/>
    <s v="anonymous"/>
    <s v="6/12/2022"/>
    <s v="17:01"/>
    <s v="0:02:04"/>
    <s v="Software Engineer "/>
    <n v="0"/>
    <n v="0"/>
    <n v="0"/>
    <n v="0"/>
    <n v="0"/>
    <s v="Yes"/>
    <s v="86k-105k"/>
    <n v="4"/>
    <s v="Finance"/>
    <s v="Python"/>
    <n v="7"/>
    <n v="5"/>
    <n v="5"/>
    <n v="8"/>
    <n v="8"/>
    <n v="8"/>
    <n v="6.833333333333333"/>
    <s v="Neither easy nor difficult"/>
    <s v="Remote Work"/>
    <s v="Female"/>
    <n v="1"/>
    <n v="40"/>
    <x v="4"/>
    <n v="2"/>
    <s v="Other"/>
    <s v="North America"/>
    <n v="1"/>
    <n v="0"/>
    <n v="0"/>
    <n v="0"/>
    <n v="0"/>
    <n v="0"/>
    <n v="0"/>
    <n v="0"/>
  </r>
  <r>
    <s v="62b2ea87f8d5efcc220e3e21"/>
    <s v="anonymous"/>
    <s v="6/22/2022"/>
    <s v="6:10"/>
    <s v="0:01:24"/>
    <s v="Data Analyst"/>
    <n v="1"/>
    <n v="0"/>
    <n v="0"/>
    <n v="0"/>
    <n v="0"/>
    <s v="Yes"/>
    <s v="106k-125k"/>
    <n v="5"/>
    <s v="Finance"/>
    <s v="Python"/>
    <n v="5"/>
    <n v="6"/>
    <n v="6"/>
    <n v="5"/>
    <n v="4"/>
    <n v="3"/>
    <n v="4.833333333333333"/>
    <s v="Easy"/>
    <s v="Good Work/Life Balance"/>
    <s v="Male"/>
    <n v="0"/>
    <n v="42"/>
    <x v="3"/>
    <n v="4"/>
    <s v="White or Caucasian"/>
    <s v="North America"/>
    <n v="1"/>
    <n v="0"/>
    <n v="0"/>
    <n v="0"/>
    <n v="0"/>
    <n v="0"/>
    <n v="0"/>
    <n v="0"/>
  </r>
  <r>
    <s v="62b35284cec54911e9e1818c"/>
    <s v="anonymous"/>
    <s v="6/22/2022"/>
    <s v="13:33"/>
    <s v="0:01:11"/>
    <s v="Student/Looking/None"/>
    <n v="0"/>
    <n v="0"/>
    <n v="0"/>
    <n v="0"/>
    <n v="0"/>
    <s v="No"/>
    <s v="0-40k"/>
    <n v="1"/>
    <s v="Tech"/>
    <s v="R"/>
    <n v="0"/>
    <n v="0"/>
    <n v="0"/>
    <n v="0"/>
    <n v="0"/>
    <n v="0"/>
    <n v="0"/>
    <s v="Neither easy nor difficult"/>
    <s v="Good Culture"/>
    <s v="Female"/>
    <n v="1"/>
    <n v="25"/>
    <x v="1"/>
    <n v="3"/>
    <s v="Asian or Asian American"/>
    <s v="North America"/>
    <n v="1"/>
    <n v="0"/>
    <n v="0"/>
    <n v="0"/>
    <n v="0"/>
    <n v="0"/>
    <n v="0"/>
    <n v="0"/>
  </r>
  <r>
    <s v="62a3d21ef3072dd8926314d1"/>
    <s v="anonymous"/>
    <s v="6/10/2022"/>
    <s v="19:22"/>
    <s v="0:02:40"/>
    <s v="Data Analyst"/>
    <n v="1"/>
    <n v="0"/>
    <n v="0"/>
    <n v="0"/>
    <n v="0"/>
    <s v="No"/>
    <s v="0-40k"/>
    <n v="1"/>
    <s v="Finance"/>
    <s v="Python"/>
    <n v="1"/>
    <n v="2"/>
    <n v="10"/>
    <n v="1"/>
    <n v="2"/>
    <n v="8"/>
    <n v="4"/>
    <s v="Difficult"/>
    <s v="Remote Work"/>
    <s v="Female"/>
    <n v="1"/>
    <n v="29"/>
    <x v="1"/>
    <n v="3"/>
    <s v="Hispanic or Latino"/>
    <s v="South America"/>
    <n v="0"/>
    <n v="0"/>
    <n v="0"/>
    <n v="0"/>
    <n v="0"/>
    <n v="0"/>
    <n v="0"/>
    <n v="1"/>
  </r>
  <r>
    <s v="62b525563f28f20328aeee5c"/>
    <s v="anonymous"/>
    <s v="6/23/2022"/>
    <s v="22:45"/>
    <s v="0:00:50"/>
    <s v="Data Analyst"/>
    <n v="1"/>
    <n v="0"/>
    <n v="0"/>
    <n v="0"/>
    <n v="0"/>
    <s v="Yes"/>
    <s v="125k-150k"/>
    <n v="6"/>
    <s v="Other"/>
    <s v="R"/>
    <n v="8"/>
    <n v="5"/>
    <n v="6"/>
    <n v="6"/>
    <n v="5"/>
    <n v="7"/>
    <n v="6.166666666666667"/>
    <s v="Easy"/>
    <s v="Better Salary"/>
    <s v="Male"/>
    <n v="0"/>
    <n v="26"/>
    <x v="1"/>
    <n v="3"/>
    <s v="White or Caucasian"/>
    <s v="North America"/>
    <n v="1"/>
    <n v="0"/>
    <n v="0"/>
    <n v="0"/>
    <n v="0"/>
    <n v="0"/>
    <n v="0"/>
    <n v="0"/>
  </r>
  <r>
    <s v="62b5a3e29bc428d5345f6e89"/>
    <s v="anonymous"/>
    <s v="6/24/2022"/>
    <s v="7:45"/>
    <s v="0:03:12"/>
    <s v="Other"/>
    <n v="0"/>
    <n v="0"/>
    <n v="0"/>
    <n v="0"/>
    <n v="0"/>
    <s v="No"/>
    <s v="0-40k"/>
    <n v="1"/>
    <s v="Other"/>
    <s v="R"/>
    <n v="4"/>
    <n v="6"/>
    <n v="7"/>
    <n v="7"/>
    <n v="4"/>
    <n v="6"/>
    <n v="5.666666666666667"/>
    <s v="Difficult"/>
    <s v="Better Salary"/>
    <s v="Male"/>
    <n v="0"/>
    <n v="21"/>
    <x v="1"/>
    <n v="3"/>
    <s v="White or Caucasian"/>
    <s v="North America"/>
    <n v="1"/>
    <n v="0"/>
    <n v="0"/>
    <n v="0"/>
    <n v="0"/>
    <n v="0"/>
    <n v="0"/>
    <n v="0"/>
  </r>
  <r>
    <s v="62a3498e575fa3a5ae88c554"/>
    <s v="anonymous"/>
    <s v="6/10/2022"/>
    <s v="9:39"/>
    <s v="0:01:55"/>
    <s v="Student/Looking/None"/>
    <n v="0"/>
    <n v="0"/>
    <n v="0"/>
    <n v="0"/>
    <n v="0"/>
    <s v="No"/>
    <s v="0-40k"/>
    <n v="1"/>
    <s v="Other"/>
    <s v="Other"/>
    <n v="7"/>
    <n v="9"/>
    <n v="7"/>
    <n v="8"/>
    <n v="8"/>
    <n v="10"/>
    <n v="8.1666666666666661"/>
    <s v="Neither easy nor difficult"/>
    <s v="Better Salary"/>
    <s v="Male"/>
    <n v="0"/>
    <n v="24"/>
    <x v="1"/>
    <n v="3"/>
    <s v="Asian or Asian American"/>
    <s v="Asia"/>
    <n v="0"/>
    <n v="0"/>
    <n v="0"/>
    <n v="0"/>
    <n v="0"/>
    <n v="1"/>
    <n v="0"/>
    <n v="0"/>
  </r>
  <r>
    <s v="62a5cb12cf25554317330d69"/>
    <s v="anonymous"/>
    <s v="6/12/2022"/>
    <s v="7:16"/>
    <s v="0:03:44"/>
    <s v="Data Analyst"/>
    <n v="1"/>
    <n v="0"/>
    <n v="0"/>
    <n v="0"/>
    <n v="0"/>
    <s v="Yes"/>
    <s v="0-40k"/>
    <n v="1"/>
    <s v="Education"/>
    <s v="Python"/>
    <n v="2"/>
    <n v="1"/>
    <n v="2"/>
    <n v="3"/>
    <n v="4"/>
    <n v="3"/>
    <n v="2.5"/>
    <s v="Difficult"/>
    <s v="Remote Work"/>
    <s v="Male"/>
    <n v="0"/>
    <n v="25"/>
    <x v="1"/>
    <n v="3"/>
    <s v="Black or African American"/>
    <s v="Africa"/>
    <n v="0"/>
    <n v="1"/>
    <n v="0"/>
    <n v="0"/>
    <n v="0"/>
    <n v="0"/>
    <n v="0"/>
    <n v="0"/>
  </r>
  <r>
    <s v="62b89039377223ff07b80fb5"/>
    <s v="anonymous"/>
    <s v="6/26/2022"/>
    <s v="12:58"/>
    <s v="0:01:19"/>
    <s v="Data Analyst"/>
    <n v="1"/>
    <n v="0"/>
    <n v="0"/>
    <n v="0"/>
    <n v="0"/>
    <s v="No"/>
    <s v="41k-65k"/>
    <n v="2"/>
    <s v="Other"/>
    <s v="Python"/>
    <n v="8"/>
    <n v="7"/>
    <n v="6"/>
    <n v="7"/>
    <n v="6"/>
    <n v="8"/>
    <n v="7"/>
    <s v="Easy"/>
    <s v="Remote Work"/>
    <s v="Male"/>
    <n v="0"/>
    <n v="22"/>
    <x v="1"/>
    <n v="3"/>
    <s v="Asian or Asian American"/>
    <s v="North America"/>
    <n v="1"/>
    <n v="0"/>
    <n v="0"/>
    <n v="0"/>
    <n v="0"/>
    <n v="0"/>
    <n v="0"/>
    <n v="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9">
  <r>
    <s v="62a33b3db4da29969c62df3d"/>
    <s v="anonymous"/>
    <s v="6/10/2022"/>
    <s v="8:38"/>
    <s v="0:00:44"/>
    <s v="Data Analyst"/>
    <n v="1"/>
    <n v="0"/>
    <n v="0"/>
    <n v="0"/>
    <n v="0"/>
    <s v="Yes"/>
    <s v="106k-125k"/>
    <n v="5"/>
    <s v="Healthcare"/>
    <s v="Python"/>
    <n v="9"/>
    <n v="9"/>
    <n v="7"/>
    <n v="5"/>
    <n v="5"/>
    <n v="7"/>
    <n v="7"/>
    <s v="Very Difficult"/>
    <s v="Remote Work"/>
    <s v="Male"/>
    <n v="0"/>
    <n v="26"/>
    <x v="0"/>
    <s v=" "/>
    <s v="White or Caucasian"/>
    <s v="North America"/>
    <n v="1"/>
    <n v="0"/>
    <n v="0"/>
    <n v="0"/>
    <n v="0"/>
    <n v="0"/>
    <n v="0"/>
    <n v="0"/>
  </r>
  <r>
    <s v="62a33ba1bae91e4b8b82e35c"/>
    <s v="anonymous"/>
    <s v="6/10/2022"/>
    <s v="8:40"/>
    <s v="0:01:30"/>
    <s v="Data Analyst"/>
    <n v="1"/>
    <n v="0"/>
    <n v="0"/>
    <n v="0"/>
    <n v="0"/>
    <s v="No"/>
    <s v="41k-65k"/>
    <n v="2"/>
    <s v="Finance"/>
    <s v="R"/>
    <n v="1"/>
    <n v="2"/>
    <n v="5"/>
    <n v="2"/>
    <n v="1"/>
    <n v="3"/>
    <n v="2.3333333333333335"/>
    <s v="Very Difficult"/>
    <s v="Remote Work"/>
    <s v="Male"/>
    <n v="0"/>
    <n v="36"/>
    <x v="0"/>
    <s v=" "/>
    <s v="Asian or Asian American"/>
    <s v="North America"/>
    <n v="1"/>
    <n v="0"/>
    <n v="0"/>
    <n v="0"/>
    <n v="0"/>
    <n v="0"/>
    <n v="0"/>
    <n v="0"/>
  </r>
  <r>
    <s v="62a33c2cbc6861bf3176bec1"/>
    <s v="anonymous"/>
    <s v="6/10/2022"/>
    <s v="8:42"/>
    <s v="0:02:18"/>
    <s v="Data Engineer"/>
    <n v="0"/>
    <n v="1"/>
    <n v="0"/>
    <n v="0"/>
    <n v="0"/>
    <s v="No"/>
    <s v="0-40k"/>
    <n v="1"/>
    <s v="Other"/>
    <s v="Python"/>
    <n v="0"/>
    <n v="8"/>
    <n v="7"/>
    <n v="5"/>
    <n v="7"/>
    <n v="7"/>
    <n v="5.666666666666667"/>
    <s v="Easy"/>
    <s v="Good Work/Life Balance"/>
    <s v="Male"/>
    <n v="0"/>
    <n v="23"/>
    <x v="0"/>
    <s v=" "/>
    <s v="Black or African American"/>
    <s v="Africa"/>
    <n v="0"/>
    <n v="1"/>
    <n v="0"/>
    <n v="0"/>
    <n v="0"/>
    <n v="0"/>
    <n v="0"/>
    <n v="0"/>
  </r>
  <r>
    <s v="62a33c8624a26260273822f9"/>
    <s v="anonymous"/>
    <s v="6/10/2022"/>
    <s v="8:43"/>
    <s v="0:02:10"/>
    <s v="Other"/>
    <n v="0"/>
    <n v="0"/>
    <n v="0"/>
    <n v="0"/>
    <n v="0"/>
    <s v="Yes"/>
    <s v="150k-225k"/>
    <n v="7"/>
    <s v="Finance"/>
    <s v="R"/>
    <n v="10"/>
    <n v="6"/>
    <n v="7"/>
    <n v="10"/>
    <n v="7"/>
    <n v="10"/>
    <n v="8.3333333333333339"/>
    <s v="Very Easy"/>
    <s v="Remote Work"/>
    <s v="Female"/>
    <n v="1"/>
    <n v="35"/>
    <x v="0"/>
    <s v=" "/>
    <s v="White or Caucasian"/>
    <s v="North America"/>
    <n v="1"/>
    <n v="0"/>
    <n v="0"/>
    <n v="0"/>
    <n v="0"/>
    <n v="0"/>
    <n v="0"/>
    <n v="0"/>
  </r>
  <r>
    <s v="62a33c91f3072dd892621e03"/>
    <s v="anonymous"/>
    <s v="6/10/2022"/>
    <s v="8:44"/>
    <s v="0:01:51"/>
    <s v="Data Analyst"/>
    <n v="1"/>
    <n v="0"/>
    <n v="0"/>
    <n v="0"/>
    <n v="0"/>
    <s v="Yes"/>
    <s v="41k-65k"/>
    <n v="2"/>
    <s v="Healthcare"/>
    <s v="R"/>
    <n v="1"/>
    <n v="4"/>
    <n v="4"/>
    <n v="4"/>
    <n v="0"/>
    <n v="1"/>
    <n v="2.3333333333333335"/>
    <s v="Difficult"/>
    <s v="Better Salary"/>
    <s v="Male"/>
    <n v="0"/>
    <n v="44"/>
    <x v="0"/>
    <s v=" "/>
    <s v="Black or African American"/>
    <s v="North America"/>
    <n v="1"/>
    <n v="0"/>
    <n v="0"/>
    <n v="0"/>
    <n v="0"/>
    <n v="0"/>
    <n v="0"/>
    <n v="0"/>
  </r>
  <r>
    <s v="62a33cb72e54c9003e531c65"/>
    <s v="anonymous"/>
    <s v="6/10/2022"/>
    <s v="8:44"/>
    <s v="0:01:15"/>
    <s v="Data Scientist"/>
    <n v="0"/>
    <n v="0"/>
    <n v="1"/>
    <n v="0"/>
    <n v="0"/>
    <s v="Yes"/>
    <s v="0-40k"/>
    <n v="1"/>
    <s v="Finance"/>
    <s v="Python"/>
    <n v="0"/>
    <n v="6"/>
    <n v="6"/>
    <n v="6"/>
    <n v="6"/>
    <n v="5"/>
    <n v="4.833333333333333"/>
    <s v="Difficult"/>
    <s v="Better Salary"/>
    <s v="Male"/>
    <n v="0"/>
    <n v="24"/>
    <x v="0"/>
    <s v=" "/>
    <s v="Black or African American"/>
    <s v="Other"/>
    <n v="0"/>
    <n v="0"/>
    <n v="0"/>
    <n v="0"/>
    <n v="0"/>
    <n v="0"/>
    <n v="0"/>
    <n v="0"/>
  </r>
  <r>
    <s v="62a78f3bf408bae018f2ef51"/>
    <s v="anonymous"/>
    <s v="6/13/2022"/>
    <s v="15:25"/>
    <s v="0:01:33"/>
    <s v="Student/Looking/None"/>
    <n v="0"/>
    <n v="0"/>
    <n v="0"/>
    <n v="0"/>
    <n v="0"/>
    <s v="Yes"/>
    <s v="0-40k"/>
    <n v="1"/>
    <s v="Finance"/>
    <s v="Python"/>
    <n v="8"/>
    <n v="9"/>
    <n v="9"/>
    <n v="7"/>
    <n v="8"/>
    <n v="8"/>
    <n v="8.1666666666666661"/>
    <s v="Neither easy nor difficult"/>
    <s v="Better Salary"/>
    <s v="Male"/>
    <n v="0"/>
    <n v="25"/>
    <x v="1"/>
    <n v="3"/>
    <s v="White or Caucasian"/>
    <s v="Other"/>
    <n v="0"/>
    <n v="0"/>
    <n v="0"/>
    <n v="0"/>
    <n v="0"/>
    <n v="0"/>
    <n v="0"/>
    <n v="0"/>
  </r>
  <r>
    <s v="62a33cd30f8c8599d5af0f8f"/>
    <s v="anonymous"/>
    <s v="6/10/2022"/>
    <s v="8:45"/>
    <s v="0:01:25"/>
    <s v="Data Engineer"/>
    <n v="0"/>
    <n v="1"/>
    <n v="0"/>
    <n v="0"/>
    <n v="0"/>
    <s v="Yes"/>
    <s v="125k-150k"/>
    <n v="6"/>
    <s v="Other"/>
    <s v="SQL"/>
    <n v="10"/>
    <n v="5"/>
    <n v="5"/>
    <n v="5"/>
    <n v="5"/>
    <n v="9"/>
    <n v="6.5"/>
    <s v="Neither easy nor difficult"/>
    <s v="Remote Work"/>
    <s v="Male"/>
    <n v="0"/>
    <n v="35"/>
    <x v="0"/>
    <s v=" "/>
    <s v="Asian or Asian American"/>
    <s v="North America"/>
    <n v="1"/>
    <n v="0"/>
    <n v="0"/>
    <n v="0"/>
    <n v="0"/>
    <n v="0"/>
    <n v="0"/>
    <n v="0"/>
  </r>
  <r>
    <s v="62a33cd3cf255543173001d9"/>
    <s v="anonymous"/>
    <s v="6/10/2022"/>
    <s v="8:45"/>
    <s v="0:02:10"/>
    <s v="Data Analyst"/>
    <n v="1"/>
    <n v="0"/>
    <n v="0"/>
    <n v="0"/>
    <n v="0"/>
    <s v="Yes"/>
    <s v="86k-105k"/>
    <n v="4"/>
    <s v="Healthcare"/>
    <s v="R"/>
    <n v="4"/>
    <n v="4"/>
    <n v="4"/>
    <n v="4"/>
    <n v="5"/>
    <n v="5"/>
    <n v="4.333333333333333"/>
    <s v="Neither easy nor difficult"/>
    <s v="Better Salary"/>
    <s v="Male"/>
    <n v="0"/>
    <n v="35"/>
    <x v="0"/>
    <s v=" "/>
    <s v="Asian or Asian American"/>
    <s v="North America"/>
    <n v="1"/>
    <n v="0"/>
    <n v="0"/>
    <n v="0"/>
    <n v="0"/>
    <n v="0"/>
    <n v="0"/>
    <n v="0"/>
  </r>
  <r>
    <s v="62a33cd8bc6861bf3176c05f"/>
    <s v="anonymous"/>
    <s v="6/10/2022"/>
    <s v="8:45"/>
    <s v="0:01:27"/>
    <s v="Data Analyst"/>
    <n v="1"/>
    <n v="0"/>
    <n v="0"/>
    <n v="0"/>
    <n v="0"/>
    <s v="Yes"/>
    <s v="41k-65k"/>
    <n v="2"/>
    <s v="Telecommunication"/>
    <s v="Python"/>
    <n v="2"/>
    <n v="0"/>
    <n v="3"/>
    <n v="3"/>
    <n v="0"/>
    <n v="4"/>
    <n v="2"/>
    <s v="Very Difficult"/>
    <s v="Better Salary"/>
    <s v="Male"/>
    <n v="0"/>
    <n v="28"/>
    <x v="0"/>
    <s v=" "/>
    <s v="Hispanic or Latino"/>
    <s v="North America"/>
    <n v="1"/>
    <n v="0"/>
    <n v="0"/>
    <n v="0"/>
    <n v="0"/>
    <n v="0"/>
    <n v="0"/>
    <n v="0"/>
  </r>
  <r>
    <s v="62a33ce918134ddc75ce8c30"/>
    <s v="anonymous"/>
    <s v="6/10/2022"/>
    <s v="8:45"/>
    <s v="0:01:29"/>
    <s v="Data Analyst"/>
    <n v="1"/>
    <n v="0"/>
    <n v="0"/>
    <n v="0"/>
    <n v="0"/>
    <s v="Yes"/>
    <s v="66k-85k"/>
    <n v="3"/>
    <s v="Other"/>
    <s v="Python"/>
    <n v="10"/>
    <n v="10"/>
    <n v="8"/>
    <n v="8"/>
    <n v="8"/>
    <n v="10"/>
    <n v="9"/>
    <s v="Neither easy nor difficult"/>
    <s v="Remote Work"/>
    <s v="Male"/>
    <n v="0"/>
    <n v="37"/>
    <x v="0"/>
    <s v=" "/>
    <s v="White or Caucasian"/>
    <s v="North America"/>
    <n v="1"/>
    <n v="0"/>
    <n v="0"/>
    <n v="0"/>
    <n v="0"/>
    <n v="0"/>
    <n v="0"/>
    <n v="0"/>
  </r>
  <r>
    <s v="62a8643bcec54911e9d14297"/>
    <s v="anonymous"/>
    <s v="6/14/2022"/>
    <s v="6:34"/>
    <s v="0:04:29"/>
    <s v="Student/Looking/None"/>
    <n v="0"/>
    <n v="0"/>
    <n v="0"/>
    <n v="0"/>
    <n v="0"/>
    <s v="Yes"/>
    <s v="0-40k"/>
    <n v="1"/>
    <s v="Finance"/>
    <s v="R"/>
    <n v="3"/>
    <n v="5"/>
    <n v="5"/>
    <n v="4"/>
    <n v="5"/>
    <n v="6"/>
    <n v="4.666666666666667"/>
    <s v="Difficult"/>
    <s v="Better Salary"/>
    <s v="Male"/>
    <n v="0"/>
    <n v="39"/>
    <x v="2"/>
    <n v="1"/>
    <s v="Black or African American"/>
    <s v="Other"/>
    <n v="0"/>
    <n v="0"/>
    <n v="0"/>
    <n v="0"/>
    <n v="0"/>
    <n v="0"/>
    <n v="0"/>
    <n v="0"/>
  </r>
  <r>
    <s v="62a36794b4da29969c633b48"/>
    <s v="anonymous"/>
    <s v="6/10/2022"/>
    <s v="11:47"/>
    <s v="0:02:01"/>
    <s v="Data Analyst"/>
    <n v="1"/>
    <n v="0"/>
    <n v="0"/>
    <n v="0"/>
    <n v="0"/>
    <s v="No"/>
    <s v="0-40k"/>
    <n v="1"/>
    <s v="Finance"/>
    <s v="Python"/>
    <n v="6"/>
    <n v="5"/>
    <n v="6"/>
    <n v="5"/>
    <n v="6"/>
    <n v="6"/>
    <n v="5.666666666666667"/>
    <s v="Neither easy nor difficult"/>
    <s v="Better Salary"/>
    <s v="Male"/>
    <n v="0"/>
    <n v="30"/>
    <x v="3"/>
    <n v="4"/>
    <s v="Other"/>
    <s v="Africa"/>
    <n v="0"/>
    <n v="1"/>
    <n v="0"/>
    <n v="0"/>
    <n v="0"/>
    <n v="0"/>
    <n v="0"/>
    <n v="0"/>
  </r>
  <r>
    <s v="62a33d1ebae91e4b8b82e707"/>
    <s v="anonymous"/>
    <s v="6/10/2022"/>
    <s v="8:46"/>
    <s v="0:00:55"/>
    <s v="Data Scientist"/>
    <n v="0"/>
    <n v="0"/>
    <n v="1"/>
    <n v="0"/>
    <n v="0"/>
    <s v="Yes"/>
    <s v="0-40k"/>
    <n v="1"/>
    <s v="Education"/>
    <s v="Python"/>
    <n v="3"/>
    <n v="10"/>
    <n v="10"/>
    <n v="6"/>
    <n v="7"/>
    <n v="8"/>
    <n v="7.333333333333333"/>
    <s v="Easy"/>
    <s v="Good Work/Life Balance"/>
    <s v="Male"/>
    <n v="0"/>
    <n v="30"/>
    <x v="0"/>
    <s v=" "/>
    <s v="White or Caucasian"/>
    <s v="United Kingdom"/>
    <n v="0"/>
    <n v="0"/>
    <n v="0"/>
    <n v="0"/>
    <n v="1"/>
    <n v="0"/>
    <n v="0"/>
    <n v="0"/>
  </r>
  <r>
    <s v="62a33d4624a26260273824c4"/>
    <s v="anonymous"/>
    <s v="6/10/2022"/>
    <s v="8:47"/>
    <s v="0:01:24"/>
    <s v="Data Analyst"/>
    <n v="1"/>
    <n v="0"/>
    <n v="0"/>
    <n v="0"/>
    <n v="0"/>
    <s v="No"/>
    <s v="41k-65k"/>
    <n v="2"/>
    <s v="Construction"/>
    <s v="R"/>
    <n v="4"/>
    <n v="5"/>
    <n v="5"/>
    <n v="5"/>
    <n v="4"/>
    <n v="5"/>
    <n v="4.666666666666667"/>
    <s v="Neither easy nor difficult"/>
    <s v="Good Culture"/>
    <s v="Male"/>
    <n v="0"/>
    <n v="31"/>
    <x v="0"/>
    <s v=" "/>
    <s v="White or Caucasian"/>
    <s v="North America"/>
    <n v="1"/>
    <n v="0"/>
    <n v="0"/>
    <n v="0"/>
    <n v="0"/>
    <n v="0"/>
    <n v="0"/>
    <n v="0"/>
  </r>
  <r>
    <s v="62a33d5c0f8c8599d5af107c"/>
    <s v="anonymous"/>
    <s v="6/10/2022"/>
    <s v="8:47"/>
    <s v="0:00:47"/>
    <s v="Data Analyst"/>
    <n v="1"/>
    <n v="0"/>
    <n v="0"/>
    <n v="0"/>
    <n v="0"/>
    <s v="Yes"/>
    <s v="41k-65k"/>
    <n v="2"/>
    <s v="Finance"/>
    <s v="Python"/>
    <n v="4"/>
    <n v="10"/>
    <n v="7"/>
    <n v="7"/>
    <n v="7"/>
    <n v="5"/>
    <n v="6.666666666666667"/>
    <s v="Difficult"/>
    <s v="Good Culture"/>
    <s v="Male"/>
    <n v="0"/>
    <n v="29"/>
    <x v="0"/>
    <s v=" "/>
    <s v="White or Caucasian"/>
    <s v="North America"/>
    <n v="1"/>
    <n v="0"/>
    <n v="0"/>
    <n v="0"/>
    <n v="0"/>
    <n v="0"/>
    <n v="0"/>
    <n v="0"/>
  </r>
  <r>
    <s v="62a33d850f8c8599d5af10cb"/>
    <s v="anonymous"/>
    <s v="6/10/2022"/>
    <s v="8:48"/>
    <s v="0:01:06"/>
    <s v="Data Analyst"/>
    <n v="1"/>
    <n v="0"/>
    <n v="0"/>
    <n v="0"/>
    <n v="0"/>
    <s v="Yes"/>
    <s v="0-40k"/>
    <n v="1"/>
    <s v="Tech"/>
    <s v="Python"/>
    <n v="1"/>
    <n v="2"/>
    <n v="4"/>
    <n v="2"/>
    <n v="2"/>
    <n v="2"/>
    <n v="2.1666666666666665"/>
    <s v="Neither easy nor difficult"/>
    <s v="Better Salary"/>
    <s v="Male"/>
    <n v="0"/>
    <n v="22"/>
    <x v="0"/>
    <s v=" "/>
    <s v="Black or African American"/>
    <s v="Africa"/>
    <n v="0"/>
    <n v="1"/>
    <n v="0"/>
    <n v="0"/>
    <n v="0"/>
    <n v="0"/>
    <n v="0"/>
    <n v="0"/>
  </r>
  <r>
    <s v="62a33d9bf8f7561645852496"/>
    <s v="anonymous"/>
    <s v="6/10/2022"/>
    <s v="8:48"/>
    <s v="0:01:04"/>
    <s v="Student/Looking/None"/>
    <n v="0"/>
    <n v="0"/>
    <n v="0"/>
    <n v="0"/>
    <n v="0"/>
    <s v="Yes"/>
    <s v="0-40k"/>
    <n v="1"/>
    <s v="Other"/>
    <s v="Python"/>
    <n v="1"/>
    <n v="3"/>
    <n v="2"/>
    <n v="2"/>
    <n v="4"/>
    <n v="1"/>
    <n v="2.1666666666666665"/>
    <s v="Difficult"/>
    <s v="Better Salary"/>
    <s v="Male"/>
    <n v="0"/>
    <n v="23"/>
    <x v="0"/>
    <s v=" "/>
    <s v="Black or African American"/>
    <s v="North America"/>
    <n v="1"/>
    <n v="0"/>
    <n v="0"/>
    <n v="0"/>
    <n v="0"/>
    <n v="0"/>
    <n v="0"/>
    <n v="0"/>
  </r>
  <r>
    <s v="62a33dbdd8c00e9f5419cd65"/>
    <s v="anonymous"/>
    <s v="6/10/2022"/>
    <s v="8:49"/>
    <s v="0:01:05"/>
    <s v="Student/Looking/None"/>
    <n v="0"/>
    <n v="0"/>
    <n v="0"/>
    <n v="0"/>
    <n v="0"/>
    <s v="No"/>
    <s v="41k-65k"/>
    <n v="2"/>
    <s v="Tech"/>
    <s v="R"/>
    <n v="7"/>
    <n v="8"/>
    <n v="8"/>
    <n v="6"/>
    <n v="8"/>
    <n v="3"/>
    <n v="6.666666666666667"/>
    <s v="Very Difficult"/>
    <s v="Better Salary"/>
    <s v="Female"/>
    <n v="1"/>
    <n v="26"/>
    <x v="0"/>
    <s v=" "/>
    <s v="Asian or Asian American"/>
    <s v="North America"/>
    <n v="1"/>
    <n v="0"/>
    <n v="0"/>
    <n v="0"/>
    <n v="0"/>
    <n v="0"/>
    <n v="0"/>
    <n v="0"/>
  </r>
  <r>
    <s v="62a33de124a26260273826b2"/>
    <s v="anonymous"/>
    <s v="6/10/2022"/>
    <s v="8:49"/>
    <s v="0:01:21"/>
    <s v="Data Analyst"/>
    <n v="1"/>
    <n v="0"/>
    <n v="0"/>
    <n v="0"/>
    <n v="0"/>
    <s v="No"/>
    <s v="0-40k"/>
    <n v="1"/>
    <s v="Other"/>
    <s v="Python"/>
    <n v="1"/>
    <n v="1"/>
    <n v="1"/>
    <n v="1"/>
    <n v="2"/>
    <n v="0"/>
    <n v="1"/>
    <s v="Very Difficult"/>
    <s v="Better Salary"/>
    <s v="Male"/>
    <n v="0"/>
    <n v="28"/>
    <x v="0"/>
    <s v=" "/>
    <s v="Black or African American"/>
    <s v="Africa"/>
    <n v="0"/>
    <n v="1"/>
    <n v="0"/>
    <n v="0"/>
    <n v="0"/>
    <n v="0"/>
    <n v="0"/>
    <n v="0"/>
  </r>
  <r>
    <s v="62a89e365d257a28a314fd36"/>
    <s v="anonymous"/>
    <s v="6/14/2022"/>
    <s v="10:41"/>
    <s v="0:00:53"/>
    <s v="Data Analyst"/>
    <n v="1"/>
    <n v="0"/>
    <n v="0"/>
    <n v="0"/>
    <n v="0"/>
    <s v="Yes"/>
    <s v="0-40k"/>
    <n v="1"/>
    <s v="Other"/>
    <s v="Python"/>
    <n v="0"/>
    <n v="0"/>
    <n v="0"/>
    <n v="0"/>
    <n v="0"/>
    <n v="0"/>
    <n v="0"/>
    <s v="Very Difficult"/>
    <s v="Better Salary"/>
    <s v="Male"/>
    <n v="0"/>
    <n v="25"/>
    <x v="1"/>
    <n v="3"/>
    <s v="Asian or Asian American"/>
    <s v="Other"/>
    <n v="0"/>
    <n v="0"/>
    <n v="0"/>
    <n v="0"/>
    <n v="0"/>
    <n v="0"/>
    <n v="0"/>
    <n v="0"/>
  </r>
  <r>
    <s v="62a33dfbd8c00e9f5419ceda"/>
    <s v="anonymous"/>
    <s v="6/10/2022"/>
    <s v="8:50"/>
    <s v="0:01:35"/>
    <s v="Data Analyst"/>
    <n v="1"/>
    <n v="0"/>
    <n v="0"/>
    <n v="0"/>
    <n v="0"/>
    <s v="Yes"/>
    <s v="106k-125k"/>
    <n v="5"/>
    <s v="Tech"/>
    <s v="SQL"/>
    <n v="10"/>
    <n v="5"/>
    <n v="10"/>
    <n v="6"/>
    <n v="10"/>
    <n v="10"/>
    <n v="8.5"/>
    <s v="Neither easy nor difficult"/>
    <s v="Remote Work"/>
    <s v="Female"/>
    <n v="1"/>
    <n v="31"/>
    <x v="0"/>
    <s v=" "/>
    <s v="White or Caucasian"/>
    <s v="North America"/>
    <n v="1"/>
    <n v="0"/>
    <n v="0"/>
    <n v="0"/>
    <n v="0"/>
    <n v="0"/>
    <n v="0"/>
    <n v="0"/>
  </r>
  <r>
    <s v="62ab8bf65d257a28a319e9cb"/>
    <s v="anonymous"/>
    <s v="6/16/2022"/>
    <s v="16:00"/>
    <s v="0:02:14"/>
    <s v="Data Analyst"/>
    <n v="1"/>
    <n v="0"/>
    <n v="0"/>
    <n v="0"/>
    <n v="0"/>
    <s v="No"/>
    <s v="0-40k"/>
    <n v="1"/>
    <s v="Tech"/>
    <s v="R"/>
    <n v="0"/>
    <n v="6"/>
    <n v="3"/>
    <n v="0"/>
    <n v="0"/>
    <n v="10"/>
    <n v="3.1666666666666665"/>
    <s v="Neither easy nor difficult"/>
    <s v="Remote Work"/>
    <s v="Male"/>
    <n v="0"/>
    <n v="19"/>
    <x v="1"/>
    <n v="3"/>
    <s v="White or Caucasian"/>
    <s v="Africa"/>
    <n v="0"/>
    <n v="1"/>
    <n v="0"/>
    <n v="0"/>
    <n v="0"/>
    <n v="0"/>
    <n v="0"/>
    <n v="0"/>
  </r>
  <r>
    <s v="62a429f0f3072dd892636396"/>
    <s v="anonymous"/>
    <s v="6/11/2022"/>
    <s v="1:36"/>
    <s v="0:02:39"/>
    <s v="Data Analyst"/>
    <n v="1"/>
    <n v="0"/>
    <n v="0"/>
    <n v="0"/>
    <n v="0"/>
    <s v="No"/>
    <s v="0-40k"/>
    <n v="1"/>
    <s v="Education"/>
    <s v="Python"/>
    <n v="0"/>
    <n v="10"/>
    <n v="0"/>
    <n v="9"/>
    <n v="5"/>
    <n v="10"/>
    <n v="5.666666666666667"/>
    <s v="Easy"/>
    <s v="Remote Work"/>
    <s v="Male"/>
    <n v="0"/>
    <n v="24"/>
    <x v="4"/>
    <n v="2"/>
    <s v="Black or African American"/>
    <s v="Africa"/>
    <n v="0"/>
    <n v="1"/>
    <n v="0"/>
    <n v="0"/>
    <n v="0"/>
    <n v="0"/>
    <n v="0"/>
    <n v="0"/>
  </r>
  <r>
    <s v="62a3c8652e54c9003e54103e"/>
    <s v="anonymous"/>
    <s v="6/10/2022"/>
    <s v="18:40"/>
    <s v="0:02:27"/>
    <s v="Data Analyst"/>
    <n v="1"/>
    <n v="0"/>
    <n v="0"/>
    <n v="0"/>
    <n v="0"/>
    <s v="Yes"/>
    <s v="0-40k"/>
    <n v="1"/>
    <s v="Finance"/>
    <s v="Python"/>
    <n v="0"/>
    <n v="5"/>
    <n v="9"/>
    <n v="9"/>
    <n v="0"/>
    <n v="10"/>
    <n v="5.5"/>
    <s v="Neither easy nor difficult"/>
    <s v="Remote Work"/>
    <s v="Male"/>
    <n v="0"/>
    <n v="26"/>
    <x v="1"/>
    <n v="3"/>
    <s v="Black or African American"/>
    <s v="Caribbean"/>
    <n v="0"/>
    <n v="0"/>
    <n v="0"/>
    <n v="0"/>
    <n v="0"/>
    <n v="0"/>
    <n v="0"/>
    <n v="0"/>
  </r>
  <r>
    <s v="62a33e63cec54911e9ca4f99"/>
    <s v="anonymous"/>
    <s v="6/10/2022"/>
    <s v="8:51"/>
    <s v="0:02:21"/>
    <s v="Data Analyst"/>
    <n v="1"/>
    <n v="0"/>
    <n v="0"/>
    <n v="0"/>
    <n v="0"/>
    <s v="No"/>
    <s v="0-40k"/>
    <n v="1"/>
    <s v="Tech"/>
    <s v="Python"/>
    <n v="4"/>
    <n v="6"/>
    <n v="6"/>
    <n v="6"/>
    <n v="7"/>
    <n v="7"/>
    <n v="6"/>
    <s v="Easy"/>
    <s v="Good Work/Life Balance"/>
    <s v="Male"/>
    <n v="0"/>
    <n v="31"/>
    <x v="0"/>
    <s v=" "/>
    <s v="Asian or Asian American"/>
    <s v="India"/>
    <n v="0"/>
    <n v="0"/>
    <n v="0"/>
    <n v="1"/>
    <n v="0"/>
    <n v="0"/>
    <n v="0"/>
    <n v="0"/>
  </r>
  <r>
    <s v="62a33e72bae91e4b8b82ea1a"/>
    <s v="anonymous"/>
    <s v="6/10/2022"/>
    <s v="8:52"/>
    <s v="0:02:07"/>
    <s v="Data Analyst"/>
    <n v="1"/>
    <n v="0"/>
    <n v="0"/>
    <n v="0"/>
    <n v="0"/>
    <s v="No"/>
    <s v="66k-85k"/>
    <n v="3"/>
    <s v="Other"/>
    <s v="SQL"/>
    <n v="7"/>
    <n v="10"/>
    <n v="5"/>
    <n v="5"/>
    <n v="5"/>
    <n v="2"/>
    <n v="5.666666666666667"/>
    <s v="Difficult"/>
    <s v="Other"/>
    <s v="Male"/>
    <n v="0"/>
    <n v="23"/>
    <x v="0"/>
    <s v=" "/>
    <s v="White or Caucasian"/>
    <s v="North America"/>
    <n v="1"/>
    <n v="0"/>
    <n v="0"/>
    <n v="0"/>
    <n v="0"/>
    <n v="0"/>
    <n v="0"/>
    <n v="0"/>
  </r>
  <r>
    <s v="62a33e890f8c8599d5af13b9"/>
    <s v="anonymous"/>
    <s v="6/10/2022"/>
    <s v="8:52"/>
    <s v="0:01:20"/>
    <s v="Data Analyst"/>
    <n v="1"/>
    <n v="0"/>
    <n v="0"/>
    <n v="0"/>
    <n v="0"/>
    <s v="Yes"/>
    <s v="106k-125k"/>
    <n v="5"/>
    <s v="Other"/>
    <s v="Python"/>
    <n v="1"/>
    <n v="6"/>
    <n v="9"/>
    <n v="1"/>
    <n v="0"/>
    <n v="2"/>
    <n v="3.1666666666666665"/>
    <s v="Difficult"/>
    <s v="Remote Work"/>
    <s v="Female"/>
    <n v="1"/>
    <n v="33"/>
    <x v="0"/>
    <s v=" "/>
    <s v="Asian or Asian American"/>
    <s v="North America"/>
    <n v="1"/>
    <n v="0"/>
    <n v="0"/>
    <n v="0"/>
    <n v="0"/>
    <n v="0"/>
    <n v="0"/>
    <n v="0"/>
  </r>
  <r>
    <s v="62a33e8bf8d5efcc22f7c79a"/>
    <s v="anonymous"/>
    <s v="6/10/2022"/>
    <s v="8:52"/>
    <s v="0:01:34"/>
    <s v="Data Analyst"/>
    <n v="1"/>
    <n v="0"/>
    <n v="0"/>
    <n v="0"/>
    <n v="0"/>
    <s v="No"/>
    <s v="86k-105k"/>
    <n v="4"/>
    <s v="Healthcare"/>
    <s v="Other"/>
    <n v="6"/>
    <n v="7"/>
    <n v="7"/>
    <n v="7"/>
    <n v="7"/>
    <n v="4"/>
    <n v="6.333333333333333"/>
    <s v="Very Easy"/>
    <s v="Better Salary"/>
    <s v="Male"/>
    <n v="0"/>
    <n v="43"/>
    <x v="0"/>
    <s v=" "/>
    <s v="White or Caucasian"/>
    <s v="North America"/>
    <n v="1"/>
    <n v="0"/>
    <n v="0"/>
    <n v="0"/>
    <n v="0"/>
    <n v="0"/>
    <n v="0"/>
    <n v="0"/>
  </r>
  <r>
    <s v="62a33e90cec54911e9ca5031"/>
    <s v="anonymous"/>
    <s v="6/10/2022"/>
    <s v="8:52"/>
    <s v="0:01:34"/>
    <s v="Student/Looking/None"/>
    <n v="0"/>
    <n v="0"/>
    <n v="0"/>
    <n v="0"/>
    <n v="0"/>
    <s v="Yes"/>
    <s v="0-40k"/>
    <n v="1"/>
    <s v="Other"/>
    <s v="R"/>
    <n v="0"/>
    <n v="0"/>
    <n v="5"/>
    <n v="0"/>
    <n v="0"/>
    <n v="0"/>
    <n v="0.83333333333333337"/>
    <s v="Very Difficult"/>
    <s v="Remote Work"/>
    <s v="Female"/>
    <n v="1"/>
    <n v="23"/>
    <x v="0"/>
    <s v=" "/>
    <s v="Other"/>
    <s v="Africa"/>
    <n v="0"/>
    <n v="1"/>
    <n v="0"/>
    <n v="0"/>
    <n v="0"/>
    <n v="0"/>
    <n v="0"/>
    <n v="0"/>
  </r>
  <r>
    <s v="62a33e9df8f756164585277b"/>
    <s v="anonymous"/>
    <s v="6/10/2022"/>
    <s v="8:52"/>
    <s v="0:01:47"/>
    <s v="Student/Looking/None"/>
    <n v="0"/>
    <n v="0"/>
    <n v="0"/>
    <n v="0"/>
    <n v="0"/>
    <s v="Yes"/>
    <s v="41k-65k"/>
    <n v="2"/>
    <s v="Finance"/>
    <s v="Python"/>
    <n v="10"/>
    <n v="7"/>
    <n v="10"/>
    <n v="10"/>
    <n v="5"/>
    <n v="3"/>
    <n v="7.5"/>
    <s v="Very Difficult"/>
    <s v="Good Work/Life Balance"/>
    <s v="Male"/>
    <n v="0"/>
    <n v="31"/>
    <x v="0"/>
    <s v=" "/>
    <s v="Black or African American"/>
    <s v="North America"/>
    <n v="1"/>
    <n v="0"/>
    <n v="0"/>
    <n v="0"/>
    <n v="0"/>
    <n v="0"/>
    <n v="0"/>
    <n v="0"/>
  </r>
  <r>
    <s v="62a33eb6bc6861bf3176c5a3"/>
    <s v="anonymous"/>
    <s v="6/10/2022"/>
    <s v="8:53"/>
    <s v="0:01:38"/>
    <s v="Data Analyst"/>
    <n v="1"/>
    <n v="0"/>
    <n v="0"/>
    <n v="0"/>
    <n v="0"/>
    <s v="Yes"/>
    <s v="66k-85k"/>
    <n v="3"/>
    <s v="Finance"/>
    <s v="Python"/>
    <n v="5"/>
    <n v="6"/>
    <n v="7"/>
    <n v="5"/>
    <n v="4"/>
    <n v="4"/>
    <n v="5.166666666666667"/>
    <s v="Neither easy nor difficult"/>
    <s v="Other"/>
    <s v="Male"/>
    <n v="0"/>
    <n v="31"/>
    <x v="0"/>
    <s v=" "/>
    <s v="White or Caucasian"/>
    <s v="United Kingdom"/>
    <n v="0"/>
    <n v="0"/>
    <n v="0"/>
    <n v="0"/>
    <n v="1"/>
    <n v="0"/>
    <n v="0"/>
    <n v="0"/>
  </r>
  <r>
    <s v="62a33ee0bae91e4b8b82eaec"/>
    <s v="anonymous"/>
    <s v="6/10/2022"/>
    <s v="8:53"/>
    <s v="0:03:30"/>
    <s v="Data Analyst"/>
    <n v="1"/>
    <n v="0"/>
    <n v="0"/>
    <n v="0"/>
    <n v="0"/>
    <s v="Yes"/>
    <s v="0-40k"/>
    <n v="1"/>
    <s v="Other"/>
    <s v="Python"/>
    <n v="8"/>
    <n v="7"/>
    <n v="8"/>
    <n v="7"/>
    <n v="7"/>
    <n v="7"/>
    <n v="7.333333333333333"/>
    <s v="Difficult"/>
    <s v="Good Work/Life Balance"/>
    <s v="Male"/>
    <n v="0"/>
    <n v="25"/>
    <x v="0"/>
    <s v=" "/>
    <s v="Asian or Asian American"/>
    <s v="India"/>
    <n v="0"/>
    <n v="0"/>
    <n v="0"/>
    <n v="1"/>
    <n v="0"/>
    <n v="0"/>
    <n v="0"/>
    <n v="0"/>
  </r>
  <r>
    <s v="62a33ee80f8c8599d5af14b7"/>
    <s v="anonymous"/>
    <s v="6/10/2022"/>
    <s v="8:54"/>
    <s v="0:01:37"/>
    <s v="Data Engineer"/>
    <n v="0"/>
    <n v="1"/>
    <n v="0"/>
    <n v="0"/>
    <n v="0"/>
    <s v="No"/>
    <s v="125k-150k"/>
    <n v="6"/>
    <s v="Tech"/>
    <s v="SQL"/>
    <n v="8"/>
    <n v="10"/>
    <n v="10"/>
    <n v="9"/>
    <n v="9"/>
    <n v="9"/>
    <n v="9.1666666666666661"/>
    <s v="Easy"/>
    <s v="Better Salary"/>
    <s v="Male"/>
    <n v="0"/>
    <n v="43"/>
    <x v="0"/>
    <s v=" "/>
    <s v="White or Caucasian"/>
    <s v="North America"/>
    <n v="1"/>
    <n v="0"/>
    <n v="0"/>
    <n v="0"/>
    <n v="0"/>
    <n v="0"/>
    <n v="0"/>
    <n v="0"/>
  </r>
  <r>
    <s v="62a33efe0a77c1a77f65bf1e"/>
    <s v="anonymous"/>
    <s v="6/10/2022"/>
    <s v="8:54"/>
    <s v="0:02:08"/>
    <s v="Data Analyst"/>
    <n v="1"/>
    <n v="0"/>
    <n v="0"/>
    <n v="0"/>
    <n v="0"/>
    <s v="No"/>
    <s v="41k-65k"/>
    <n v="2"/>
    <s v="Finance"/>
    <s v="Python"/>
    <n v="2"/>
    <n v="3"/>
    <n v="5"/>
    <n v="5"/>
    <n v="5"/>
    <n v="5"/>
    <n v="4.166666666666667"/>
    <s v="Difficult"/>
    <s v="Better Salary"/>
    <s v="Female"/>
    <n v="1"/>
    <n v="26"/>
    <x v="0"/>
    <s v=" "/>
    <s v="Other"/>
    <s v="North America"/>
    <n v="1"/>
    <n v="0"/>
    <n v="0"/>
    <n v="0"/>
    <n v="0"/>
    <n v="0"/>
    <n v="0"/>
    <n v="0"/>
  </r>
  <r>
    <s v="62a33f0ef408bae018ed3aeb"/>
    <s v="anonymous"/>
    <s v="6/10/2022"/>
    <s v="8:54"/>
    <s v="0:03:54"/>
    <s v="Other"/>
    <n v="0"/>
    <n v="0"/>
    <n v="0"/>
    <n v="0"/>
    <n v="0"/>
    <s v="No"/>
    <s v="41k-65k"/>
    <n v="2"/>
    <s v="Other"/>
    <s v="Python"/>
    <n v="5"/>
    <n v="10"/>
    <n v="8"/>
    <n v="8"/>
    <n v="8"/>
    <n v="7"/>
    <n v="7.666666666666667"/>
    <s v="Neither easy nor difficult"/>
    <s v="Remote Work"/>
    <s v="Male"/>
    <n v="0"/>
    <n v="32"/>
    <x v="0"/>
    <s v=" "/>
    <s v="White or Caucasian"/>
    <s v="Asia"/>
    <n v="0"/>
    <n v="0"/>
    <n v="0"/>
    <n v="0"/>
    <n v="0"/>
    <n v="1"/>
    <n v="0"/>
    <n v="0"/>
  </r>
  <r>
    <s v="62a33d15f408bae018ed370d"/>
    <s v="anonymous"/>
    <s v="6/10/2022"/>
    <s v="8:46"/>
    <s v="0:03:20"/>
    <s v="Data Analyst"/>
    <n v="1"/>
    <n v="0"/>
    <n v="0"/>
    <n v="0"/>
    <n v="0"/>
    <s v="Yes"/>
    <s v="0-40k"/>
    <n v="1"/>
    <s v="Tech"/>
    <s v="R"/>
    <n v="1"/>
    <n v="10"/>
    <n v="9"/>
    <n v="9"/>
    <n v="5"/>
    <n v="10"/>
    <n v="7.333333333333333"/>
    <s v="Neither easy nor difficult"/>
    <s v="Better Salary"/>
    <s v="Male"/>
    <n v="0"/>
    <n v="34"/>
    <x v="0"/>
    <s v=" "/>
    <s v="Other"/>
    <s v="South America"/>
    <n v="0"/>
    <n v="0"/>
    <n v="0"/>
    <n v="0"/>
    <n v="0"/>
    <n v="0"/>
    <n v="0"/>
    <n v="1"/>
  </r>
  <r>
    <s v="62a33f52bc6861bf3176c72c"/>
    <s v="anonymous"/>
    <s v="6/10/2022"/>
    <s v="8:55"/>
    <s v="0:01:33"/>
    <s v="Data Analyst"/>
    <n v="1"/>
    <n v="0"/>
    <n v="0"/>
    <n v="0"/>
    <n v="0"/>
    <s v="Yes"/>
    <s v="86k-105k"/>
    <n v="4"/>
    <s v="Healthcare"/>
    <s v="SQL"/>
    <n v="3"/>
    <n v="5"/>
    <n v="6"/>
    <n v="4"/>
    <n v="4"/>
    <n v="5"/>
    <n v="4.5"/>
    <s v="Neither easy nor difficult"/>
    <s v="Better Salary"/>
    <s v="Male"/>
    <n v="0"/>
    <n v="29"/>
    <x v="0"/>
    <s v=" "/>
    <s v="White or Caucasian"/>
    <s v="North America"/>
    <n v="1"/>
    <n v="0"/>
    <n v="0"/>
    <n v="0"/>
    <n v="0"/>
    <n v="0"/>
    <n v="0"/>
    <n v="0"/>
  </r>
  <r>
    <s v="62a33e54d8c00e9f5419cfe9"/>
    <s v="anonymous"/>
    <s v="6/10/2022"/>
    <s v="8:51"/>
    <s v="0:01:47"/>
    <s v="Data Analyst"/>
    <n v="1"/>
    <n v="0"/>
    <n v="0"/>
    <n v="0"/>
    <n v="0"/>
    <s v="No"/>
    <s v="0-40k"/>
    <n v="1"/>
    <s v="Finance"/>
    <s v="Python"/>
    <n v="4"/>
    <n v="4"/>
    <n v="4"/>
    <n v="4"/>
    <n v="4"/>
    <n v="4"/>
    <n v="4"/>
    <s v="Neither easy nor difficult"/>
    <s v="Better Salary"/>
    <s v="Male"/>
    <n v="0"/>
    <n v="32"/>
    <x v="0"/>
    <s v=" "/>
    <s v="Hispanic or Latino"/>
    <s v="South America"/>
    <n v="0"/>
    <n v="0"/>
    <n v="0"/>
    <n v="0"/>
    <n v="0"/>
    <n v="0"/>
    <n v="0"/>
    <n v="1"/>
  </r>
  <r>
    <s v="62a33f5a5d257a28a30d7bb5"/>
    <s v="anonymous"/>
    <s v="6/10/2022"/>
    <s v="8:55"/>
    <s v="0:02:38"/>
    <s v="Student/Looking/None"/>
    <n v="0"/>
    <n v="0"/>
    <n v="0"/>
    <n v="0"/>
    <n v="0"/>
    <s v="Yes"/>
    <s v="41k-65k"/>
    <n v="2"/>
    <s v="Construction"/>
    <s v="Python"/>
    <n v="2"/>
    <n v="0"/>
    <n v="2"/>
    <n v="2"/>
    <n v="0"/>
    <n v="0"/>
    <n v="1"/>
    <s v="Very Difficult"/>
    <s v="Remote Work"/>
    <s v="Male"/>
    <n v="0"/>
    <n v="34"/>
    <x v="0"/>
    <s v=" "/>
    <s v="White or Caucasian"/>
    <s v="North America"/>
    <n v="1"/>
    <n v="0"/>
    <n v="0"/>
    <n v="0"/>
    <n v="0"/>
    <n v="0"/>
    <n v="0"/>
    <n v="0"/>
  </r>
  <r>
    <s v="62a33fa5cec54911e9ca51f1"/>
    <s v="anonymous"/>
    <s v="6/10/2022"/>
    <s v="8:57"/>
    <s v="0:01:52"/>
    <s v="Data Analyst"/>
    <n v="1"/>
    <n v="0"/>
    <n v="0"/>
    <n v="0"/>
    <n v="0"/>
    <s v="Yes"/>
    <s v="41k-65k"/>
    <n v="2"/>
    <s v="Other"/>
    <s v="Other"/>
    <n v="5"/>
    <n v="6"/>
    <n v="6"/>
    <n v="5"/>
    <n v="4"/>
    <n v="6"/>
    <n v="5.333333333333333"/>
    <s v="Very Difficult"/>
    <s v="Better Salary"/>
    <s v="Male"/>
    <n v="0"/>
    <n v="42"/>
    <x v="0"/>
    <s v=" "/>
    <s v="Other"/>
    <s v="Australia"/>
    <n v="0"/>
    <n v="0"/>
    <n v="0"/>
    <n v="0"/>
    <n v="0"/>
    <n v="0"/>
    <n v="1"/>
    <n v="0"/>
  </r>
  <r>
    <s v="62a33fcb575fa3a5ae88ad59"/>
    <s v="anonymous"/>
    <s v="6/10/2022"/>
    <s v="8:57"/>
    <s v="0:02:03"/>
    <s v="Student/Looking/None"/>
    <n v="0"/>
    <n v="0"/>
    <n v="0"/>
    <n v="0"/>
    <n v="0"/>
    <s v="Yes"/>
    <s v="0-40k"/>
    <n v="1"/>
    <s v="Other"/>
    <s v="JavaScript"/>
    <n v="0"/>
    <n v="0"/>
    <n v="0"/>
    <n v="0"/>
    <n v="0"/>
    <n v="0"/>
    <n v="0"/>
    <s v="Difficult"/>
    <s v="Remote Work"/>
    <s v="Female"/>
    <n v="1"/>
    <n v="40"/>
    <x v="0"/>
    <s v=" "/>
    <s v="Asian or Asian American"/>
    <s v="North America"/>
    <n v="1"/>
    <n v="0"/>
    <n v="0"/>
    <n v="0"/>
    <n v="0"/>
    <n v="0"/>
    <n v="0"/>
    <n v="0"/>
  </r>
  <r>
    <s v="62a33fcf18134ddc75ce91c3"/>
    <s v="anonymous"/>
    <s v="6/10/2022"/>
    <s v="8:57"/>
    <s v="0:02:32"/>
    <s v="Student/Looking/None"/>
    <n v="0"/>
    <n v="0"/>
    <n v="0"/>
    <n v="0"/>
    <n v="0"/>
    <s v="No"/>
    <s v="41k-65k"/>
    <n v="2"/>
    <s v="Telecommunication"/>
    <s v="Python"/>
    <n v="3"/>
    <n v="1"/>
    <n v="3"/>
    <n v="4"/>
    <n v="0"/>
    <n v="3"/>
    <n v="2.3333333333333335"/>
    <s v="Easy"/>
    <s v="Good Work/Life Balance"/>
    <s v="Male"/>
    <n v="0"/>
    <n v="43"/>
    <x v="0"/>
    <s v=" "/>
    <s v="White or Caucasian"/>
    <s v="Europe"/>
    <n v="0"/>
    <n v="0"/>
    <n v="1"/>
    <n v="0"/>
    <n v="0"/>
    <n v="0"/>
    <n v="0"/>
    <n v="0"/>
  </r>
  <r>
    <s v="62a36146f8f7561645856ff7"/>
    <s v="anonymous"/>
    <s v="6/10/2022"/>
    <s v="11:20"/>
    <s v="0:01:31"/>
    <s v="Data Analyst"/>
    <n v="1"/>
    <n v="0"/>
    <n v="0"/>
    <n v="0"/>
    <n v="0"/>
    <s v="Yes"/>
    <s v="0-40k"/>
    <n v="1"/>
    <s v="Healthcare"/>
    <s v="R"/>
    <n v="6"/>
    <n v="8"/>
    <n v="6"/>
    <n v="6"/>
    <n v="8"/>
    <n v="10"/>
    <n v="7.333333333333333"/>
    <s v="Easy"/>
    <s v="Remote Work"/>
    <s v="Male"/>
    <n v="0"/>
    <n v="29"/>
    <x v="2"/>
    <n v="1"/>
    <s v="Hispanic or Latino"/>
    <s v="South America"/>
    <n v="0"/>
    <n v="0"/>
    <n v="0"/>
    <n v="0"/>
    <n v="0"/>
    <n v="0"/>
    <n v="0"/>
    <n v="1"/>
  </r>
  <r>
    <s v="62a34020575fa3a5ae88ade0"/>
    <s v="anonymous"/>
    <s v="6/10/2022"/>
    <s v="8:59"/>
    <s v="0:01:11"/>
    <s v="Student/Looking/None"/>
    <n v="0"/>
    <n v="0"/>
    <n v="0"/>
    <n v="0"/>
    <n v="0"/>
    <s v="Yes"/>
    <s v="0-40k"/>
    <n v="1"/>
    <s v="Education"/>
    <s v="Python"/>
    <n v="5"/>
    <n v="5"/>
    <n v="3"/>
    <n v="5"/>
    <n v="2"/>
    <n v="6"/>
    <n v="4.333333333333333"/>
    <s v="Difficult"/>
    <s v="Better Salary"/>
    <s v="Male"/>
    <n v="0"/>
    <n v="23"/>
    <x v="0"/>
    <s v=" "/>
    <s v="Asian or Asian American"/>
    <s v="Asia"/>
    <n v="0"/>
    <n v="0"/>
    <n v="0"/>
    <n v="0"/>
    <n v="0"/>
    <n v="1"/>
    <n v="0"/>
    <n v="0"/>
  </r>
  <r>
    <s v="62a34038b4da29969c62eafe"/>
    <s v="anonymous"/>
    <s v="6/10/2022"/>
    <s v="8:59"/>
    <s v="0:03:55"/>
    <s v="Data Analyst"/>
    <n v="1"/>
    <n v="0"/>
    <n v="0"/>
    <n v="0"/>
    <n v="0"/>
    <s v="Yes"/>
    <s v="86k-105k"/>
    <n v="4"/>
    <s v="Other"/>
    <s v="Python"/>
    <n v="8"/>
    <n v="6"/>
    <n v="2"/>
    <n v="3"/>
    <n v="6"/>
    <n v="7"/>
    <n v="5.333333333333333"/>
    <s v="Neither easy nor difficult"/>
    <s v="Other"/>
    <s v="Male"/>
    <n v="0"/>
    <n v="28"/>
    <x v="0"/>
    <s v=" "/>
    <s v="White or Caucasian"/>
    <s v="North America"/>
    <n v="1"/>
    <n v="0"/>
    <n v="0"/>
    <n v="0"/>
    <n v="0"/>
    <n v="0"/>
    <n v="0"/>
    <n v="0"/>
  </r>
  <r>
    <s v="62a3406b575fa3a5ae88ae78"/>
    <s v="anonymous"/>
    <s v="6/10/2022"/>
    <s v="9:00"/>
    <s v="0:01:25"/>
    <s v="Data Analyst"/>
    <n v="1"/>
    <n v="0"/>
    <n v="0"/>
    <n v="0"/>
    <n v="0"/>
    <s v="No"/>
    <s v="66k-85k"/>
    <n v="3"/>
    <s v="Finance"/>
    <s v="SQL"/>
    <n v="5"/>
    <n v="7"/>
    <n v="1"/>
    <n v="1"/>
    <n v="0"/>
    <n v="8"/>
    <n v="3.6666666666666665"/>
    <s v="Neither easy nor difficult"/>
    <s v="Better Salary"/>
    <s v="Male"/>
    <n v="0"/>
    <n v="32"/>
    <x v="0"/>
    <s v=" "/>
    <s v="White or Caucasian"/>
    <s v="North America"/>
    <n v="1"/>
    <n v="0"/>
    <n v="0"/>
    <n v="0"/>
    <n v="0"/>
    <n v="0"/>
    <n v="0"/>
    <n v="0"/>
  </r>
  <r>
    <s v="62a340cab4da29969c62ec01"/>
    <s v="anonymous"/>
    <s v="6/10/2022"/>
    <s v="9:02"/>
    <s v="0:02:47"/>
    <s v="Data Analyst"/>
    <n v="1"/>
    <n v="0"/>
    <n v="0"/>
    <n v="0"/>
    <n v="0"/>
    <s v="Yes"/>
    <s v="66k-85k"/>
    <n v="3"/>
    <s v="Other"/>
    <s v="R"/>
    <n v="7"/>
    <n v="8"/>
    <n v="10"/>
    <n v="8"/>
    <n v="9"/>
    <n v="9"/>
    <n v="8.5"/>
    <s v="Difficult"/>
    <s v="Remote Work"/>
    <s v="Female"/>
    <n v="1"/>
    <n v="41"/>
    <x v="0"/>
    <s v=" "/>
    <s v="White or Caucasian"/>
    <s v="North America"/>
    <n v="1"/>
    <n v="0"/>
    <n v="0"/>
    <n v="0"/>
    <n v="0"/>
    <n v="0"/>
    <n v="0"/>
    <n v="0"/>
  </r>
  <r>
    <s v="62a340d62e54c9003e5324b4"/>
    <s v="anonymous"/>
    <s v="6/10/2022"/>
    <s v="9:02"/>
    <s v="0:00:56"/>
    <s v="Data Analyst"/>
    <n v="1"/>
    <n v="0"/>
    <n v="0"/>
    <n v="0"/>
    <n v="0"/>
    <s v="Yes"/>
    <s v="41k-65k"/>
    <n v="2"/>
    <s v="Finance"/>
    <s v="Python"/>
    <n v="5"/>
    <n v="6"/>
    <n v="6"/>
    <n v="6"/>
    <n v="6"/>
    <n v="6"/>
    <n v="5.833333333333333"/>
    <s v="Neither easy nor difficult"/>
    <s v="Remote Work"/>
    <s v="Male"/>
    <n v="0"/>
    <n v="33"/>
    <x v="2"/>
    <n v="1"/>
    <s v="White or Caucasian"/>
    <s v="United Kingdom"/>
    <n v="0"/>
    <n v="0"/>
    <n v="0"/>
    <n v="0"/>
    <n v="1"/>
    <n v="0"/>
    <n v="0"/>
    <n v="0"/>
  </r>
  <r>
    <s v="62a340e10a77c1a77f65c2e7"/>
    <s v="anonymous"/>
    <s v="6/10/2022"/>
    <s v="9:02"/>
    <s v="0:01:57"/>
    <s v="Other"/>
    <n v="0"/>
    <n v="0"/>
    <n v="0"/>
    <n v="0"/>
    <n v="0"/>
    <s v="Yes"/>
    <s v="150k-225k"/>
    <n v="7"/>
    <s v="Tech"/>
    <s v="Python"/>
    <n v="10"/>
    <n v="8"/>
    <n v="9"/>
    <n v="8"/>
    <n v="8"/>
    <n v="10"/>
    <n v="8.8333333333333339"/>
    <s v="Easy"/>
    <s v="Good Work/Life Balance"/>
    <s v="Male"/>
    <n v="0"/>
    <n v="38"/>
    <x v="0"/>
    <s v=" "/>
    <s v="Hispanic or Latino"/>
    <s v="North America"/>
    <n v="1"/>
    <n v="0"/>
    <n v="0"/>
    <n v="0"/>
    <n v="0"/>
    <n v="0"/>
    <n v="0"/>
    <n v="0"/>
  </r>
  <r>
    <s v="62a340f5bc6861bf3176caa4"/>
    <s v="anonymous"/>
    <s v="6/10/2022"/>
    <s v="9:02"/>
    <s v="0:02:32"/>
    <s v="Data Analyst"/>
    <n v="1"/>
    <n v="0"/>
    <n v="0"/>
    <n v="0"/>
    <n v="0"/>
    <s v="No"/>
    <s v="0-40k"/>
    <n v="1"/>
    <s v="Tech"/>
    <s v="SQL"/>
    <n v="8"/>
    <n v="8"/>
    <n v="8"/>
    <n v="8"/>
    <n v="5"/>
    <n v="10"/>
    <n v="7.833333333333333"/>
    <s v="Easy"/>
    <s v="Better Salary"/>
    <s v="Female"/>
    <n v="1"/>
    <n v="22"/>
    <x v="0"/>
    <s v=" "/>
    <s v="Other"/>
    <s v="India"/>
    <n v="0"/>
    <n v="0"/>
    <n v="0"/>
    <n v="1"/>
    <n v="0"/>
    <n v="0"/>
    <n v="0"/>
    <n v="0"/>
  </r>
  <r>
    <s v="62a4d13bbae91e4b8b84f89b"/>
    <s v="anonymous"/>
    <s v="6/11/2022"/>
    <s v="13:30"/>
    <s v="0:01:36"/>
    <s v="Data Engineer"/>
    <n v="0"/>
    <n v="1"/>
    <n v="0"/>
    <n v="0"/>
    <n v="0"/>
    <s v="Yes"/>
    <s v="0-40k"/>
    <n v="1"/>
    <s v="Tech"/>
    <s v="Python"/>
    <n v="0"/>
    <n v="5"/>
    <n v="8"/>
    <n v="6"/>
    <n v="5"/>
    <n v="7"/>
    <n v="5.166666666666667"/>
    <s v="Neither easy nor difficult"/>
    <s v="Better Salary"/>
    <s v="Male"/>
    <n v="0"/>
    <n v="28"/>
    <x v="1"/>
    <n v="3"/>
    <s v="Hispanic or Latino"/>
    <s v="South America"/>
    <n v="0"/>
    <n v="0"/>
    <n v="0"/>
    <n v="0"/>
    <n v="0"/>
    <n v="0"/>
    <n v="0"/>
    <n v="1"/>
  </r>
  <r>
    <s v="62a3413a5d257a28a30d8074"/>
    <s v="anonymous"/>
    <s v="6/10/2022"/>
    <s v="9:03"/>
    <s v="0:01:18"/>
    <s v="Data Engineer"/>
    <n v="0"/>
    <n v="1"/>
    <n v="0"/>
    <n v="0"/>
    <n v="0"/>
    <s v="No"/>
    <s v="66k-85k"/>
    <n v="3"/>
    <s v="Finance"/>
    <s v="Python"/>
    <n v="2"/>
    <n v="1"/>
    <n v="1"/>
    <n v="1"/>
    <n v="3"/>
    <n v="7"/>
    <n v="2.5"/>
    <s v="Easy"/>
    <s v="Remote Work"/>
    <s v="Female"/>
    <n v="1"/>
    <n v="28"/>
    <x v="3"/>
    <n v="4"/>
    <s v="Asian or Asian American"/>
    <s v="North America"/>
    <n v="1"/>
    <n v="0"/>
    <n v="0"/>
    <n v="0"/>
    <n v="0"/>
    <n v="0"/>
    <n v="0"/>
    <n v="0"/>
  </r>
  <r>
    <s v="62a341b0f8f7561645852d1d"/>
    <s v="anonymous"/>
    <s v="6/10/2022"/>
    <s v="9:05"/>
    <s v="0:01:44"/>
    <s v="Data Analyst"/>
    <n v="1"/>
    <n v="0"/>
    <n v="0"/>
    <n v="0"/>
    <n v="0"/>
    <s v="Yes"/>
    <s v="66k-85k"/>
    <n v="3"/>
    <s v="Tech"/>
    <s v="Python"/>
    <n v="6"/>
    <n v="6"/>
    <n v="6"/>
    <n v="6"/>
    <n v="5"/>
    <n v="6"/>
    <n v="5.833333333333333"/>
    <s v="Difficult"/>
    <s v="Other"/>
    <s v="Female"/>
    <n v="1"/>
    <n v="24"/>
    <x v="1"/>
    <n v="3"/>
    <s v="Hispanic or Latino"/>
    <s v="North America"/>
    <n v="1"/>
    <n v="0"/>
    <n v="0"/>
    <n v="0"/>
    <n v="0"/>
    <n v="0"/>
    <n v="0"/>
    <n v="0"/>
  </r>
  <r>
    <s v="62a341e8f8d5efcc22f7d002"/>
    <s v="anonymous"/>
    <s v="6/10/2022"/>
    <s v="9:06"/>
    <s v="0:01:58"/>
    <s v="Other"/>
    <n v="0"/>
    <n v="0"/>
    <n v="0"/>
    <n v="0"/>
    <n v="0"/>
    <s v="No"/>
    <s v="41k-65k"/>
    <n v="2"/>
    <s v="Other"/>
    <s v="C/C++"/>
    <n v="3"/>
    <n v="6"/>
    <n v="7"/>
    <n v="7"/>
    <n v="0"/>
    <n v="3"/>
    <n v="4.333333333333333"/>
    <s v="Very Difficult"/>
    <s v="Better Salary"/>
    <s v="Male"/>
    <n v="0"/>
    <n v="29"/>
    <x v="1"/>
    <n v="3"/>
    <s v="White or Caucasian"/>
    <s v="North America"/>
    <n v="1"/>
    <n v="0"/>
    <n v="0"/>
    <n v="0"/>
    <n v="0"/>
    <n v="0"/>
    <n v="0"/>
    <n v="0"/>
  </r>
  <r>
    <s v="62aa956ef8d5efcc22028e3d"/>
    <s v="anonymous"/>
    <s v="6/15/2022"/>
    <s v="22:29"/>
    <s v="0:02:50"/>
    <s v="Data Analyst"/>
    <n v="1"/>
    <n v="0"/>
    <n v="0"/>
    <n v="0"/>
    <n v="0"/>
    <s v="Yes"/>
    <s v="0-40k"/>
    <n v="1"/>
    <s v="Tech"/>
    <s v="Python"/>
    <n v="6"/>
    <n v="7"/>
    <n v="7"/>
    <n v="7"/>
    <n v="5"/>
    <n v="6"/>
    <n v="6.333333333333333"/>
    <s v="Neither easy nor difficult"/>
    <s v="Better Salary"/>
    <s v="Male"/>
    <n v="0"/>
    <n v="39"/>
    <x v="4"/>
    <n v="2"/>
    <s v="White or Caucasian"/>
    <s v="South America"/>
    <n v="0"/>
    <n v="0"/>
    <n v="0"/>
    <n v="0"/>
    <n v="0"/>
    <n v="0"/>
    <n v="0"/>
    <n v="1"/>
  </r>
  <r>
    <s v="62a3424eb4da29969c62eedd"/>
    <s v="anonymous"/>
    <s v="6/10/2022"/>
    <s v="9:08"/>
    <s v="0:02:04"/>
    <s v="Other"/>
    <n v="0"/>
    <n v="0"/>
    <n v="0"/>
    <n v="0"/>
    <n v="0"/>
    <s v="Yes"/>
    <s v="41k-65k"/>
    <n v="2"/>
    <s v="Other"/>
    <s v="Python"/>
    <n v="6"/>
    <n v="8"/>
    <n v="8"/>
    <n v="7"/>
    <n v="9"/>
    <n v="7"/>
    <n v="7.5"/>
    <s v="Neither easy nor difficult"/>
    <s v="Good Work/Life Balance"/>
    <s v="Male"/>
    <n v="0"/>
    <n v="38"/>
    <x v="3"/>
    <n v="4"/>
    <s v="White or Caucasian"/>
    <s v="Europe"/>
    <n v="0"/>
    <n v="0"/>
    <n v="1"/>
    <n v="0"/>
    <n v="0"/>
    <n v="0"/>
    <n v="0"/>
    <n v="0"/>
  </r>
  <r>
    <s v="62a772da575fa3a5ae8e2a4a"/>
    <s v="anonymous"/>
    <s v="6/13/2022"/>
    <s v="13:24"/>
    <s v="0:02:52"/>
    <s v="Other"/>
    <n v="0"/>
    <n v="0"/>
    <n v="0"/>
    <n v="0"/>
    <n v="0"/>
    <s v="No"/>
    <s v="0-40k"/>
    <n v="1"/>
    <s v="Telecommunication"/>
    <s v="Python"/>
    <n v="4"/>
    <n v="3"/>
    <n v="2"/>
    <n v="0"/>
    <n v="0"/>
    <n v="0"/>
    <n v="1.5"/>
    <s v="Neither easy nor difficult"/>
    <s v="Good Work/Life Balance"/>
    <s v="Male"/>
    <n v="0"/>
    <n v="35"/>
    <x v="1"/>
    <n v="3"/>
    <s v="White or Caucasian"/>
    <s v="South America"/>
    <n v="0"/>
    <n v="0"/>
    <n v="0"/>
    <n v="0"/>
    <n v="0"/>
    <n v="0"/>
    <n v="0"/>
    <n v="1"/>
  </r>
  <r>
    <s v="62a3426cf408bae018ed409b"/>
    <s v="anonymous"/>
    <s v="6/10/2022"/>
    <s v="9:09"/>
    <s v="0:01:33"/>
    <s v="Student/Looking/None"/>
    <n v="0"/>
    <n v="0"/>
    <n v="0"/>
    <n v="0"/>
    <n v="0"/>
    <s v="No"/>
    <s v="0-40k"/>
    <n v="1"/>
    <s v="Tech"/>
    <s v="Python"/>
    <n v="1"/>
    <n v="4"/>
    <n v="5"/>
    <n v="5"/>
    <n v="1"/>
    <n v="1"/>
    <n v="2.8333333333333335"/>
    <s v="Difficult"/>
    <s v="Better Salary"/>
    <s v="Male"/>
    <n v="0"/>
    <n v="25"/>
    <x v="3"/>
    <n v="4"/>
    <s v="White or Caucasian"/>
    <s v="North America"/>
    <n v="1"/>
    <n v="0"/>
    <n v="0"/>
    <n v="0"/>
    <n v="0"/>
    <n v="0"/>
    <n v="0"/>
    <n v="0"/>
  </r>
  <r>
    <s v="62a34272f8d5efcc22f7d15f"/>
    <s v="anonymous"/>
    <s v="6/10/2022"/>
    <s v="9:09"/>
    <s v="0:01:09"/>
    <s v="Data Analyst"/>
    <n v="1"/>
    <n v="0"/>
    <n v="0"/>
    <n v="0"/>
    <n v="0"/>
    <s v="No"/>
    <s v="66k-85k"/>
    <n v="3"/>
    <s v="Telecommunication"/>
    <s v="Python"/>
    <n v="4"/>
    <n v="6"/>
    <n v="4"/>
    <n v="5"/>
    <n v="4"/>
    <n v="4"/>
    <n v="4.5"/>
    <s v="Neither easy nor difficult"/>
    <s v="Better Salary"/>
    <s v="Male"/>
    <n v="0"/>
    <n v="24"/>
    <x v="3"/>
    <n v="4"/>
    <s v="White or Caucasian"/>
    <s v="North America"/>
    <n v="1"/>
    <n v="0"/>
    <n v="0"/>
    <n v="0"/>
    <n v="0"/>
    <n v="0"/>
    <n v="0"/>
    <n v="0"/>
  </r>
  <r>
    <s v="62aa29852e54c9003e5d50b5"/>
    <s v="anonymous"/>
    <s v="6/15/2022"/>
    <s v="14:48"/>
    <s v="0:06:20"/>
    <s v="Data Engineer"/>
    <n v="0"/>
    <n v="1"/>
    <n v="0"/>
    <n v="0"/>
    <n v="0"/>
    <s v="Yes"/>
    <s v="0-40k"/>
    <n v="1"/>
    <s v="Tech"/>
    <s v="Python"/>
    <n v="7"/>
    <n v="3"/>
    <n v="3"/>
    <n v="2"/>
    <n v="5"/>
    <n v="9"/>
    <n v="4.833333333333333"/>
    <s v="Difficult"/>
    <s v="Better Salary"/>
    <s v="Male"/>
    <n v="0"/>
    <n v="26"/>
    <x v="1"/>
    <n v="3"/>
    <s v="Hispanic or Latino"/>
    <s v="South America"/>
    <n v="0"/>
    <n v="0"/>
    <n v="0"/>
    <n v="0"/>
    <n v="0"/>
    <n v="0"/>
    <n v="0"/>
    <n v="1"/>
  </r>
  <r>
    <s v="62a34383b4da29969c62f1be"/>
    <s v="anonymous"/>
    <s v="6/10/2022"/>
    <s v="9:13"/>
    <s v="0:01:03"/>
    <s v="Student/Looking/None"/>
    <n v="0"/>
    <n v="0"/>
    <n v="0"/>
    <n v="0"/>
    <n v="0"/>
    <s v="No"/>
    <s v="0-40k"/>
    <n v="1"/>
    <s v="Tech"/>
    <s v="Python"/>
    <n v="7"/>
    <n v="5"/>
    <n v="8"/>
    <n v="0"/>
    <n v="0"/>
    <n v="0"/>
    <n v="3.3333333333333335"/>
    <s v="Neither easy nor difficult"/>
    <s v="Good Culture"/>
    <s v="Female"/>
    <n v="1"/>
    <n v="23"/>
    <x v="1"/>
    <n v="3"/>
    <s v="Asian or Asian American"/>
    <s v="India"/>
    <n v="0"/>
    <n v="0"/>
    <n v="0"/>
    <n v="1"/>
    <n v="0"/>
    <n v="0"/>
    <n v="0"/>
    <n v="0"/>
  </r>
  <r>
    <s v="62a34389cec54911e9ca5a22"/>
    <s v="anonymous"/>
    <s v="6/10/2022"/>
    <s v="9:13"/>
    <s v="0:01:01"/>
    <s v="Data Engineer"/>
    <n v="0"/>
    <n v="1"/>
    <n v="0"/>
    <n v="0"/>
    <n v="0"/>
    <s v="No"/>
    <s v="0-40k"/>
    <n v="1"/>
    <s v="Tech"/>
    <s v="R"/>
    <n v="2"/>
    <n v="3"/>
    <n v="2"/>
    <n v="5"/>
    <n v="5"/>
    <n v="7"/>
    <n v="4"/>
    <s v="Neither easy nor difficult"/>
    <s v="Remote Work"/>
    <s v="Male"/>
    <n v="0"/>
    <n v="21"/>
    <x v="3"/>
    <n v="4"/>
    <s v="Hispanic or Latino"/>
    <s v="Europe"/>
    <n v="0"/>
    <n v="0"/>
    <n v="1"/>
    <n v="0"/>
    <n v="0"/>
    <n v="0"/>
    <n v="0"/>
    <n v="0"/>
  </r>
  <r>
    <s v="62a51aaacec54911e9cca93b"/>
    <s v="anonymous"/>
    <s v="6/11/2022"/>
    <s v="18:43"/>
    <s v="0:03:26"/>
    <s v="Data Analyst"/>
    <n v="1"/>
    <n v="0"/>
    <n v="0"/>
    <n v="0"/>
    <n v="0"/>
    <s v="Yes"/>
    <s v="86k-105k"/>
    <n v="4"/>
    <s v="Healthcare"/>
    <s v="Other"/>
    <n v="6"/>
    <n v="6"/>
    <n v="6"/>
    <n v="5"/>
    <n v="4"/>
    <n v="4"/>
    <n v="5.166666666666667"/>
    <s v="Easy"/>
    <s v="Remote Work"/>
    <s v="Male"/>
    <n v="0"/>
    <n v="53"/>
    <x v="5"/>
    <n v="5"/>
    <s v="White or Caucasian"/>
    <s v="Europe"/>
    <n v="0"/>
    <n v="0"/>
    <n v="1"/>
    <n v="0"/>
    <n v="0"/>
    <n v="0"/>
    <n v="0"/>
    <n v="0"/>
  </r>
  <r>
    <s v="62a343d9f3072dd892622fe4"/>
    <s v="anonymous"/>
    <s v="6/10/2022"/>
    <s v="9:15"/>
    <s v="0:03:15"/>
    <s v="Data Analyst"/>
    <n v="1"/>
    <n v="0"/>
    <n v="0"/>
    <n v="0"/>
    <n v="0"/>
    <s v="Yes"/>
    <s v="41k-65k"/>
    <n v="2"/>
    <s v="Tech"/>
    <s v="Python"/>
    <n v="5"/>
    <n v="6"/>
    <n v="7"/>
    <n v="7"/>
    <n v="7"/>
    <n v="6"/>
    <n v="6.333333333333333"/>
    <s v="Difficult"/>
    <s v="Better Salary"/>
    <s v="Male"/>
    <n v="0"/>
    <n v="25"/>
    <x v="1"/>
    <n v="3"/>
    <s v="Asian or Asian American"/>
    <s v="North America"/>
    <n v="1"/>
    <n v="0"/>
    <n v="0"/>
    <n v="0"/>
    <n v="0"/>
    <n v="0"/>
    <n v="0"/>
    <n v="0"/>
  </r>
  <r>
    <s v="62a34400d8c00e9f5419dc2b"/>
    <s v="anonymous"/>
    <s v="6/10/2022"/>
    <s v="9:15"/>
    <s v="0:01:24"/>
    <s v="Data Analyst"/>
    <n v="1"/>
    <n v="0"/>
    <n v="0"/>
    <n v="0"/>
    <n v="0"/>
    <s v="No"/>
    <s v="41k-65k"/>
    <n v="2"/>
    <s v="Tech"/>
    <s v="Python"/>
    <n v="6"/>
    <n v="6"/>
    <n v="6"/>
    <n v="6"/>
    <n v="3"/>
    <n v="5"/>
    <n v="5.333333333333333"/>
    <s v="Difficult"/>
    <s v="Good Culture"/>
    <s v="Male"/>
    <n v="0"/>
    <n v="27"/>
    <x v="3"/>
    <n v="4"/>
    <s v="Black or African American"/>
    <s v="Europe"/>
    <n v="0"/>
    <n v="0"/>
    <n v="1"/>
    <n v="0"/>
    <n v="0"/>
    <n v="0"/>
    <n v="0"/>
    <n v="0"/>
  </r>
  <r>
    <s v="62a34425f8d5efcc22f7d525"/>
    <s v="anonymous"/>
    <s v="6/10/2022"/>
    <s v="9:16"/>
    <s v="0:01:28"/>
    <s v="Data Analyst"/>
    <n v="1"/>
    <n v="0"/>
    <n v="0"/>
    <n v="0"/>
    <n v="0"/>
    <s v="Yes"/>
    <s v="41k-65k"/>
    <n v="2"/>
    <s v="Tech"/>
    <s v="Python"/>
    <n v="3"/>
    <n v="9"/>
    <n v="10"/>
    <n v="8"/>
    <n v="9"/>
    <n v="9"/>
    <n v="8"/>
    <s v="Easy"/>
    <s v="Better Salary"/>
    <s v="Male"/>
    <n v="0"/>
    <n v="23"/>
    <x v="1"/>
    <n v="3"/>
    <s v="Asian or Asian American"/>
    <s v="India"/>
    <n v="0"/>
    <n v="0"/>
    <n v="0"/>
    <n v="1"/>
    <n v="0"/>
    <n v="0"/>
    <n v="0"/>
    <n v="0"/>
  </r>
  <r>
    <s v="62a34449575fa3a5ae88b637"/>
    <s v="anonymous"/>
    <s v="6/10/2022"/>
    <s v="9:16"/>
    <s v="0:02:36"/>
    <s v="Other"/>
    <n v="0"/>
    <n v="0"/>
    <n v="0"/>
    <n v="0"/>
    <n v="0"/>
    <s v="No"/>
    <s v="86k-105k"/>
    <n v="4"/>
    <s v="Other"/>
    <s v="R"/>
    <n v="4"/>
    <n v="3"/>
    <n v="3"/>
    <n v="5"/>
    <n v="5"/>
    <n v="5"/>
    <n v="4.166666666666667"/>
    <s v="Difficult"/>
    <s v="Better Salary"/>
    <s v="Male"/>
    <n v="0"/>
    <n v="32"/>
    <x v="3"/>
    <n v="4"/>
    <s v="Asian or Asian American"/>
    <s v="North America"/>
    <n v="1"/>
    <n v="0"/>
    <n v="0"/>
    <n v="0"/>
    <n v="0"/>
    <n v="0"/>
    <n v="0"/>
    <n v="0"/>
  </r>
  <r>
    <s v="62a3445dcf255543173011e1"/>
    <s v="anonymous"/>
    <s v="6/10/2022"/>
    <s v="9:17"/>
    <s v="0:02:41"/>
    <s v="Student/Looking/None"/>
    <n v="0"/>
    <n v="0"/>
    <n v="0"/>
    <n v="0"/>
    <n v="0"/>
    <s v="Yes"/>
    <s v="106k-125k"/>
    <n v="5"/>
    <s v="Healthcare"/>
    <s v="Python"/>
    <n v="5"/>
    <n v="5"/>
    <n v="7"/>
    <n v="5"/>
    <n v="7"/>
    <n v="7"/>
    <n v="6"/>
    <s v="Neither easy nor difficult"/>
    <s v="Remote Work"/>
    <s v="Male"/>
    <n v="0"/>
    <n v="22"/>
    <x v="1"/>
    <n v="3"/>
    <s v="Asian or Asian American"/>
    <s v="India"/>
    <n v="0"/>
    <n v="0"/>
    <n v="0"/>
    <n v="1"/>
    <n v="0"/>
    <n v="0"/>
    <n v="0"/>
    <n v="0"/>
  </r>
  <r>
    <s v="62a33e38f3072dd8926221d3"/>
    <s v="anonymous"/>
    <s v="6/10/2022"/>
    <s v="8:51"/>
    <s v="0:01:25"/>
    <s v="Data Analyst"/>
    <n v="1"/>
    <n v="0"/>
    <n v="0"/>
    <n v="0"/>
    <n v="0"/>
    <s v="Yes"/>
    <s v="0-40k"/>
    <n v="1"/>
    <s v="Healthcare"/>
    <s v="Python"/>
    <n v="5"/>
    <n v="6"/>
    <n v="8"/>
    <n v="8"/>
    <n v="7"/>
    <n v="1"/>
    <n v="5.833333333333333"/>
    <s v="Neither easy nor difficult"/>
    <s v="Remote Work"/>
    <s v="Male"/>
    <n v="0"/>
    <n v="28"/>
    <x v="0"/>
    <s v=" "/>
    <s v="White or Caucasian"/>
    <s v="Asia"/>
    <n v="0"/>
    <n v="0"/>
    <n v="0"/>
    <n v="0"/>
    <n v="0"/>
    <n v="1"/>
    <n v="0"/>
    <n v="0"/>
  </r>
  <r>
    <s v="62a3449f7dc029e2d66bf5d1"/>
    <s v="anonymous"/>
    <s v="6/10/2022"/>
    <s v="9:18"/>
    <s v="0:01:15"/>
    <s v="Data Analyst"/>
    <n v="1"/>
    <n v="0"/>
    <n v="0"/>
    <n v="0"/>
    <n v="0"/>
    <s v="Yes"/>
    <s v="0-40k"/>
    <n v="1"/>
    <s v="Telecommunication"/>
    <s v="Python"/>
    <n v="2"/>
    <n v="8"/>
    <n v="6"/>
    <n v="6"/>
    <n v="5"/>
    <n v="5"/>
    <n v="5.333333333333333"/>
    <s v="Neither easy nor difficult"/>
    <s v="Remote Work"/>
    <s v="Female"/>
    <n v="1"/>
    <n v="36"/>
    <x v="3"/>
    <n v="4"/>
    <s v="White or Caucasian"/>
    <s v="Europe"/>
    <n v="0"/>
    <n v="0"/>
    <n v="1"/>
    <n v="0"/>
    <n v="0"/>
    <n v="0"/>
    <n v="0"/>
    <n v="0"/>
  </r>
  <r>
    <s v="62a344c5f408bae018ed4806"/>
    <s v="anonymous"/>
    <s v="6/10/2022"/>
    <s v="9:19"/>
    <s v="0:02:21"/>
    <s v="Data Analyst"/>
    <n v="1"/>
    <n v="0"/>
    <n v="0"/>
    <n v="0"/>
    <n v="0"/>
    <s v="Yes"/>
    <s v="106k-125k"/>
    <n v="5"/>
    <s v="Tech"/>
    <s v="SQL"/>
    <n v="10"/>
    <n v="6"/>
    <n v="9"/>
    <n v="5"/>
    <n v="8"/>
    <n v="7"/>
    <n v="7.5"/>
    <s v="Easy"/>
    <s v="Good Work/Life Balance"/>
    <s v="Female"/>
    <n v="1"/>
    <n v="27"/>
    <x v="1"/>
    <n v="3"/>
    <s v="White or Caucasian"/>
    <s v="North America"/>
    <n v="1"/>
    <n v="0"/>
    <n v="0"/>
    <n v="0"/>
    <n v="0"/>
    <n v="0"/>
    <n v="0"/>
    <n v="0"/>
  </r>
  <r>
    <s v="62a344c6f8d5efcc22f7d6e1"/>
    <s v="anonymous"/>
    <s v="6/10/2022"/>
    <s v="9:19"/>
    <s v="0:02:17"/>
    <s v="Other"/>
    <n v="0"/>
    <n v="0"/>
    <n v="0"/>
    <n v="0"/>
    <n v="0"/>
    <s v="Yes"/>
    <s v="0-40k"/>
    <n v="1"/>
    <s v="Tech"/>
    <s v="Python"/>
    <n v="5"/>
    <n v="5"/>
    <n v="5"/>
    <n v="5"/>
    <n v="5"/>
    <n v="1"/>
    <n v="4.333333333333333"/>
    <s v="Neither easy nor difficult"/>
    <s v="Other"/>
    <s v="Male"/>
    <n v="0"/>
    <n v="23"/>
    <x v="1"/>
    <n v="3"/>
    <s v="Asian or Asian American"/>
    <s v="India"/>
    <n v="0"/>
    <n v="0"/>
    <n v="0"/>
    <n v="1"/>
    <n v="0"/>
    <n v="0"/>
    <n v="0"/>
    <n v="0"/>
  </r>
  <r>
    <s v="62a3ac4bf8f756164585ea83"/>
    <s v="anonymous"/>
    <s v="6/10/2022"/>
    <s v="16:40"/>
    <s v="0:02:04"/>
    <s v="Data Analyst"/>
    <n v="1"/>
    <n v="0"/>
    <n v="0"/>
    <n v="0"/>
    <n v="0"/>
    <s v="Yes"/>
    <s v="0-40k"/>
    <n v="1"/>
    <s v="Tech"/>
    <s v="Python"/>
    <n v="3"/>
    <n v="2"/>
    <n v="4"/>
    <n v="3"/>
    <n v="7"/>
    <n v="8"/>
    <n v="4.5"/>
    <s v="Easy"/>
    <s v="Good Work/Life Balance"/>
    <s v="Male"/>
    <n v="0"/>
    <n v="26"/>
    <x v="1"/>
    <n v="3"/>
    <s v="Other"/>
    <s v="Asia"/>
    <n v="0"/>
    <n v="0"/>
    <n v="0"/>
    <n v="0"/>
    <n v="0"/>
    <n v="1"/>
    <n v="0"/>
    <n v="0"/>
  </r>
  <r>
    <s v="62a3450424a262602738357f"/>
    <s v="anonymous"/>
    <s v="6/10/2022"/>
    <s v="9:20"/>
    <s v="0:01:19"/>
    <s v="Other"/>
    <n v="0"/>
    <n v="0"/>
    <n v="0"/>
    <n v="0"/>
    <n v="0"/>
    <s v="No"/>
    <s v="86k-105k"/>
    <n v="4"/>
    <s v="Healthcare"/>
    <s v="Python"/>
    <n v="9"/>
    <n v="10"/>
    <n v="10"/>
    <n v="10"/>
    <n v="10"/>
    <n v="10"/>
    <n v="9.8333333333333339"/>
    <s v="Very Easy"/>
    <s v="Good Work/Life Balance"/>
    <s v="Female"/>
    <n v="1"/>
    <n v="33"/>
    <x v="5"/>
    <n v="5"/>
    <s v="Hispanic or Latino"/>
    <s v="North America"/>
    <n v="1"/>
    <n v="0"/>
    <n v="0"/>
    <n v="0"/>
    <n v="0"/>
    <n v="0"/>
    <n v="0"/>
    <n v="0"/>
  </r>
  <r>
    <s v="62a34117cec54911e9ca54e7"/>
    <s v="anonymous"/>
    <s v="6/10/2022"/>
    <s v="9:03"/>
    <s v="0:01:59"/>
    <s v="Student/Looking/None"/>
    <n v="0"/>
    <n v="0"/>
    <n v="0"/>
    <n v="0"/>
    <n v="0"/>
    <s v="Yes"/>
    <s v="0-40k"/>
    <n v="1"/>
    <s v="Other"/>
    <s v="R"/>
    <n v="1"/>
    <n v="3"/>
    <n v="6"/>
    <n v="6"/>
    <n v="6"/>
    <n v="9"/>
    <n v="5.166666666666667"/>
    <s v="Difficult"/>
    <s v="Remote Work"/>
    <s v="Male"/>
    <n v="0"/>
    <n v="36"/>
    <x v="1"/>
    <n v="3"/>
    <s v="Black or African American"/>
    <s v="Caribbean"/>
    <n v="0"/>
    <n v="0"/>
    <n v="0"/>
    <n v="0"/>
    <n v="0"/>
    <n v="0"/>
    <n v="0"/>
    <n v="0"/>
  </r>
  <r>
    <s v="62a345490a77c1a77f65cc5b"/>
    <s v="anonymous"/>
    <s v="6/10/2022"/>
    <s v="9:21"/>
    <s v="0:01:38"/>
    <s v="Data Analyst"/>
    <n v="1"/>
    <n v="0"/>
    <n v="0"/>
    <n v="0"/>
    <n v="0"/>
    <s v="Yes"/>
    <s v="41k-65k"/>
    <n v="2"/>
    <s v="Education"/>
    <s v="R"/>
    <n v="3"/>
    <n v="6"/>
    <n v="5"/>
    <n v="4"/>
    <n v="3"/>
    <n v="4"/>
    <n v="4.166666666666667"/>
    <s v="Neither easy nor difficult"/>
    <s v="Better Salary"/>
    <s v="Male"/>
    <n v="0"/>
    <n v="42"/>
    <x v="4"/>
    <n v="2"/>
    <s v="White or Caucasian"/>
    <s v="North America"/>
    <n v="1"/>
    <n v="0"/>
    <n v="0"/>
    <n v="0"/>
    <n v="0"/>
    <n v="0"/>
    <n v="0"/>
    <n v="0"/>
  </r>
  <r>
    <s v="62a3455bbc6861bf3176d57a"/>
    <s v="anonymous"/>
    <s v="6/10/2022"/>
    <s v="9:21"/>
    <s v="0:02:36"/>
    <s v="Data Analyst"/>
    <n v="1"/>
    <n v="0"/>
    <n v="0"/>
    <n v="0"/>
    <n v="0"/>
    <s v="Yes"/>
    <s v="0-40k"/>
    <n v="1"/>
    <s v="Tech"/>
    <s v="Python"/>
    <n v="6"/>
    <n v="7"/>
    <n v="8"/>
    <n v="7"/>
    <n v="7"/>
    <n v="8"/>
    <n v="7.166666666666667"/>
    <s v="Easy"/>
    <s v="Good Work/Life Balance"/>
    <s v="Male"/>
    <n v="0"/>
    <n v="29"/>
    <x v="3"/>
    <n v="4"/>
    <s v="White or Caucasian"/>
    <s v="Europe"/>
    <n v="0"/>
    <n v="0"/>
    <n v="1"/>
    <n v="0"/>
    <n v="0"/>
    <n v="0"/>
    <n v="0"/>
    <n v="0"/>
  </r>
  <r>
    <s v="62a3457bf8d5efcc22f7da17"/>
    <s v="anonymous"/>
    <s v="6/10/2022"/>
    <s v="9:22"/>
    <s v="0:01:08"/>
    <s v="Data Analyst"/>
    <n v="1"/>
    <n v="0"/>
    <n v="0"/>
    <n v="0"/>
    <n v="0"/>
    <s v="No"/>
    <s v="125k-150k"/>
    <n v="6"/>
    <s v="Tech"/>
    <s v="Python"/>
    <n v="4"/>
    <n v="7"/>
    <n v="6"/>
    <n v="4"/>
    <n v="2"/>
    <n v="4"/>
    <n v="4.5"/>
    <s v="Easy"/>
    <s v="Better Salary"/>
    <s v="Female"/>
    <n v="1"/>
    <n v="27"/>
    <x v="3"/>
    <n v="4"/>
    <s v="Asian or Asian American"/>
    <s v="North America"/>
    <n v="1"/>
    <n v="0"/>
    <n v="0"/>
    <n v="0"/>
    <n v="0"/>
    <n v="0"/>
    <n v="0"/>
    <n v="0"/>
  </r>
  <r>
    <s v="62a345b2bae91e4b8b82fad6"/>
    <s v="anonymous"/>
    <s v="6/10/2022"/>
    <s v="9:22"/>
    <s v="0:01:41"/>
    <s v="Student/Looking/None"/>
    <n v="0"/>
    <n v="0"/>
    <n v="0"/>
    <n v="0"/>
    <n v="0"/>
    <s v="No"/>
    <s v="41k-65k"/>
    <n v="2"/>
    <s v="Healthcare"/>
    <s v="Python"/>
    <n v="0"/>
    <n v="10"/>
    <n v="10"/>
    <n v="10"/>
    <n v="4"/>
    <n v="2"/>
    <n v="6"/>
    <s v="Neither easy nor difficult"/>
    <s v="Remote Work"/>
    <s v="Female"/>
    <n v="1"/>
    <n v="39"/>
    <x v="1"/>
    <n v="3"/>
    <s v="Hispanic or Latino"/>
    <s v="North America"/>
    <n v="1"/>
    <n v="0"/>
    <n v="0"/>
    <n v="0"/>
    <n v="0"/>
    <n v="0"/>
    <n v="0"/>
    <n v="0"/>
  </r>
  <r>
    <s v="62a360dbd8c00e9f541a16cf"/>
    <s v="anonymous"/>
    <s v="6/10/2022"/>
    <s v="11:18"/>
    <s v="0:02:08"/>
    <s v="Student/Looking/None"/>
    <n v="0"/>
    <n v="0"/>
    <n v="0"/>
    <n v="0"/>
    <n v="0"/>
    <s v="No"/>
    <s v="41k-65k"/>
    <n v="2"/>
    <s v="Construction"/>
    <s v="Other"/>
    <n v="10"/>
    <n v="4"/>
    <n v="10"/>
    <n v="10"/>
    <n v="4"/>
    <n v="10"/>
    <n v="8"/>
    <s v="Neither easy nor difficult"/>
    <s v="Remote Work"/>
    <s v="Male"/>
    <n v="0"/>
    <n v="32"/>
    <x v="3"/>
    <n v="4"/>
    <s v="White or Caucasian"/>
    <s v="Europe"/>
    <n v="0"/>
    <n v="0"/>
    <n v="1"/>
    <n v="0"/>
    <n v="0"/>
    <n v="0"/>
    <n v="0"/>
    <n v="0"/>
  </r>
  <r>
    <s v="62a36d12f8d5efcc22f82cd8"/>
    <s v="anonymous"/>
    <s v="6/10/2022"/>
    <s v="12:10"/>
    <s v="0:02:58"/>
    <s v="Student/Looking/None"/>
    <n v="0"/>
    <n v="0"/>
    <n v="0"/>
    <n v="0"/>
    <n v="0"/>
    <s v="No"/>
    <s v="0-40k"/>
    <n v="1"/>
    <s v="Tech"/>
    <s v="Python"/>
    <n v="0"/>
    <n v="4"/>
    <n v="7"/>
    <n v="6"/>
    <n v="7"/>
    <n v="8"/>
    <n v="5.333333333333333"/>
    <s v="Easy"/>
    <s v="Other"/>
    <s v="Male"/>
    <n v="0"/>
    <n v="24"/>
    <x v="3"/>
    <n v="4"/>
    <s v="White or Caucasian"/>
    <s v="Europe"/>
    <n v="0"/>
    <n v="0"/>
    <n v="1"/>
    <n v="0"/>
    <n v="0"/>
    <n v="0"/>
    <n v="0"/>
    <n v="0"/>
  </r>
  <r>
    <s v="62a34646f8d5efcc22f7dc5c"/>
    <s v="anonymous"/>
    <s v="6/10/2022"/>
    <s v="9:25"/>
    <s v="0:01:22"/>
    <s v="Data Analyst"/>
    <n v="1"/>
    <n v="0"/>
    <n v="0"/>
    <n v="0"/>
    <n v="0"/>
    <s v="Yes"/>
    <s v="66k-85k"/>
    <n v="3"/>
    <s v="Education"/>
    <s v="R"/>
    <n v="7"/>
    <n v="7"/>
    <n v="7"/>
    <n v="7"/>
    <n v="4"/>
    <n v="7"/>
    <n v="6.5"/>
    <s v="Easy"/>
    <s v="Remote Work"/>
    <s v="Male"/>
    <n v="0"/>
    <n v="31"/>
    <x v="3"/>
    <n v="4"/>
    <s v="White or Caucasian"/>
    <s v="North America"/>
    <n v="1"/>
    <n v="0"/>
    <n v="0"/>
    <n v="0"/>
    <n v="0"/>
    <n v="0"/>
    <n v="0"/>
    <n v="0"/>
  </r>
  <r>
    <s v="62a34687f408bae018ed4c52"/>
    <s v="anonymous"/>
    <s v="6/10/2022"/>
    <s v="9:26"/>
    <s v="0:01:30"/>
    <s v="Data Analyst"/>
    <n v="1"/>
    <n v="0"/>
    <n v="0"/>
    <n v="0"/>
    <n v="0"/>
    <s v="Yes"/>
    <s v="0-40k"/>
    <n v="1"/>
    <s v="Finance"/>
    <s v="Python"/>
    <n v="10"/>
    <n v="9"/>
    <n v="9"/>
    <n v="10"/>
    <n v="9"/>
    <n v="10"/>
    <n v="9.5"/>
    <s v="Neither easy nor difficult"/>
    <s v="Good Culture"/>
    <s v="Male"/>
    <n v="0"/>
    <n v="30"/>
    <x v="3"/>
    <n v="4"/>
    <s v="Hispanic or Latino"/>
    <s v="North America"/>
    <n v="1"/>
    <n v="0"/>
    <n v="0"/>
    <n v="0"/>
    <n v="0"/>
    <n v="0"/>
    <n v="0"/>
    <n v="0"/>
  </r>
  <r>
    <s v="62a346a37dc029e2d66bfa6d"/>
    <s v="anonymous"/>
    <s v="6/10/2022"/>
    <s v="9:26"/>
    <s v="0:03:05"/>
    <s v="Data Engineer"/>
    <n v="0"/>
    <n v="1"/>
    <n v="0"/>
    <n v="0"/>
    <n v="0"/>
    <s v="Yes"/>
    <s v="0-40k"/>
    <n v="1"/>
    <s v="Tech"/>
    <s v="Python"/>
    <n v="7"/>
    <n v="8"/>
    <n v="6"/>
    <n v="5"/>
    <n v="5"/>
    <n v="9"/>
    <n v="6.666666666666667"/>
    <s v="Difficult"/>
    <s v="Better Salary"/>
    <s v="Male"/>
    <n v="0"/>
    <n v="33"/>
    <x v="3"/>
    <n v="4"/>
    <s v="Hispanic or Latino"/>
    <s v="North America"/>
    <n v="1"/>
    <n v="0"/>
    <n v="0"/>
    <n v="0"/>
    <n v="0"/>
    <n v="0"/>
    <n v="0"/>
    <n v="0"/>
  </r>
  <r>
    <s v="62a346a95d257a28a30d8cb9"/>
    <s v="anonymous"/>
    <s v="6/10/2022"/>
    <s v="9:27"/>
    <s v="0:00:58"/>
    <s v="Data Analyst"/>
    <n v="1"/>
    <n v="0"/>
    <n v="0"/>
    <n v="0"/>
    <n v="0"/>
    <s v="No"/>
    <s v="66k-85k"/>
    <n v="3"/>
    <s v="Other"/>
    <s v="Python"/>
    <n v="7"/>
    <n v="8"/>
    <n v="9"/>
    <n v="7"/>
    <n v="7"/>
    <n v="7"/>
    <n v="7.5"/>
    <s v="Neither easy nor difficult"/>
    <s v="Better Salary"/>
    <s v="Male"/>
    <n v="0"/>
    <n v="25"/>
    <x v="1"/>
    <n v="3"/>
    <s v="White or Caucasian"/>
    <s v="North America"/>
    <n v="1"/>
    <n v="0"/>
    <n v="0"/>
    <n v="0"/>
    <n v="0"/>
    <n v="0"/>
    <n v="0"/>
    <n v="0"/>
  </r>
  <r>
    <s v="62a346b4bc6861bf3176d7ce"/>
    <s v="anonymous"/>
    <s v="6/10/2022"/>
    <s v="9:27"/>
    <s v="0:01:09"/>
    <s v="Student/Looking/None"/>
    <n v="0"/>
    <n v="0"/>
    <n v="0"/>
    <n v="0"/>
    <n v="0"/>
    <s v="No"/>
    <s v="0-40k"/>
    <n v="1"/>
    <s v="Tech"/>
    <s v="R"/>
    <n v="0"/>
    <n v="0"/>
    <n v="0"/>
    <n v="0"/>
    <n v="0"/>
    <n v="0"/>
    <n v="0"/>
    <s v="Neither easy nor difficult"/>
    <s v="Good Work/Life Balance"/>
    <s v="Male"/>
    <n v="0"/>
    <n v="23"/>
    <x v="1"/>
    <n v="3"/>
    <s v="Other"/>
    <s v="India"/>
    <n v="0"/>
    <n v="0"/>
    <n v="0"/>
    <n v="1"/>
    <n v="0"/>
    <n v="0"/>
    <n v="0"/>
    <n v="0"/>
  </r>
  <r>
    <s v="62a346cef8f756164585385b"/>
    <s v="anonymous"/>
    <s v="6/10/2022"/>
    <s v="9:27"/>
    <s v="0:01:51"/>
    <s v="Data Analyst"/>
    <n v="1"/>
    <n v="0"/>
    <n v="0"/>
    <n v="0"/>
    <n v="0"/>
    <s v="Yes"/>
    <s v="41k-65k"/>
    <n v="2"/>
    <s v="Other"/>
    <s v="Other"/>
    <n v="4"/>
    <n v="4"/>
    <n v="3"/>
    <n v="3"/>
    <n v="5"/>
    <n v="6"/>
    <n v="4.166666666666667"/>
    <s v="Very Difficult"/>
    <s v="Better Salary"/>
    <s v="Male"/>
    <n v="0"/>
    <n v="33"/>
    <x v="1"/>
    <n v="3"/>
    <s v="Asian or Asian American"/>
    <s v="North America"/>
    <n v="1"/>
    <n v="0"/>
    <n v="0"/>
    <n v="0"/>
    <n v="0"/>
    <n v="0"/>
    <n v="0"/>
    <n v="0"/>
  </r>
  <r>
    <s v="62a3fea50a77c1a77f66e41b"/>
    <s v="anonymous"/>
    <s v="6/10/2022"/>
    <s v="22:32"/>
    <s v="0:00:43"/>
    <s v="Data Analyst"/>
    <n v="1"/>
    <n v="0"/>
    <n v="0"/>
    <n v="0"/>
    <n v="0"/>
    <s v="Yes"/>
    <s v="0-40k"/>
    <n v="1"/>
    <s v="Healthcare"/>
    <s v="R"/>
    <n v="4"/>
    <n v="5"/>
    <n v="7"/>
    <n v="7"/>
    <n v="5"/>
    <n v="7"/>
    <n v="5.833333333333333"/>
    <s v="Neither easy nor difficult"/>
    <s v="Better Salary"/>
    <s v="Female"/>
    <n v="1"/>
    <n v="35"/>
    <x v="1"/>
    <n v="3"/>
    <s v="Hispanic or Latino"/>
    <s v="South America"/>
    <n v="0"/>
    <n v="0"/>
    <n v="0"/>
    <n v="0"/>
    <n v="0"/>
    <n v="0"/>
    <n v="0"/>
    <n v="1"/>
  </r>
  <r>
    <s v="62a345e25d257a28a30d8b43"/>
    <s v="anonymous"/>
    <s v="6/10/2022"/>
    <s v="9:23"/>
    <s v="0:03:09"/>
    <s v="Data Analyst"/>
    <n v="1"/>
    <n v="0"/>
    <n v="0"/>
    <n v="0"/>
    <n v="0"/>
    <s v="Yes"/>
    <s v="66k-85k"/>
    <n v="3"/>
    <s v="Other"/>
    <s v="Python"/>
    <n v="7"/>
    <n v="7"/>
    <n v="5"/>
    <n v="9"/>
    <n v="7"/>
    <n v="8"/>
    <n v="7.166666666666667"/>
    <s v="Easy"/>
    <s v="Good Work/Life Balance"/>
    <s v="Male"/>
    <n v="0"/>
    <n v="29"/>
    <x v="1"/>
    <n v="3"/>
    <s v="Hispanic or Latino"/>
    <s v="South America"/>
    <n v="0"/>
    <n v="0"/>
    <n v="0"/>
    <n v="0"/>
    <n v="0"/>
    <n v="0"/>
    <n v="0"/>
    <n v="1"/>
  </r>
  <r>
    <s v="62a34726f8d5efcc22f7dec7"/>
    <s v="anonymous"/>
    <s v="6/10/2022"/>
    <s v="9:29"/>
    <s v="0:01:14"/>
    <s v="Data Analyst"/>
    <n v="1"/>
    <n v="0"/>
    <n v="0"/>
    <n v="0"/>
    <n v="0"/>
    <s v="No"/>
    <s v="66k-85k"/>
    <n v="3"/>
    <s v="Tech"/>
    <s v="Python"/>
    <n v="3"/>
    <n v="4"/>
    <n v="2"/>
    <n v="1"/>
    <n v="0"/>
    <n v="4"/>
    <n v="2.3333333333333335"/>
    <s v="Neither easy nor difficult"/>
    <s v="Better Salary"/>
    <s v="Male"/>
    <n v="0"/>
    <n v="25"/>
    <x v="1"/>
    <n v="3"/>
    <s v="White or Caucasian"/>
    <s v="North America"/>
    <n v="1"/>
    <n v="0"/>
    <n v="0"/>
    <n v="0"/>
    <n v="0"/>
    <n v="0"/>
    <n v="0"/>
    <n v="0"/>
  </r>
  <r>
    <s v="62a3476c5d257a28a30d8e6d"/>
    <s v="anonymous"/>
    <s v="6/10/2022"/>
    <s v="9:30"/>
    <s v="0:03:00"/>
    <s v="Data Analyst"/>
    <n v="1"/>
    <n v="0"/>
    <n v="0"/>
    <n v="0"/>
    <n v="0"/>
    <s v="No"/>
    <s v="86k-105k"/>
    <n v="4"/>
    <s v="Other"/>
    <s v="Python"/>
    <n v="5"/>
    <n v="4"/>
    <n v="5"/>
    <n v="4"/>
    <n v="3"/>
    <n v="6"/>
    <n v="4.5"/>
    <s v="Neither easy nor difficult"/>
    <s v="Other"/>
    <s v="Male"/>
    <n v="0"/>
    <n v="23"/>
    <x v="1"/>
    <n v="3"/>
    <s v="White or Caucasian"/>
    <s v="North America"/>
    <n v="1"/>
    <n v="0"/>
    <n v="0"/>
    <n v="0"/>
    <n v="0"/>
    <n v="0"/>
    <n v="0"/>
    <n v="0"/>
  </r>
  <r>
    <s v="62a347b4f8f7561645853a98"/>
    <s v="anonymous"/>
    <s v="6/10/2022"/>
    <s v="9:31"/>
    <s v="0:02:02"/>
    <s v="Other"/>
    <n v="0"/>
    <n v="0"/>
    <n v="0"/>
    <n v="0"/>
    <n v="0"/>
    <s v="No"/>
    <s v="41k-65k"/>
    <n v="2"/>
    <s v="Healthcare"/>
    <s v="JavaScript"/>
    <n v="2"/>
    <n v="4"/>
    <n v="6"/>
    <n v="5"/>
    <n v="3"/>
    <n v="4"/>
    <n v="4"/>
    <s v="Easy"/>
    <s v="Better Salary"/>
    <s v="Female"/>
    <n v="1"/>
    <n v="51"/>
    <x v="1"/>
    <n v="3"/>
    <s v="Black or African American"/>
    <s v="North America"/>
    <n v="1"/>
    <n v="0"/>
    <n v="0"/>
    <n v="0"/>
    <n v="0"/>
    <n v="0"/>
    <n v="0"/>
    <n v="0"/>
  </r>
  <r>
    <s v="62a347f6b4da29969c62fb79"/>
    <s v="anonymous"/>
    <s v="6/10/2022"/>
    <s v="9:32"/>
    <s v="0:01:45"/>
    <s v="Data Analyst"/>
    <n v="1"/>
    <n v="0"/>
    <n v="0"/>
    <n v="0"/>
    <n v="0"/>
    <s v="No"/>
    <s v="0-40k"/>
    <n v="1"/>
    <s v="Telecommunication"/>
    <s v="Other"/>
    <n v="1"/>
    <n v="4"/>
    <n v="4"/>
    <n v="3"/>
    <n v="2"/>
    <n v="6"/>
    <n v="3.3333333333333335"/>
    <s v="Very Difficult"/>
    <s v="Better Salary"/>
    <s v="Male"/>
    <n v="0"/>
    <n v="30"/>
    <x v="1"/>
    <n v="3"/>
    <s v="Black or African American"/>
    <s v="United Kingdom"/>
    <n v="0"/>
    <n v="0"/>
    <n v="0"/>
    <n v="0"/>
    <n v="1"/>
    <n v="0"/>
    <n v="0"/>
    <n v="0"/>
  </r>
  <r>
    <s v="62a3483018134ddc75cea4e6"/>
    <s v="anonymous"/>
    <s v="6/10/2022"/>
    <s v="9:33"/>
    <s v="0:01:41"/>
    <s v="Data Analyst"/>
    <n v="1"/>
    <n v="0"/>
    <n v="0"/>
    <n v="0"/>
    <n v="0"/>
    <s v="Yes"/>
    <s v="41k-65k"/>
    <n v="2"/>
    <s v="Finance"/>
    <s v="Python"/>
    <n v="8"/>
    <n v="9"/>
    <n v="9"/>
    <n v="9"/>
    <n v="9"/>
    <n v="8"/>
    <n v="8.6666666666666661"/>
    <s v="Very Difficult"/>
    <s v="Better Salary"/>
    <s v="Male"/>
    <n v="0"/>
    <n v="23"/>
    <x v="1"/>
    <n v="3"/>
    <s v="Asian or Asian American"/>
    <s v="India"/>
    <n v="0"/>
    <n v="0"/>
    <n v="0"/>
    <n v="1"/>
    <n v="0"/>
    <n v="0"/>
    <n v="0"/>
    <n v="0"/>
  </r>
  <r>
    <s v="62a348650f8c8599d5af2b77"/>
    <s v="anonymous"/>
    <s v="6/10/2022"/>
    <s v="9:34"/>
    <s v="0:01:06"/>
    <s v="Other"/>
    <n v="0"/>
    <n v="0"/>
    <n v="0"/>
    <n v="0"/>
    <n v="0"/>
    <s v="Yes"/>
    <s v="41k-65k"/>
    <n v="2"/>
    <s v="Other"/>
    <s v="R"/>
    <n v="3"/>
    <n v="5"/>
    <n v="5"/>
    <n v="6"/>
    <n v="3"/>
    <n v="4"/>
    <n v="4.333333333333333"/>
    <s v="Neither easy nor difficult"/>
    <s v="Better Salary"/>
    <s v="Male"/>
    <n v="0"/>
    <n v="24"/>
    <x v="1"/>
    <n v="3"/>
    <s v="Asian or Asian American"/>
    <s v="North America"/>
    <n v="1"/>
    <n v="0"/>
    <n v="0"/>
    <n v="0"/>
    <n v="0"/>
    <n v="0"/>
    <n v="0"/>
    <n v="0"/>
  </r>
  <r>
    <s v="62a3489318134ddc75cea659"/>
    <s v="anonymous"/>
    <s v="6/10/2022"/>
    <s v="9:35"/>
    <s v="0:01:06"/>
    <s v="Student/Looking/None"/>
    <n v="0"/>
    <n v="0"/>
    <n v="0"/>
    <n v="0"/>
    <n v="0"/>
    <s v="Yes"/>
    <s v="41k-65k"/>
    <n v="2"/>
    <s v="Tech"/>
    <s v="Python"/>
    <n v="6"/>
    <n v="6"/>
    <n v="6"/>
    <n v="6"/>
    <n v="6"/>
    <n v="6"/>
    <n v="6"/>
    <s v="Easy"/>
    <s v="Good Culture"/>
    <s v="Male"/>
    <n v="0"/>
    <n v="25"/>
    <x v="3"/>
    <n v="4"/>
    <s v="Asian or Asian American"/>
    <s v="Australia"/>
    <n v="0"/>
    <n v="0"/>
    <n v="0"/>
    <n v="0"/>
    <n v="0"/>
    <n v="0"/>
    <n v="1"/>
    <n v="0"/>
  </r>
  <r>
    <s v="62a348bf2e54c9003e533634"/>
    <s v="anonymous"/>
    <s v="6/10/2022"/>
    <s v="9:35"/>
    <s v="0:02:22"/>
    <s v="Data Analyst"/>
    <n v="1"/>
    <n v="0"/>
    <n v="0"/>
    <n v="0"/>
    <n v="0"/>
    <s v="Yes"/>
    <s v="41k-65k"/>
    <n v="2"/>
    <s v="Finance"/>
    <s v="Python"/>
    <n v="4"/>
    <n v="4"/>
    <n v="6"/>
    <n v="4"/>
    <n v="5"/>
    <n v="6"/>
    <n v="4.833333333333333"/>
    <s v="Difficult"/>
    <s v="Better Salary"/>
    <s v="Female"/>
    <n v="1"/>
    <n v="55"/>
    <x v="3"/>
    <n v="4"/>
    <s v="Other"/>
    <s v="North America"/>
    <n v="1"/>
    <n v="0"/>
    <n v="0"/>
    <n v="0"/>
    <n v="0"/>
    <n v="0"/>
    <n v="0"/>
    <n v="0"/>
  </r>
  <r>
    <s v="62a348c2f3072dd892623c10"/>
    <s v="anonymous"/>
    <s v="6/10/2022"/>
    <s v="9:36"/>
    <s v="0:01:56"/>
    <s v="Data Analyst"/>
    <n v="1"/>
    <n v="0"/>
    <n v="0"/>
    <n v="0"/>
    <n v="0"/>
    <s v="No"/>
    <s v="86k-105k"/>
    <n v="4"/>
    <s v="Other"/>
    <s v="R"/>
    <n v="8"/>
    <n v="10"/>
    <n v="8"/>
    <n v="7"/>
    <n v="8"/>
    <n v="10"/>
    <n v="8.5"/>
    <s v="Very Easy"/>
    <s v="Remote Work"/>
    <s v="Female"/>
    <n v="1"/>
    <n v="30"/>
    <x v="3"/>
    <n v="4"/>
    <s v="White or Caucasian"/>
    <s v="North America"/>
    <n v="1"/>
    <n v="0"/>
    <n v="0"/>
    <n v="0"/>
    <n v="0"/>
    <n v="0"/>
    <n v="0"/>
    <n v="0"/>
  </r>
  <r>
    <s v="62a348f2f8d5efcc22f7e2ba"/>
    <s v="anonymous"/>
    <s v="6/10/2022"/>
    <s v="9:36"/>
    <s v="0:01:10"/>
    <s v="Data Analyst"/>
    <n v="1"/>
    <n v="0"/>
    <n v="0"/>
    <n v="0"/>
    <n v="0"/>
    <s v="Yes"/>
    <s v="41k-65k"/>
    <n v="2"/>
    <s v="Other"/>
    <s v="Python"/>
    <n v="9"/>
    <n v="9"/>
    <n v="9"/>
    <n v="9"/>
    <n v="7"/>
    <n v="4"/>
    <n v="7.833333333333333"/>
    <s v="Difficult"/>
    <s v="Better Salary"/>
    <s v="Male"/>
    <n v="0"/>
    <n v="25"/>
    <x v="1"/>
    <n v="3"/>
    <s v="Asian or Asian American"/>
    <s v="North America"/>
    <n v="1"/>
    <n v="0"/>
    <n v="0"/>
    <n v="0"/>
    <n v="0"/>
    <n v="0"/>
    <n v="0"/>
    <n v="0"/>
  </r>
  <r>
    <s v="62a349160a77c1a77f65d4db"/>
    <s v="anonymous"/>
    <s v="6/10/2022"/>
    <s v="9:37"/>
    <s v="0:00:28"/>
    <s v="Data Analyst"/>
    <n v="1"/>
    <n v="0"/>
    <n v="0"/>
    <n v="0"/>
    <n v="0"/>
    <s v="Yes"/>
    <s v="66k-85k"/>
    <n v="3"/>
    <s v="Other"/>
    <s v="Python"/>
    <n v="6"/>
    <n v="9"/>
    <n v="7"/>
    <n v="6"/>
    <n v="7"/>
    <n v="7"/>
    <n v="7"/>
    <s v="Neither easy nor difficult"/>
    <s v="Better Salary"/>
    <s v="Male"/>
    <n v="0"/>
    <n v="28"/>
    <x v="3"/>
    <n v="4"/>
    <s v="White or Caucasian"/>
    <s v="North America"/>
    <n v="1"/>
    <n v="0"/>
    <n v="0"/>
    <n v="0"/>
    <n v="0"/>
    <n v="0"/>
    <n v="0"/>
    <n v="0"/>
  </r>
  <r>
    <s v="62a3493fb4da29969c62fe63"/>
    <s v="anonymous"/>
    <s v="6/10/2022"/>
    <s v="9:38"/>
    <s v="0:02:22"/>
    <s v="Other"/>
    <n v="0"/>
    <n v="0"/>
    <n v="0"/>
    <n v="0"/>
    <n v="0"/>
    <s v="Yes"/>
    <s v="41k-65k"/>
    <n v="2"/>
    <s v="Other"/>
    <s v="Python"/>
    <n v="8"/>
    <n v="8"/>
    <n v="9"/>
    <n v="9"/>
    <n v="10"/>
    <n v="10"/>
    <n v="9"/>
    <s v="Very Easy"/>
    <s v="Better Salary"/>
    <s v="Male"/>
    <n v="0"/>
    <n v="34"/>
    <x v="1"/>
    <n v="3"/>
    <s v="White or Caucasian"/>
    <s v="United Kingdom"/>
    <n v="0"/>
    <n v="0"/>
    <n v="0"/>
    <n v="0"/>
    <n v="1"/>
    <n v="0"/>
    <n v="0"/>
    <n v="0"/>
  </r>
  <r>
    <s v="62a35a2c7dc029e2d66c2519"/>
    <s v="anonymous"/>
    <s v="6/10/2022"/>
    <s v="10:50"/>
    <s v="0:01:39"/>
    <s v="Student/Looking/None"/>
    <n v="0"/>
    <n v="0"/>
    <n v="0"/>
    <n v="0"/>
    <n v="0"/>
    <s v="No"/>
    <s v="0-40k"/>
    <n v="1"/>
    <s v="Tech"/>
    <s v="Python"/>
    <n v="3"/>
    <n v="7"/>
    <n v="6"/>
    <n v="7"/>
    <n v="0"/>
    <n v="0"/>
    <n v="3.8333333333333335"/>
    <s v="Difficult"/>
    <s v="Better Salary"/>
    <s v="Male"/>
    <n v="0"/>
    <n v="42"/>
    <x v="4"/>
    <n v="2"/>
    <s v="White or Caucasian"/>
    <s v="South America"/>
    <n v="0"/>
    <n v="0"/>
    <n v="0"/>
    <n v="0"/>
    <n v="0"/>
    <n v="0"/>
    <n v="0"/>
    <n v="1"/>
  </r>
  <r>
    <s v="62a34256bae91e4b8b82f16d"/>
    <s v="anonymous"/>
    <s v="6/10/2022"/>
    <s v="9:08"/>
    <s v="0:01:46"/>
    <s v="Data Analyst"/>
    <n v="1"/>
    <n v="0"/>
    <n v="0"/>
    <n v="0"/>
    <n v="0"/>
    <s v="Yes"/>
    <s v="0-40k"/>
    <n v="1"/>
    <s v="Finance"/>
    <s v="Other"/>
    <n v="3"/>
    <n v="5"/>
    <n v="4"/>
    <n v="3"/>
    <n v="3"/>
    <n v="3"/>
    <n v="3.5"/>
    <s v="Difficult"/>
    <s v="Good Work/Life Balance"/>
    <s v="Male"/>
    <n v="0"/>
    <n v="31"/>
    <x v="3"/>
    <n v="4"/>
    <s v="White or Caucasian"/>
    <s v="Europe"/>
    <n v="0"/>
    <n v="0"/>
    <n v="1"/>
    <n v="0"/>
    <n v="0"/>
    <n v="0"/>
    <n v="0"/>
    <n v="0"/>
  </r>
  <r>
    <s v="62a34991b4da29969c62ff4b"/>
    <s v="anonymous"/>
    <s v="6/10/2022"/>
    <s v="9:39"/>
    <s v="0:01:15"/>
    <s v="Student/Looking/None"/>
    <n v="0"/>
    <n v="0"/>
    <n v="0"/>
    <n v="0"/>
    <n v="0"/>
    <s v="Yes"/>
    <s v="0-40k"/>
    <n v="1"/>
    <s v="Healthcare"/>
    <s v="Python"/>
    <n v="3"/>
    <n v="7"/>
    <n v="7"/>
    <n v="7"/>
    <n v="1"/>
    <n v="2"/>
    <n v="4.5"/>
    <s v="Difficult"/>
    <s v="Better Salary"/>
    <s v="Male"/>
    <n v="0"/>
    <n v="31"/>
    <x v="3"/>
    <n v="4"/>
    <s v="Black or African American"/>
    <s v="North America"/>
    <n v="1"/>
    <n v="0"/>
    <n v="0"/>
    <n v="0"/>
    <n v="0"/>
    <n v="0"/>
    <n v="0"/>
    <n v="0"/>
  </r>
  <r>
    <s v="62a349bbf8f756164585400d"/>
    <s v="anonymous"/>
    <s v="6/10/2022"/>
    <s v="9:40"/>
    <s v="0:02:07"/>
    <s v="Data Analyst"/>
    <n v="1"/>
    <n v="0"/>
    <n v="0"/>
    <n v="0"/>
    <n v="0"/>
    <s v="Yes"/>
    <s v="41k-65k"/>
    <n v="2"/>
    <s v="Other"/>
    <s v="SQL"/>
    <n v="3"/>
    <n v="6"/>
    <n v="6"/>
    <n v="6"/>
    <n v="4"/>
    <n v="4"/>
    <n v="4.833333333333333"/>
    <s v="Easy"/>
    <s v="Better Salary"/>
    <s v="Male"/>
    <n v="0"/>
    <n v="25"/>
    <x v="1"/>
    <n v="3"/>
    <s v="Asian or Asian American"/>
    <s v="North America"/>
    <n v="1"/>
    <n v="0"/>
    <n v="0"/>
    <n v="0"/>
    <n v="0"/>
    <n v="0"/>
    <n v="0"/>
    <n v="0"/>
  </r>
  <r>
    <s v="62a349c7cec54911e9ca67c7"/>
    <s v="anonymous"/>
    <s v="6/10/2022"/>
    <s v="9:40"/>
    <s v="0:01:05"/>
    <s v="Data Analyst"/>
    <n v="1"/>
    <n v="0"/>
    <n v="0"/>
    <n v="0"/>
    <n v="0"/>
    <s v="Yes"/>
    <s v="106k-125k"/>
    <n v="5"/>
    <s v="Finance"/>
    <s v="Python"/>
    <n v="5"/>
    <n v="1"/>
    <n v="4"/>
    <n v="3"/>
    <n v="3"/>
    <n v="4"/>
    <n v="3.3333333333333335"/>
    <s v="Easy"/>
    <s v="Better Salary"/>
    <s v="Female"/>
    <n v="1"/>
    <n v="38"/>
    <x v="1"/>
    <n v="3"/>
    <s v="White or Caucasian"/>
    <s v="North America"/>
    <n v="1"/>
    <n v="0"/>
    <n v="0"/>
    <n v="0"/>
    <n v="0"/>
    <n v="0"/>
    <n v="0"/>
    <n v="0"/>
  </r>
  <r>
    <s v="62a39a95bc6861bf3177751d"/>
    <s v="anonymous"/>
    <s v="6/10/2022"/>
    <s v="15:25"/>
    <s v="0:02:24"/>
    <s v="Other"/>
    <n v="0"/>
    <n v="0"/>
    <n v="0"/>
    <n v="0"/>
    <n v="0"/>
    <s v="No"/>
    <s v="41k-65k"/>
    <n v="2"/>
    <s v="Healthcare"/>
    <s v="Python"/>
    <n v="6"/>
    <n v="8"/>
    <n v="8"/>
    <n v="8"/>
    <n v="8"/>
    <n v="10"/>
    <n v="8"/>
    <s v="Neither easy nor difficult"/>
    <s v="Good Work/Life Balance"/>
    <s v="Female"/>
    <n v="1"/>
    <n v="35"/>
    <x v="3"/>
    <n v="4"/>
    <s v="White or Caucasian"/>
    <s v="Europe"/>
    <n v="0"/>
    <n v="0"/>
    <n v="1"/>
    <n v="0"/>
    <n v="0"/>
    <n v="0"/>
    <n v="0"/>
    <n v="0"/>
  </r>
  <r>
    <s v="62a349e6b4da29969c63000c"/>
    <s v="anonymous"/>
    <s v="6/10/2022"/>
    <s v="9:40"/>
    <s v="0:01:32"/>
    <s v="Data Analyst"/>
    <n v="1"/>
    <n v="0"/>
    <n v="0"/>
    <n v="0"/>
    <n v="0"/>
    <s v="Yes"/>
    <s v="0-40k"/>
    <n v="1"/>
    <s v="Tech"/>
    <s v="C/C++"/>
    <n v="0"/>
    <n v="0"/>
    <n v="0"/>
    <n v="2"/>
    <n v="2"/>
    <n v="5"/>
    <n v="1.5"/>
    <s v="Neither easy nor difficult"/>
    <s v="Good Work/Life Balance"/>
    <s v="Male"/>
    <n v="0"/>
    <n v="25"/>
    <x v="1"/>
    <n v="3"/>
    <s v="Asian or Asian American"/>
    <s v="India"/>
    <n v="0"/>
    <n v="0"/>
    <n v="0"/>
    <n v="1"/>
    <n v="0"/>
    <n v="0"/>
    <n v="0"/>
    <n v="0"/>
  </r>
  <r>
    <s v="62a34a03cec54911e9ca6869"/>
    <s v="anonymous"/>
    <s v="6/10/2022"/>
    <s v="9:41"/>
    <s v="0:01:08"/>
    <s v="Data Analyst"/>
    <n v="1"/>
    <n v="0"/>
    <n v="0"/>
    <n v="0"/>
    <n v="0"/>
    <s v="Yes"/>
    <s v="0-40k"/>
    <n v="1"/>
    <s v="Tech"/>
    <s v="Python"/>
    <n v="1"/>
    <n v="2"/>
    <n v="1"/>
    <n v="5"/>
    <n v="6"/>
    <n v="6"/>
    <n v="3.5"/>
    <s v="Neither easy nor difficult"/>
    <s v="Better Salary"/>
    <s v="Female"/>
    <n v="1"/>
    <n v="29"/>
    <x v="1"/>
    <n v="3"/>
    <s v="Black or African American"/>
    <s v="Africa"/>
    <n v="0"/>
    <n v="1"/>
    <n v="0"/>
    <n v="0"/>
    <n v="0"/>
    <n v="0"/>
    <n v="0"/>
    <n v="0"/>
  </r>
  <r>
    <s v="62a346d724a2626027383abd"/>
    <s v="anonymous"/>
    <s v="6/10/2022"/>
    <s v="9:27"/>
    <s v="0:02:29"/>
    <s v="Other"/>
    <n v="0"/>
    <n v="0"/>
    <n v="0"/>
    <n v="0"/>
    <n v="0"/>
    <s v="Yes"/>
    <s v="66k-85k"/>
    <n v="3"/>
    <s v="Other"/>
    <s v="Python"/>
    <n v="7"/>
    <n v="9"/>
    <n v="9"/>
    <n v="8"/>
    <n v="8"/>
    <n v="9"/>
    <n v="8.3333333333333339"/>
    <s v="Neither easy nor difficult"/>
    <s v="Good Work/Life Balance"/>
    <s v="Male"/>
    <n v="0"/>
    <n v="35"/>
    <x v="1"/>
    <n v="3"/>
    <s v="Hispanic or Latino"/>
    <s v="South America"/>
    <n v="0"/>
    <n v="0"/>
    <n v="0"/>
    <n v="0"/>
    <n v="0"/>
    <n v="0"/>
    <n v="0"/>
    <n v="1"/>
  </r>
  <r>
    <s v="62a34abc0f8c8599d5af31c5"/>
    <s v="anonymous"/>
    <s v="6/10/2022"/>
    <s v="9:44"/>
    <s v="0:02:00"/>
    <s v="Data Analyst"/>
    <n v="1"/>
    <n v="0"/>
    <n v="0"/>
    <n v="0"/>
    <n v="0"/>
    <s v="Yes"/>
    <s v="66k-85k"/>
    <n v="3"/>
    <s v="Other"/>
    <s v="SQL"/>
    <n v="5"/>
    <n v="8"/>
    <n v="8"/>
    <n v="7"/>
    <n v="6"/>
    <n v="7"/>
    <n v="6.833333333333333"/>
    <s v="Very Easy"/>
    <s v="Remote Work"/>
    <s v="Female"/>
    <n v="1"/>
    <n v="39"/>
    <x v="1"/>
    <n v="3"/>
    <s v="Asian or Asian American"/>
    <s v="North America"/>
    <n v="1"/>
    <n v="0"/>
    <n v="0"/>
    <n v="0"/>
    <n v="0"/>
    <n v="0"/>
    <n v="0"/>
    <n v="0"/>
  </r>
  <r>
    <s v="62a40dfa5d257a28a30eb110"/>
    <s v="anonymous"/>
    <s v="6/10/2022"/>
    <s v="23:37"/>
    <s v="0:02:58"/>
    <s v="Data Analyst"/>
    <n v="1"/>
    <n v="0"/>
    <n v="0"/>
    <n v="0"/>
    <n v="0"/>
    <s v="Yes"/>
    <s v="0-40k"/>
    <n v="1"/>
    <s v="Other"/>
    <s v="Python"/>
    <n v="4"/>
    <n v="8"/>
    <n v="8"/>
    <n v="8"/>
    <n v="7"/>
    <n v="8"/>
    <n v="7.166666666666667"/>
    <s v="Difficult"/>
    <s v="Remote Work"/>
    <s v="Male"/>
    <n v="0"/>
    <n v="33"/>
    <x v="1"/>
    <n v="3"/>
    <s v="Hispanic or Latino"/>
    <s v="South America"/>
    <n v="0"/>
    <n v="0"/>
    <n v="0"/>
    <n v="0"/>
    <n v="0"/>
    <n v="0"/>
    <n v="0"/>
    <n v="1"/>
  </r>
  <r>
    <s v="62a34b0eb4da29969c6302ce"/>
    <s v="anonymous"/>
    <s v="6/10/2022"/>
    <s v="9:45"/>
    <s v="0:02:36"/>
    <s v="Data Analyst"/>
    <n v="1"/>
    <n v="0"/>
    <n v="0"/>
    <n v="0"/>
    <n v="0"/>
    <s v="Yes"/>
    <s v="86k-105k"/>
    <n v="4"/>
    <s v="Finance"/>
    <s v="Other"/>
    <n v="7"/>
    <n v="9"/>
    <n v="10"/>
    <n v="6"/>
    <n v="4"/>
    <n v="4"/>
    <n v="6.666666666666667"/>
    <s v="Neither easy nor difficult"/>
    <s v="Other"/>
    <s v="Female"/>
    <n v="1"/>
    <n v="42"/>
    <x v="3"/>
    <n v="4"/>
    <s v="Hispanic or Latino"/>
    <s v="North America"/>
    <n v="1"/>
    <n v="0"/>
    <n v="0"/>
    <n v="0"/>
    <n v="0"/>
    <n v="0"/>
    <n v="0"/>
    <n v="0"/>
  </r>
  <r>
    <s v="62a34b1b0f8c8599d5af328b"/>
    <s v="anonymous"/>
    <s v="6/10/2022"/>
    <s v="9:46"/>
    <s v="0:00:48"/>
    <s v="Data Analyst"/>
    <n v="1"/>
    <n v="0"/>
    <n v="0"/>
    <n v="0"/>
    <n v="0"/>
    <s v="No"/>
    <s v="41k-65k"/>
    <n v="2"/>
    <s v="Tech"/>
    <s v="R"/>
    <n v="10"/>
    <n v="8"/>
    <n v="9"/>
    <n v="10"/>
    <n v="10"/>
    <n v="10"/>
    <n v="9.5"/>
    <s v="Easy"/>
    <s v="Better Salary"/>
    <s v="Male"/>
    <n v="0"/>
    <n v="25"/>
    <x v="1"/>
    <n v="3"/>
    <s v="White or Caucasian"/>
    <s v="North America"/>
    <n v="1"/>
    <n v="0"/>
    <n v="0"/>
    <n v="0"/>
    <n v="0"/>
    <n v="0"/>
    <n v="0"/>
    <n v="0"/>
  </r>
  <r>
    <s v="62a34b5b5d257a28a30d96a6"/>
    <s v="anonymous"/>
    <s v="6/10/2022"/>
    <s v="9:47"/>
    <s v="0:01:20"/>
    <s v="Data Scientist"/>
    <n v="0"/>
    <n v="0"/>
    <n v="1"/>
    <n v="0"/>
    <n v="0"/>
    <s v="No"/>
    <s v="86k-105k"/>
    <n v="4"/>
    <s v="Finance"/>
    <s v="Python"/>
    <n v="8"/>
    <n v="7"/>
    <n v="6"/>
    <n v="6"/>
    <n v="5"/>
    <n v="9"/>
    <n v="6.833333333333333"/>
    <s v="Neither easy nor difficult"/>
    <s v="Better Salary"/>
    <s v="Male"/>
    <n v="0"/>
    <n v="22"/>
    <x v="1"/>
    <n v="3"/>
    <s v="White or Caucasian"/>
    <s v="North America"/>
    <n v="1"/>
    <n v="0"/>
    <n v="0"/>
    <n v="0"/>
    <n v="0"/>
    <n v="0"/>
    <n v="0"/>
    <n v="0"/>
  </r>
  <r>
    <s v="62a34210cf25554317300c02"/>
    <s v="anonymous"/>
    <s v="6/10/2022"/>
    <s v="9:07"/>
    <s v="0:02:15"/>
    <s v="Data Analyst"/>
    <n v="1"/>
    <n v="0"/>
    <n v="0"/>
    <n v="0"/>
    <n v="0"/>
    <s v="No"/>
    <s v="0-40k"/>
    <n v="1"/>
    <s v="Tech"/>
    <s v="Python"/>
    <n v="4"/>
    <n v="9"/>
    <n v="10"/>
    <n v="9"/>
    <n v="9"/>
    <n v="10"/>
    <n v="8.5"/>
    <s v="Easy"/>
    <s v="Better Salary"/>
    <s v="Male"/>
    <n v="0"/>
    <n v="29"/>
    <x v="4"/>
    <n v="2"/>
    <s v="Hispanic or Latino"/>
    <s v="South America"/>
    <n v="0"/>
    <n v="0"/>
    <n v="0"/>
    <n v="0"/>
    <n v="0"/>
    <n v="0"/>
    <n v="0"/>
    <n v="1"/>
  </r>
  <r>
    <s v="62a34b99cec54911e9ca6e14"/>
    <s v="anonymous"/>
    <s v="6/10/2022"/>
    <s v="9:48"/>
    <s v="0:02:36"/>
    <s v="Data Engineer"/>
    <n v="0"/>
    <n v="1"/>
    <n v="0"/>
    <n v="0"/>
    <n v="0"/>
    <s v="Yes"/>
    <s v="41k-65k"/>
    <n v="2"/>
    <s v="Other"/>
    <s v="JavaScript"/>
    <n v="6"/>
    <n v="6"/>
    <n v="6"/>
    <n v="6"/>
    <n v="6"/>
    <n v="6"/>
    <n v="6"/>
    <s v="Difficult"/>
    <s v="Good Culture"/>
    <s v="Male"/>
    <n v="0"/>
    <n v="25"/>
    <x v="2"/>
    <n v="1"/>
    <s v="Other"/>
    <s v="Middle East"/>
    <n v="0"/>
    <n v="0"/>
    <n v="0"/>
    <n v="0"/>
    <n v="0"/>
    <n v="0"/>
    <n v="0"/>
    <n v="0"/>
  </r>
  <r>
    <s v="62a34bb0f3072dd892624210"/>
    <s v="anonymous"/>
    <s v="6/10/2022"/>
    <s v="9:48"/>
    <s v="0:01:05"/>
    <s v="Data Engineer"/>
    <n v="0"/>
    <n v="1"/>
    <n v="0"/>
    <n v="0"/>
    <n v="0"/>
    <s v="Yes"/>
    <s v="66k-85k"/>
    <n v="3"/>
    <s v="Other"/>
    <s v="Python"/>
    <n v="5"/>
    <n v="7"/>
    <n v="7"/>
    <n v="6"/>
    <n v="6"/>
    <n v="7"/>
    <n v="6.333333333333333"/>
    <s v="Neither easy nor difficult"/>
    <s v="Better Salary"/>
    <s v="Male"/>
    <n v="0"/>
    <n v="45"/>
    <x v="3"/>
    <n v="4"/>
    <s v="White or Caucasian"/>
    <s v="North America"/>
    <n v="1"/>
    <n v="0"/>
    <n v="0"/>
    <n v="0"/>
    <n v="0"/>
    <n v="0"/>
    <n v="0"/>
    <n v="0"/>
  </r>
  <r>
    <s v="62a34bd0cf2555431730208b"/>
    <s v="anonymous"/>
    <s v="6/10/2022"/>
    <s v="9:49"/>
    <s v="0:01:29"/>
    <s v="Data Analyst"/>
    <n v="1"/>
    <n v="0"/>
    <n v="0"/>
    <n v="0"/>
    <n v="0"/>
    <s v="Yes"/>
    <s v="66k-85k"/>
    <n v="3"/>
    <s v="Healthcare"/>
    <s v="SQL"/>
    <n v="7"/>
    <n v="3"/>
    <n v="8"/>
    <n v="6"/>
    <n v="8"/>
    <n v="8"/>
    <n v="6.666666666666667"/>
    <s v="Easy"/>
    <s v="Good Work/Life Balance"/>
    <s v="Male"/>
    <n v="0"/>
    <n v="24"/>
    <x v="1"/>
    <n v="3"/>
    <s v="White or Caucasian"/>
    <s v="North America"/>
    <n v="1"/>
    <n v="0"/>
    <n v="0"/>
    <n v="0"/>
    <n v="0"/>
    <n v="0"/>
    <n v="0"/>
    <n v="0"/>
  </r>
  <r>
    <s v="62a34bd4f408bae018ed57bd"/>
    <s v="anonymous"/>
    <s v="6/10/2022"/>
    <s v="9:49"/>
    <s v="0:03:57"/>
    <s v="Student/Looking/None"/>
    <n v="0"/>
    <n v="0"/>
    <n v="0"/>
    <n v="0"/>
    <n v="0"/>
    <s v="No"/>
    <s v="0-40k"/>
    <n v="1"/>
    <s v="Other"/>
    <s v="R"/>
    <n v="1"/>
    <n v="9"/>
    <n v="6"/>
    <n v="0"/>
    <n v="0"/>
    <n v="0"/>
    <n v="2.6666666666666665"/>
    <s v="Difficult"/>
    <s v="Better Salary"/>
    <s v="Male"/>
    <n v="0"/>
    <n v="25"/>
    <x v="0"/>
    <s v=" "/>
    <s v="Black or African American"/>
    <s v="North America"/>
    <n v="1"/>
    <n v="0"/>
    <n v="0"/>
    <n v="0"/>
    <n v="0"/>
    <n v="0"/>
    <n v="0"/>
    <n v="0"/>
  </r>
  <r>
    <s v="62a34c66b4da29969c6305af"/>
    <s v="anonymous"/>
    <s v="6/10/2022"/>
    <s v="9:51"/>
    <s v="0:01:36"/>
    <s v="Data Analyst"/>
    <n v="1"/>
    <n v="0"/>
    <n v="0"/>
    <n v="0"/>
    <n v="0"/>
    <s v="Yes"/>
    <s v="66k-85k"/>
    <n v="3"/>
    <s v="Other"/>
    <s v="Python"/>
    <n v="9"/>
    <n v="8"/>
    <n v="9"/>
    <n v="9"/>
    <n v="8"/>
    <n v="8"/>
    <n v="8.5"/>
    <s v="Difficult"/>
    <s v="Good Work/Life Balance"/>
    <s v="Male"/>
    <n v="0"/>
    <n v="26"/>
    <x v="1"/>
    <n v="3"/>
    <s v="White or Caucasian"/>
    <s v="North America"/>
    <n v="1"/>
    <n v="0"/>
    <n v="0"/>
    <n v="0"/>
    <n v="0"/>
    <n v="0"/>
    <n v="0"/>
    <n v="0"/>
  </r>
  <r>
    <s v="62a34d1ff8f756164585465c"/>
    <s v="anonymous"/>
    <s v="6/10/2022"/>
    <s v="9:54"/>
    <s v="0:01:41"/>
    <s v="Data Analyst"/>
    <n v="1"/>
    <n v="0"/>
    <n v="0"/>
    <n v="0"/>
    <n v="0"/>
    <s v="No"/>
    <s v="41k-65k"/>
    <n v="2"/>
    <s v="Tech"/>
    <s v="R"/>
    <n v="4"/>
    <n v="7"/>
    <n v="8"/>
    <n v="8"/>
    <n v="5"/>
    <n v="7"/>
    <n v="6.5"/>
    <s v="Easy"/>
    <s v="Better Salary"/>
    <s v="Male"/>
    <n v="0"/>
    <n v="23"/>
    <x v="1"/>
    <n v="3"/>
    <s v="Asian or Asian American"/>
    <s v="North America"/>
    <n v="1"/>
    <n v="0"/>
    <n v="0"/>
    <n v="0"/>
    <n v="0"/>
    <n v="0"/>
    <n v="0"/>
    <n v="0"/>
  </r>
  <r>
    <s v="62a34d4118134ddc75ceb0ed"/>
    <s v="anonymous"/>
    <s v="6/10/2022"/>
    <s v="9:55"/>
    <s v="0:01:37"/>
    <s v="Student/Looking/None"/>
    <n v="0"/>
    <n v="0"/>
    <n v="0"/>
    <n v="0"/>
    <n v="0"/>
    <s v="Yes"/>
    <s v="0-40k"/>
    <n v="1"/>
    <s v="Other"/>
    <s v="Python"/>
    <n v="1"/>
    <n v="1"/>
    <n v="1"/>
    <n v="0"/>
    <n v="0"/>
    <n v="3"/>
    <n v="1"/>
    <s v="Difficult"/>
    <s v="Remote Work"/>
    <s v="Female"/>
    <n v="1"/>
    <n v="42"/>
    <x v="3"/>
    <n v="4"/>
    <s v="White or Caucasian"/>
    <s v="United Kingdom"/>
    <n v="0"/>
    <n v="0"/>
    <n v="0"/>
    <n v="0"/>
    <n v="1"/>
    <n v="0"/>
    <n v="0"/>
    <n v="0"/>
  </r>
  <r>
    <s v="62a34da0f408bae018ed5abd"/>
    <s v="anonymous"/>
    <s v="6/10/2022"/>
    <s v="9:56"/>
    <s v="0:01:30"/>
    <s v="Other"/>
    <n v="0"/>
    <n v="0"/>
    <n v="0"/>
    <n v="0"/>
    <n v="0"/>
    <s v="Yes"/>
    <s v="41k-65k"/>
    <n v="2"/>
    <s v="Education"/>
    <s v="Other"/>
    <n v="0"/>
    <n v="0"/>
    <n v="2"/>
    <n v="0"/>
    <n v="0"/>
    <n v="0"/>
    <n v="0.33333333333333331"/>
    <s v="Very Difficult"/>
    <s v="Good Work/Life Balance"/>
    <s v="Female"/>
    <n v="1"/>
    <n v="42"/>
    <x v="1"/>
    <n v="3"/>
    <s v="Black or African American"/>
    <s v="North America"/>
    <n v="1"/>
    <n v="0"/>
    <n v="0"/>
    <n v="0"/>
    <n v="0"/>
    <n v="0"/>
    <n v="0"/>
    <n v="0"/>
  </r>
  <r>
    <s v="62a34dbb5d257a28a30d9a61"/>
    <s v="anonymous"/>
    <s v="6/10/2022"/>
    <s v="9:57"/>
    <s v="0:01:26"/>
    <s v="Other"/>
    <n v="0"/>
    <n v="0"/>
    <n v="0"/>
    <n v="0"/>
    <n v="0"/>
    <s v="No"/>
    <s v="0-40k"/>
    <n v="1"/>
    <s v="Tech"/>
    <s v="Python"/>
    <n v="0"/>
    <n v="6"/>
    <n v="5"/>
    <n v="5"/>
    <n v="3"/>
    <n v="1"/>
    <n v="3.3333333333333335"/>
    <s v="Neither easy nor difficult"/>
    <s v="Better Salary"/>
    <s v="Male"/>
    <n v="0"/>
    <n v="25"/>
    <x v="3"/>
    <n v="4"/>
    <s v="Asian or Asian American"/>
    <s v="India"/>
    <n v="0"/>
    <n v="0"/>
    <n v="0"/>
    <n v="1"/>
    <n v="0"/>
    <n v="0"/>
    <n v="0"/>
    <n v="0"/>
  </r>
  <r>
    <s v="62a34e00f8f7561645854954"/>
    <s v="anonymous"/>
    <s v="6/10/2022"/>
    <s v="9:58"/>
    <s v="0:02:24"/>
    <s v="Data Analyst"/>
    <n v="1"/>
    <n v="0"/>
    <n v="0"/>
    <n v="0"/>
    <n v="0"/>
    <s v="Yes"/>
    <s v="86k-105k"/>
    <n v="4"/>
    <s v="Tech"/>
    <s v="R"/>
    <n v="8"/>
    <n v="10"/>
    <n v="10"/>
    <n v="10"/>
    <n v="2"/>
    <n v="7"/>
    <n v="7.833333333333333"/>
    <s v="Easy"/>
    <s v="Remote Work"/>
    <s v="Male"/>
    <n v="0"/>
    <n v="38"/>
    <x v="3"/>
    <n v="4"/>
    <s v="White or Caucasian"/>
    <s v="North America"/>
    <n v="1"/>
    <n v="0"/>
    <n v="0"/>
    <n v="0"/>
    <n v="0"/>
    <n v="0"/>
    <n v="0"/>
    <n v="0"/>
  </r>
  <r>
    <s v="62a34b7ebae91e4b8b83076c"/>
    <s v="anonymous"/>
    <s v="6/10/2022"/>
    <s v="9:47"/>
    <s v="0:02:04"/>
    <s v="Data Analyst"/>
    <n v="1"/>
    <n v="0"/>
    <n v="0"/>
    <n v="0"/>
    <n v="0"/>
    <s v="No"/>
    <s v="0-40k"/>
    <n v="1"/>
    <s v="Other"/>
    <s v="Python"/>
    <n v="1"/>
    <n v="4"/>
    <n v="4"/>
    <n v="3"/>
    <n v="5"/>
    <n v="5"/>
    <n v="3.6666666666666665"/>
    <s v="Easy"/>
    <s v="Better Salary"/>
    <s v="Male"/>
    <n v="0"/>
    <n v="23"/>
    <x v="2"/>
    <n v="1"/>
    <s v="Hispanic or Latino"/>
    <s v="South America"/>
    <n v="0"/>
    <n v="0"/>
    <n v="0"/>
    <n v="0"/>
    <n v="0"/>
    <n v="0"/>
    <n v="0"/>
    <n v="1"/>
  </r>
  <r>
    <s v="62a34eb7bc6861bf3176e6d8"/>
    <s v="anonymous"/>
    <s v="6/10/2022"/>
    <s v="10:01"/>
    <s v="0:01:37"/>
    <s v="Data Analyst"/>
    <n v="1"/>
    <n v="0"/>
    <n v="0"/>
    <n v="0"/>
    <n v="0"/>
    <s v="Yes"/>
    <s v="66k-85k"/>
    <n v="3"/>
    <s v="Education"/>
    <s v="R"/>
    <n v="7"/>
    <n v="10"/>
    <n v="10"/>
    <n v="10"/>
    <n v="8"/>
    <n v="10"/>
    <n v="9.1666666666666661"/>
    <s v="Neither easy nor difficult"/>
    <s v="Good Work/Life Balance"/>
    <s v="Male"/>
    <n v="0"/>
    <n v="28"/>
    <x v="1"/>
    <n v="3"/>
    <s v="White or Caucasian"/>
    <s v="North America"/>
    <n v="1"/>
    <n v="0"/>
    <n v="0"/>
    <n v="0"/>
    <n v="0"/>
    <n v="0"/>
    <n v="0"/>
    <n v="0"/>
  </r>
  <r>
    <s v="62a34f2af8f7561645854c1c"/>
    <s v="anonymous"/>
    <s v="6/10/2022"/>
    <s v="10:03"/>
    <s v="0:01:06"/>
    <s v="Data Analyst"/>
    <n v="1"/>
    <n v="0"/>
    <n v="0"/>
    <n v="0"/>
    <n v="0"/>
    <s v="No"/>
    <s v="41k-65k"/>
    <n v="2"/>
    <s v="Healthcare"/>
    <s v="Python"/>
    <n v="1"/>
    <n v="2"/>
    <n v="8"/>
    <n v="7"/>
    <n v="0"/>
    <n v="0"/>
    <n v="3"/>
    <s v="Difficult"/>
    <s v="Better Salary"/>
    <s v="Male"/>
    <n v="0"/>
    <n v="21"/>
    <x v="1"/>
    <n v="3"/>
    <s v="Asian or Asian American"/>
    <s v="North America"/>
    <n v="1"/>
    <n v="0"/>
    <n v="0"/>
    <n v="0"/>
    <n v="0"/>
    <n v="0"/>
    <n v="0"/>
    <n v="0"/>
  </r>
  <r>
    <s v="62a34f3bf408bae018ed5e42"/>
    <s v="anonymous"/>
    <s v="6/10/2022"/>
    <s v="10:03"/>
    <s v="0:01:13"/>
    <s v="Data Analyst"/>
    <n v="1"/>
    <n v="0"/>
    <n v="0"/>
    <n v="0"/>
    <n v="0"/>
    <s v="Yes"/>
    <s v="106k-125k"/>
    <n v="5"/>
    <s v="Healthcare"/>
    <s v="R"/>
    <n v="10"/>
    <n v="10"/>
    <n v="10"/>
    <n v="10"/>
    <n v="10"/>
    <n v="10"/>
    <n v="10"/>
    <s v="Very Easy"/>
    <s v="Good Culture"/>
    <s v="Male"/>
    <n v="0"/>
    <n v="39"/>
    <x v="3"/>
    <n v="4"/>
    <s v="White or Caucasian"/>
    <s v="North America"/>
    <n v="1"/>
    <n v="0"/>
    <n v="0"/>
    <n v="0"/>
    <n v="0"/>
    <n v="0"/>
    <n v="0"/>
    <n v="0"/>
  </r>
  <r>
    <s v="62a36fe67dc029e2d66c5303"/>
    <s v="anonymous"/>
    <s v="6/10/2022"/>
    <s v="12:23"/>
    <s v="0:02:52"/>
    <s v="Data Analyst"/>
    <n v="1"/>
    <n v="0"/>
    <n v="0"/>
    <n v="0"/>
    <n v="0"/>
    <s v="Yes"/>
    <s v="0-40k"/>
    <n v="1"/>
    <s v="Tech"/>
    <s v="Python"/>
    <n v="1"/>
    <n v="4"/>
    <n v="9"/>
    <n v="7"/>
    <n v="8"/>
    <n v="10"/>
    <n v="6.5"/>
    <s v="Easy"/>
    <s v="Better Salary"/>
    <s v="Male"/>
    <n v="0"/>
    <n v="33"/>
    <x v="1"/>
    <n v="3"/>
    <s v="Hispanic or Latino"/>
    <s v="South America"/>
    <n v="0"/>
    <n v="0"/>
    <n v="0"/>
    <n v="0"/>
    <n v="0"/>
    <n v="0"/>
    <n v="0"/>
    <n v="1"/>
  </r>
  <r>
    <s v="62a34fbacec54911e9ca776f"/>
    <s v="anonymous"/>
    <s v="6/10/2022"/>
    <s v="10:05"/>
    <s v="0:01:17"/>
    <s v="Data Analyst"/>
    <n v="1"/>
    <n v="0"/>
    <n v="0"/>
    <n v="0"/>
    <n v="0"/>
    <s v="No"/>
    <s v="0-40k"/>
    <n v="1"/>
    <s v="Other"/>
    <s v="R"/>
    <n v="1"/>
    <n v="6"/>
    <n v="4"/>
    <n v="3"/>
    <n v="5"/>
    <n v="6"/>
    <n v="4.166666666666667"/>
    <s v="Neither easy nor difficult"/>
    <s v="Good Work/Life Balance"/>
    <s v="Female"/>
    <n v="1"/>
    <n v="23"/>
    <x v="1"/>
    <n v="3"/>
    <s v="White or Caucasian"/>
    <s v="Australia"/>
    <n v="0"/>
    <n v="0"/>
    <n v="0"/>
    <n v="0"/>
    <n v="0"/>
    <n v="0"/>
    <n v="1"/>
    <n v="0"/>
  </r>
  <r>
    <s v="62a34fc3f3072dd892624a45"/>
    <s v="anonymous"/>
    <s v="6/10/2022"/>
    <s v="10:05"/>
    <s v="0:02:03"/>
    <s v="Data Analyst"/>
    <n v="1"/>
    <n v="0"/>
    <n v="0"/>
    <n v="0"/>
    <n v="0"/>
    <s v="Yes"/>
    <s v="66k-85k"/>
    <n v="3"/>
    <s v="Other"/>
    <s v="R"/>
    <n v="8"/>
    <n v="9"/>
    <n v="8"/>
    <n v="7"/>
    <n v="7"/>
    <n v="8"/>
    <n v="7.833333333333333"/>
    <s v="Neither easy nor difficult"/>
    <s v="Good Work/Life Balance"/>
    <s v="Male"/>
    <n v="0"/>
    <n v="30"/>
    <x v="3"/>
    <n v="4"/>
    <s v="White or Caucasian"/>
    <s v="North America"/>
    <n v="1"/>
    <n v="0"/>
    <n v="0"/>
    <n v="0"/>
    <n v="0"/>
    <n v="0"/>
    <n v="0"/>
    <n v="0"/>
  </r>
  <r>
    <s v="62a38153cec54911e9cad855"/>
    <s v="anonymous"/>
    <s v="6/10/2022"/>
    <s v="13:37"/>
    <s v="0:24:18"/>
    <s v="Data Analyst"/>
    <n v="1"/>
    <n v="0"/>
    <n v="0"/>
    <n v="0"/>
    <n v="0"/>
    <s v="Yes"/>
    <s v="0-40k"/>
    <n v="1"/>
    <s v="Healthcare"/>
    <s v="Python"/>
    <n v="4"/>
    <n v="10"/>
    <n v="10"/>
    <n v="8"/>
    <n v="8"/>
    <n v="10"/>
    <n v="8.3333333333333339"/>
    <s v="Easy"/>
    <s v="Good Work/Life Balance"/>
    <s v="Male"/>
    <n v="0"/>
    <n v="30"/>
    <x v="3"/>
    <n v="4"/>
    <s v="Hispanic or Latino"/>
    <s v="South America"/>
    <n v="0"/>
    <n v="0"/>
    <n v="0"/>
    <n v="0"/>
    <n v="0"/>
    <n v="0"/>
    <n v="0"/>
    <n v="1"/>
  </r>
  <r>
    <s v="62a34ff4f3072dd892624b32"/>
    <s v="anonymous"/>
    <s v="6/10/2022"/>
    <s v="10:06"/>
    <s v="0:02:18"/>
    <s v="Data Analyst"/>
    <n v="1"/>
    <n v="0"/>
    <n v="0"/>
    <n v="0"/>
    <n v="0"/>
    <s v="Yes"/>
    <s v="41k-65k"/>
    <n v="2"/>
    <s v="Healthcare"/>
    <s v="R"/>
    <n v="3"/>
    <n v="6"/>
    <n v="4"/>
    <n v="6"/>
    <n v="4"/>
    <n v="6"/>
    <n v="4.833333333333333"/>
    <s v="Neither easy nor difficult"/>
    <s v="Better Salary"/>
    <s v="Male"/>
    <n v="0"/>
    <n v="37"/>
    <x v="1"/>
    <n v="3"/>
    <s v="White or Caucasian"/>
    <s v="North America"/>
    <n v="1"/>
    <n v="0"/>
    <n v="0"/>
    <n v="0"/>
    <n v="0"/>
    <n v="0"/>
    <n v="0"/>
    <n v="0"/>
  </r>
  <r>
    <s v="62a3505bd8c00e9f5419f8df"/>
    <s v="anonymous"/>
    <s v="6/10/2022"/>
    <s v="10:08"/>
    <s v="0:01:22"/>
    <s v="Data Analyst"/>
    <n v="1"/>
    <n v="0"/>
    <n v="0"/>
    <n v="0"/>
    <n v="0"/>
    <s v="Yes"/>
    <s v="66k-85k"/>
    <n v="3"/>
    <s v="Healthcare"/>
    <s v="Python"/>
    <n v="3"/>
    <n v="5"/>
    <n v="4"/>
    <n v="5"/>
    <n v="4"/>
    <n v="4"/>
    <n v="4.166666666666667"/>
    <s v="Neither easy nor difficult"/>
    <s v="Better Salary"/>
    <s v="Female"/>
    <n v="1"/>
    <n v="31"/>
    <x v="1"/>
    <n v="3"/>
    <s v="White or Caucasian"/>
    <s v="North America"/>
    <n v="1"/>
    <n v="0"/>
    <n v="0"/>
    <n v="0"/>
    <n v="0"/>
    <n v="0"/>
    <n v="0"/>
    <n v="0"/>
  </r>
  <r>
    <s v="62a3496e575fa3a5ae88c4e6"/>
    <s v="anonymous"/>
    <s v="6/10/2022"/>
    <s v="9:38"/>
    <s v="0:03:18"/>
    <s v="Data Analyst"/>
    <n v="1"/>
    <n v="0"/>
    <n v="0"/>
    <n v="0"/>
    <n v="0"/>
    <s v="Yes"/>
    <s v="0-40k"/>
    <n v="1"/>
    <s v="Tech"/>
    <s v="Python"/>
    <n v="8"/>
    <n v="10"/>
    <n v="9"/>
    <n v="9"/>
    <n v="10"/>
    <n v="8"/>
    <n v="9"/>
    <s v="Neither easy nor difficult"/>
    <s v="Better Salary"/>
    <s v="Female"/>
    <n v="1"/>
    <n v="28"/>
    <x v="1"/>
    <n v="3"/>
    <s v="Hispanic or Latino"/>
    <s v="Central America"/>
    <n v="0"/>
    <n v="0"/>
    <n v="0"/>
    <n v="0"/>
    <n v="0"/>
    <n v="0"/>
    <n v="0"/>
    <n v="0"/>
  </r>
  <r>
    <s v="62a35130f3072dd892624d9f"/>
    <s v="anonymous"/>
    <s v="6/10/2022"/>
    <s v="10:12"/>
    <s v="0:02:04"/>
    <s v="Data Analyst"/>
    <n v="1"/>
    <n v="0"/>
    <n v="0"/>
    <n v="0"/>
    <n v="0"/>
    <s v="Yes"/>
    <s v="0-40k"/>
    <n v="1"/>
    <s v="Healthcare"/>
    <s v="Python"/>
    <n v="2"/>
    <n v="6"/>
    <n v="6"/>
    <n v="5"/>
    <n v="4"/>
    <n v="5"/>
    <n v="4.666666666666667"/>
    <s v="Easy"/>
    <s v="Better Salary"/>
    <s v="Female"/>
    <n v="1"/>
    <n v="26"/>
    <x v="1"/>
    <n v="3"/>
    <s v="White or Caucasian"/>
    <s v="Europe"/>
    <n v="0"/>
    <n v="0"/>
    <n v="1"/>
    <n v="0"/>
    <n v="0"/>
    <n v="0"/>
    <n v="0"/>
    <n v="0"/>
  </r>
  <r>
    <s v="62a351860a77c1a77f65e86b"/>
    <s v="anonymous"/>
    <s v="6/10/2022"/>
    <s v="10:13"/>
    <s v="0:01:28"/>
    <s v="Data Analyst"/>
    <n v="1"/>
    <n v="0"/>
    <n v="0"/>
    <n v="0"/>
    <n v="0"/>
    <s v="Yes"/>
    <s v="66k-85k"/>
    <n v="3"/>
    <s v="Healthcare"/>
    <s v="SQL"/>
    <n v="7"/>
    <n v="8"/>
    <n v="8"/>
    <n v="8"/>
    <n v="8"/>
    <n v="7"/>
    <n v="7.666666666666667"/>
    <s v="Very Easy"/>
    <s v="Better Salary"/>
    <s v="Male"/>
    <n v="0"/>
    <n v="30"/>
    <x v="1"/>
    <n v="3"/>
    <s v="White or Caucasian"/>
    <s v="North America"/>
    <n v="1"/>
    <n v="0"/>
    <n v="0"/>
    <n v="0"/>
    <n v="0"/>
    <n v="0"/>
    <n v="0"/>
    <n v="0"/>
  </r>
  <r>
    <s v="62a3519b24a262602738514a"/>
    <s v="anonymous"/>
    <s v="6/10/2022"/>
    <s v="10:13"/>
    <s v="0:01:39"/>
    <s v="Data Analyst"/>
    <n v="1"/>
    <n v="0"/>
    <n v="0"/>
    <n v="0"/>
    <n v="0"/>
    <s v="Yes"/>
    <s v="66k-85k"/>
    <n v="3"/>
    <s v="Tech"/>
    <s v="Python"/>
    <n v="9"/>
    <n v="10"/>
    <n v="10"/>
    <n v="10"/>
    <n v="7"/>
    <n v="9"/>
    <n v="9.1666666666666661"/>
    <s v="Neither easy nor difficult"/>
    <s v="Better Salary"/>
    <s v="Female"/>
    <n v="1"/>
    <n v="39"/>
    <x v="1"/>
    <n v="3"/>
    <s v="Black or African American"/>
    <s v="North America"/>
    <n v="1"/>
    <n v="0"/>
    <n v="0"/>
    <n v="0"/>
    <n v="0"/>
    <n v="0"/>
    <n v="0"/>
    <n v="0"/>
  </r>
  <r>
    <s v="62a35236b4da29969c631214"/>
    <s v="anonymous"/>
    <s v="6/10/2022"/>
    <s v="10:16"/>
    <s v="0:00:53"/>
    <s v="Other"/>
    <n v="0"/>
    <n v="0"/>
    <n v="0"/>
    <n v="0"/>
    <n v="0"/>
    <s v="No"/>
    <s v="0-40k"/>
    <n v="1"/>
    <s v="Education"/>
    <s v="Python"/>
    <n v="1"/>
    <n v="1"/>
    <n v="1"/>
    <n v="0"/>
    <n v="0"/>
    <n v="2"/>
    <n v="0.83333333333333337"/>
    <s v="Easy"/>
    <s v="Good Work/Life Balance"/>
    <s v="Female"/>
    <n v="1"/>
    <n v="28"/>
    <x v="3"/>
    <n v="4"/>
    <s v="Asian or Asian American"/>
    <s v="India"/>
    <n v="0"/>
    <n v="0"/>
    <n v="0"/>
    <n v="1"/>
    <n v="0"/>
    <n v="0"/>
    <n v="0"/>
    <n v="0"/>
  </r>
  <r>
    <s v="62a352a32e54c9003e534981"/>
    <s v="anonymous"/>
    <s v="6/10/2022"/>
    <s v="10:18"/>
    <s v="0:01:46"/>
    <s v="Data Analyst"/>
    <n v="1"/>
    <n v="0"/>
    <n v="0"/>
    <n v="0"/>
    <n v="0"/>
    <s v="Yes"/>
    <s v="66k-85k"/>
    <n v="3"/>
    <s v="Finance"/>
    <s v="SQL"/>
    <n v="8"/>
    <n v="8"/>
    <n v="7"/>
    <n v="7"/>
    <n v="10"/>
    <n v="10"/>
    <n v="8.3333333333333339"/>
    <s v="Very Easy"/>
    <s v="Good Work/Life Balance"/>
    <s v="Male"/>
    <n v="0"/>
    <n v="22"/>
    <x v="1"/>
    <n v="3"/>
    <s v="Other"/>
    <s v="North America"/>
    <n v="1"/>
    <n v="0"/>
    <n v="0"/>
    <n v="0"/>
    <n v="0"/>
    <n v="0"/>
    <n v="0"/>
    <n v="0"/>
  </r>
  <r>
    <s v="62a34e082e54c9003e534118"/>
    <s v="anonymous"/>
    <s v="6/10/2022"/>
    <s v="9:58"/>
    <s v="0:02:51"/>
    <s v="BI Developer/Engineer"/>
    <n v="0"/>
    <n v="0"/>
    <n v="0"/>
    <n v="1"/>
    <n v="0"/>
    <s v="No"/>
    <s v="0-40k"/>
    <n v="1"/>
    <s v="Tech"/>
    <s v="Python"/>
    <n v="5"/>
    <n v="6"/>
    <n v="6"/>
    <n v="6"/>
    <n v="6"/>
    <n v="4"/>
    <n v="5.5"/>
    <s v="Easy"/>
    <s v="Better Salary"/>
    <s v="Male"/>
    <n v="0"/>
    <n v="24"/>
    <x v="1"/>
    <n v="3"/>
    <s v="Hispanic or Latino"/>
    <s v="Central America"/>
    <n v="0"/>
    <n v="0"/>
    <n v="0"/>
    <n v="0"/>
    <n v="0"/>
    <n v="0"/>
    <n v="0"/>
    <n v="0"/>
  </r>
  <r>
    <s v="62a353372e54c9003e534a40"/>
    <s v="anonymous"/>
    <s v="6/10/2022"/>
    <s v="10:20"/>
    <s v="0:01:44"/>
    <s v="Other"/>
    <n v="0"/>
    <n v="0"/>
    <n v="0"/>
    <n v="0"/>
    <n v="0"/>
    <s v="No"/>
    <s v="150k-225k"/>
    <n v="7"/>
    <s v="Tech"/>
    <s v="R"/>
    <n v="8"/>
    <n v="10"/>
    <n v="9"/>
    <n v="7"/>
    <n v="5"/>
    <n v="5"/>
    <n v="7.333333333333333"/>
    <s v="Neither easy nor difficult"/>
    <s v="Remote Work"/>
    <s v="Male"/>
    <n v="0"/>
    <n v="33"/>
    <x v="3"/>
    <n v="4"/>
    <s v="White or Caucasian"/>
    <s v="North America"/>
    <n v="1"/>
    <n v="0"/>
    <n v="0"/>
    <n v="0"/>
    <n v="0"/>
    <n v="0"/>
    <n v="0"/>
    <n v="0"/>
  </r>
  <r>
    <s v="62a353565d257a28a30da59f"/>
    <s v="anonymous"/>
    <s v="6/10/2022"/>
    <s v="10:21"/>
    <s v="0:05:11"/>
    <s v="Data Analyst"/>
    <n v="1"/>
    <n v="0"/>
    <n v="0"/>
    <n v="0"/>
    <n v="0"/>
    <s v="Yes"/>
    <s v="0-40k"/>
    <n v="1"/>
    <s v="Finance"/>
    <s v="SQL"/>
    <n v="2"/>
    <n v="3"/>
    <n v="3"/>
    <n v="3"/>
    <n v="2"/>
    <n v="4"/>
    <n v="2.8333333333333335"/>
    <s v="Neither easy nor difficult"/>
    <s v="Good Work/Life Balance"/>
    <s v="Female"/>
    <n v="1"/>
    <n v="22"/>
    <x v="1"/>
    <n v="3"/>
    <s v="Other"/>
    <s v="Middle East"/>
    <n v="0"/>
    <n v="0"/>
    <n v="0"/>
    <n v="0"/>
    <n v="0"/>
    <n v="0"/>
    <n v="0"/>
    <n v="0"/>
  </r>
  <r>
    <s v="62a353f07dc029e2d66c1783"/>
    <s v="anonymous"/>
    <s v="6/10/2022"/>
    <s v="10:23"/>
    <s v="0:01:48"/>
    <s v="Student/Looking/None"/>
    <n v="0"/>
    <n v="0"/>
    <n v="0"/>
    <n v="0"/>
    <n v="0"/>
    <s v="No"/>
    <s v="0-40k"/>
    <n v="1"/>
    <s v="Tech"/>
    <s v="Python"/>
    <n v="3"/>
    <n v="5"/>
    <n v="5"/>
    <n v="4"/>
    <n v="4"/>
    <n v="5"/>
    <n v="4.333333333333333"/>
    <s v="Neither easy nor difficult"/>
    <s v="Better Salary"/>
    <s v="Male"/>
    <n v="0"/>
    <n v="27"/>
    <x v="1"/>
    <n v="3"/>
    <s v="Other"/>
    <s v="India"/>
    <n v="0"/>
    <n v="0"/>
    <n v="0"/>
    <n v="1"/>
    <n v="0"/>
    <n v="0"/>
    <n v="0"/>
    <n v="0"/>
  </r>
  <r>
    <s v="62a3545e0f8c8599d5af474b"/>
    <s v="anonymous"/>
    <s v="6/10/2022"/>
    <s v="10:25"/>
    <s v="0:03:42"/>
    <s v="Data Analyst"/>
    <n v="1"/>
    <n v="0"/>
    <n v="0"/>
    <n v="0"/>
    <n v="0"/>
    <s v="Yes"/>
    <s v="106k-125k"/>
    <n v="5"/>
    <s v="Other"/>
    <s v="Other"/>
    <n v="8"/>
    <n v="8"/>
    <n v="8"/>
    <n v="8"/>
    <n v="10"/>
    <n v="10"/>
    <n v="8.6666666666666661"/>
    <s v="Easy"/>
    <s v="Good Work/Life Balance"/>
    <s v="Male"/>
    <n v="0"/>
    <n v="37"/>
    <x v="1"/>
    <n v="3"/>
    <s v="Other"/>
    <s v="North America"/>
    <n v="1"/>
    <n v="0"/>
    <n v="0"/>
    <n v="0"/>
    <n v="0"/>
    <n v="0"/>
    <n v="0"/>
    <n v="0"/>
  </r>
  <r>
    <s v="62a35472cec54911e9ca82bc"/>
    <s v="anonymous"/>
    <s v="6/10/2022"/>
    <s v="10:25"/>
    <s v="0:22:47"/>
    <s v="Other"/>
    <n v="0"/>
    <n v="0"/>
    <n v="0"/>
    <n v="0"/>
    <n v="0"/>
    <s v="No"/>
    <s v="41k-65k"/>
    <n v="2"/>
    <s v="Other"/>
    <s v="R"/>
    <n v="3"/>
    <n v="4"/>
    <n v="5"/>
    <n v="5"/>
    <n v="4"/>
    <n v="3"/>
    <n v="4"/>
    <s v="Difficult"/>
    <s v="Better Salary"/>
    <s v="Male"/>
    <n v="0"/>
    <n v="24"/>
    <x v="3"/>
    <n v="4"/>
    <s v="White or Caucasian"/>
    <s v="North America"/>
    <n v="1"/>
    <n v="0"/>
    <n v="0"/>
    <n v="0"/>
    <n v="0"/>
    <n v="0"/>
    <n v="0"/>
    <n v="0"/>
  </r>
  <r>
    <s v="62a354bdb4da29969c631700"/>
    <s v="anonymous"/>
    <s v="6/10/2022"/>
    <s v="10:27"/>
    <s v="0:01:20"/>
    <s v="Data Analyst"/>
    <n v="1"/>
    <n v="0"/>
    <n v="0"/>
    <n v="0"/>
    <n v="0"/>
    <s v="No"/>
    <s v="41k-65k"/>
    <n v="2"/>
    <s v="Healthcare"/>
    <s v="R"/>
    <n v="1"/>
    <n v="4"/>
    <n v="3"/>
    <n v="2"/>
    <n v="0"/>
    <n v="6"/>
    <n v="2.6666666666666665"/>
    <s v="Difficult"/>
    <s v="Better Salary"/>
    <s v="Male"/>
    <n v="0"/>
    <n v="25"/>
    <x v="3"/>
    <n v="4"/>
    <s v="Asian or Asian American"/>
    <s v="United Kingdom"/>
    <n v="0"/>
    <n v="0"/>
    <n v="0"/>
    <n v="0"/>
    <n v="1"/>
    <n v="0"/>
    <n v="0"/>
    <n v="0"/>
  </r>
  <r>
    <s v="62a354e9cf255543173031ed"/>
    <s v="anonymous"/>
    <s v="6/10/2022"/>
    <s v="10:27"/>
    <s v="0:01:24"/>
    <s v="Data Engineer"/>
    <n v="0"/>
    <n v="1"/>
    <n v="0"/>
    <n v="0"/>
    <n v="0"/>
    <s v="No"/>
    <s v="86k-105k"/>
    <n v="4"/>
    <s v="Healthcare"/>
    <s v="R"/>
    <n v="8"/>
    <n v="10"/>
    <n v="8"/>
    <n v="8"/>
    <n v="9"/>
    <n v="10"/>
    <n v="8.8333333333333339"/>
    <s v="Neither easy nor difficult"/>
    <s v="Good Culture"/>
    <s v="Male"/>
    <n v="0"/>
    <n v="28"/>
    <x v="3"/>
    <n v="4"/>
    <s v="Black or African American"/>
    <s v="North America"/>
    <n v="1"/>
    <n v="0"/>
    <n v="0"/>
    <n v="0"/>
    <n v="0"/>
    <n v="0"/>
    <n v="0"/>
    <n v="0"/>
  </r>
  <r>
    <s v="62a35541f3072dd892625517"/>
    <s v="anonymous"/>
    <s v="6/10/2022"/>
    <s v="10:29"/>
    <s v="0:02:07"/>
    <s v="Data Analyst"/>
    <n v="1"/>
    <n v="0"/>
    <n v="0"/>
    <n v="0"/>
    <n v="0"/>
    <s v="Yes"/>
    <s v="41k-65k"/>
    <n v="2"/>
    <s v="Other"/>
    <s v="Python"/>
    <n v="5"/>
    <n v="5"/>
    <n v="7"/>
    <n v="7"/>
    <n v="7"/>
    <n v="7"/>
    <n v="6.333333333333333"/>
    <s v="Easy"/>
    <s v="Better Salary"/>
    <s v="Male"/>
    <n v="0"/>
    <n v="32"/>
    <x v="1"/>
    <n v="3"/>
    <s v="White or Caucasian"/>
    <s v="United Kingdom"/>
    <n v="0"/>
    <n v="0"/>
    <n v="0"/>
    <n v="0"/>
    <n v="1"/>
    <n v="0"/>
    <n v="0"/>
    <n v="0"/>
  </r>
  <r>
    <s v="62a355445d257a28a30dab12"/>
    <s v="anonymous"/>
    <s v="6/10/2022"/>
    <s v="10:29"/>
    <s v="0:01:34"/>
    <s v="Data Analyst"/>
    <n v="1"/>
    <n v="0"/>
    <n v="0"/>
    <n v="0"/>
    <n v="0"/>
    <s v="Yes"/>
    <s v="41k-65k"/>
    <n v="2"/>
    <s v="Other"/>
    <s v="Python"/>
    <n v="0"/>
    <n v="7"/>
    <n v="7"/>
    <n v="7"/>
    <n v="0"/>
    <n v="7"/>
    <n v="4.666666666666667"/>
    <s v="Easy"/>
    <s v="Good Culture"/>
    <s v="Male"/>
    <n v="0"/>
    <n v="29"/>
    <x v="1"/>
    <n v="3"/>
    <s v="Asian or Asian American"/>
    <s v="North America"/>
    <n v="1"/>
    <n v="0"/>
    <n v="0"/>
    <n v="0"/>
    <n v="0"/>
    <n v="0"/>
    <n v="0"/>
    <n v="0"/>
  </r>
  <r>
    <s v="62a35631cf25554317303425"/>
    <s v="anonymous"/>
    <s v="6/10/2022"/>
    <s v="10:33"/>
    <s v="0:02:50"/>
    <s v="Data Analyst"/>
    <n v="1"/>
    <n v="0"/>
    <n v="0"/>
    <n v="0"/>
    <n v="0"/>
    <s v="No"/>
    <s v="41k-65k"/>
    <n v="2"/>
    <s v="Healthcare"/>
    <s v="R"/>
    <n v="7"/>
    <n v="5"/>
    <n v="8"/>
    <n v="6"/>
    <n v="5"/>
    <n v="10"/>
    <n v="6.833333333333333"/>
    <s v="Difficult"/>
    <s v="Other"/>
    <s v="Female"/>
    <n v="1"/>
    <n v="26"/>
    <x v="3"/>
    <n v="4"/>
    <s v="White or Caucasian"/>
    <s v="Australia"/>
    <n v="0"/>
    <n v="0"/>
    <n v="0"/>
    <n v="0"/>
    <n v="0"/>
    <n v="0"/>
    <n v="1"/>
    <n v="0"/>
  </r>
  <r>
    <s v="62a357390a77c1a77f65f189"/>
    <s v="anonymous"/>
    <s v="6/10/2022"/>
    <s v="10:37"/>
    <s v="0:03:01"/>
    <s v="Data Engineer"/>
    <n v="0"/>
    <n v="1"/>
    <n v="0"/>
    <n v="0"/>
    <n v="0"/>
    <s v="Yes"/>
    <s v="41k-65k"/>
    <n v="2"/>
    <s v="Tech"/>
    <s v="Python"/>
    <n v="0"/>
    <n v="7"/>
    <n v="5"/>
    <n v="0"/>
    <n v="0"/>
    <n v="7"/>
    <n v="3.1666666666666665"/>
    <s v="Neither easy nor difficult"/>
    <s v="Remote Work"/>
    <s v="Male"/>
    <n v="0"/>
    <n v="37"/>
    <x v="3"/>
    <n v="4"/>
    <s v="White or Caucasian"/>
    <s v="North America"/>
    <n v="1"/>
    <n v="0"/>
    <n v="0"/>
    <n v="0"/>
    <n v="0"/>
    <n v="0"/>
    <n v="0"/>
    <n v="0"/>
  </r>
  <r>
    <s v="62a3578b0a77c1a77f65f279"/>
    <s v="anonymous"/>
    <s v="6/10/2022"/>
    <s v="10:39"/>
    <s v="0:01:44"/>
    <s v="Data Analyst"/>
    <n v="1"/>
    <n v="0"/>
    <n v="0"/>
    <n v="0"/>
    <n v="0"/>
    <s v="No"/>
    <s v="41k-65k"/>
    <n v="2"/>
    <s v="Other"/>
    <s v="R"/>
    <n v="4"/>
    <n v="6"/>
    <n v="5"/>
    <n v="4"/>
    <n v="5"/>
    <n v="6"/>
    <n v="5"/>
    <s v="Neither easy nor difficult"/>
    <s v="Better Salary"/>
    <s v="Male"/>
    <n v="0"/>
    <n v="25"/>
    <x v="1"/>
    <n v="3"/>
    <s v="White or Caucasian"/>
    <s v="North America"/>
    <n v="1"/>
    <n v="0"/>
    <n v="0"/>
    <n v="0"/>
    <n v="0"/>
    <n v="0"/>
    <n v="0"/>
    <n v="0"/>
  </r>
  <r>
    <s v="62a35ababae91e4b8b83269d"/>
    <s v="anonymous"/>
    <s v="6/10/2022"/>
    <s v="10:52"/>
    <s v="0:02:39"/>
    <s v="Data Analyst"/>
    <n v="1"/>
    <n v="0"/>
    <n v="0"/>
    <n v="0"/>
    <n v="0"/>
    <s v="Yes"/>
    <s v="0-40k"/>
    <n v="1"/>
    <s v="Tech"/>
    <s v="Python"/>
    <n v="8"/>
    <n v="8"/>
    <n v="8"/>
    <n v="8"/>
    <n v="8"/>
    <n v="9"/>
    <n v="8.1666666666666661"/>
    <s v="Neither easy nor difficult"/>
    <s v="Good Work/Life Balance"/>
    <s v="Male"/>
    <n v="0"/>
    <n v="44"/>
    <x v="1"/>
    <n v="3"/>
    <s v="Hispanic or Latino"/>
    <s v="Central America"/>
    <n v="0"/>
    <n v="0"/>
    <n v="0"/>
    <n v="0"/>
    <n v="0"/>
    <n v="0"/>
    <n v="0"/>
    <n v="0"/>
  </r>
  <r>
    <s v="62a3582e575fa3a5ae88e506"/>
    <s v="anonymous"/>
    <s v="6/10/2022"/>
    <s v="10:41"/>
    <s v="0:02:45"/>
    <s v="Other"/>
    <n v="0"/>
    <n v="0"/>
    <n v="0"/>
    <n v="0"/>
    <n v="0"/>
    <s v="No"/>
    <s v="125k-150k"/>
    <n v="6"/>
    <s v="Finance"/>
    <s v="SQL"/>
    <n v="7"/>
    <n v="8"/>
    <n v="8"/>
    <n v="8"/>
    <n v="7"/>
    <n v="8"/>
    <n v="7.666666666666667"/>
    <s v="Easy"/>
    <s v="Better Salary"/>
    <s v="Male"/>
    <n v="0"/>
    <n v="52"/>
    <x v="1"/>
    <n v="3"/>
    <s v="White or Caucasian"/>
    <s v="North America"/>
    <n v="1"/>
    <n v="0"/>
    <n v="0"/>
    <n v="0"/>
    <n v="0"/>
    <n v="0"/>
    <n v="0"/>
    <n v="0"/>
  </r>
  <r>
    <s v="62a38975b4da29969c637830"/>
    <s v="anonymous"/>
    <s v="6/10/2022"/>
    <s v="14:12"/>
    <s v="0:03:09"/>
    <s v="Data Analyst"/>
    <n v="1"/>
    <n v="0"/>
    <n v="0"/>
    <n v="0"/>
    <n v="0"/>
    <s v="No"/>
    <s v="0-40k"/>
    <n v="1"/>
    <s v="Other"/>
    <s v="Python"/>
    <n v="3"/>
    <n v="6"/>
    <n v="6"/>
    <n v="6"/>
    <n v="4"/>
    <n v="3"/>
    <n v="4.666666666666667"/>
    <s v="Neither easy nor difficult"/>
    <s v="Better Salary"/>
    <s v="Male"/>
    <n v="0"/>
    <n v="26"/>
    <x v="1"/>
    <n v="3"/>
    <s v="Hispanic or Latino"/>
    <s v="Central America"/>
    <n v="0"/>
    <n v="0"/>
    <n v="0"/>
    <n v="0"/>
    <n v="0"/>
    <n v="0"/>
    <n v="0"/>
    <n v="0"/>
  </r>
  <r>
    <s v="62a35981bae91e4b8b8323dd"/>
    <s v="anonymous"/>
    <s v="6/10/2022"/>
    <s v="10:47"/>
    <s v="0:01:07"/>
    <s v="Data Analyst"/>
    <n v="1"/>
    <n v="0"/>
    <n v="0"/>
    <n v="0"/>
    <n v="0"/>
    <s v="No"/>
    <s v="106k-125k"/>
    <n v="5"/>
    <s v="Healthcare"/>
    <s v="Other"/>
    <n v="6"/>
    <n v="6"/>
    <n v="3"/>
    <n v="3"/>
    <n v="3"/>
    <n v="3"/>
    <n v="4"/>
    <s v="Neither easy nor difficult"/>
    <s v="Better Salary"/>
    <s v="Female"/>
    <n v="1"/>
    <n v="29"/>
    <x v="3"/>
    <n v="4"/>
    <s v="White or Caucasian"/>
    <s v="North America"/>
    <n v="1"/>
    <n v="0"/>
    <n v="0"/>
    <n v="0"/>
    <n v="0"/>
    <n v="0"/>
    <n v="0"/>
    <n v="0"/>
  </r>
  <r>
    <s v="62a6772c18134ddc75d25895"/>
    <s v="anonymous"/>
    <s v="6/12/2022"/>
    <s v="19:30"/>
    <s v="0:01:37"/>
    <s v="Other"/>
    <n v="0"/>
    <n v="0"/>
    <n v="0"/>
    <n v="0"/>
    <n v="0"/>
    <s v="Yes"/>
    <s v="0-40k"/>
    <n v="1"/>
    <s v="Other"/>
    <s v="Python"/>
    <n v="1"/>
    <n v="5"/>
    <n v="10"/>
    <n v="10"/>
    <n v="8"/>
    <n v="10"/>
    <n v="7.333333333333333"/>
    <s v="Neither easy nor difficult"/>
    <s v="Better Salary"/>
    <s v="Male"/>
    <n v="0"/>
    <n v="30"/>
    <x v="1"/>
    <n v="3"/>
    <s v="Hispanic or Latino"/>
    <s v="Central America"/>
    <n v="0"/>
    <n v="0"/>
    <n v="0"/>
    <n v="0"/>
    <n v="0"/>
    <n v="0"/>
    <n v="0"/>
    <n v="0"/>
  </r>
  <r>
    <s v="62a35aa2f8d5efcc22f8075d"/>
    <s v="anonymous"/>
    <s v="6/10/2022"/>
    <s v="10:52"/>
    <s v="0:01:24"/>
    <s v="Data Analyst"/>
    <n v="1"/>
    <n v="0"/>
    <n v="0"/>
    <n v="0"/>
    <n v="0"/>
    <s v="Yes"/>
    <s v="41k-65k"/>
    <n v="2"/>
    <s v="Telecommunication"/>
    <s v="R"/>
    <n v="3"/>
    <n v="5"/>
    <n v="6"/>
    <n v="4"/>
    <n v="3"/>
    <n v="7"/>
    <n v="4.666666666666667"/>
    <s v="Difficult"/>
    <s v="Other"/>
    <s v="Male"/>
    <n v="0"/>
    <n v="28"/>
    <x v="3"/>
    <n v="4"/>
    <s v="White or Caucasian"/>
    <s v="North America"/>
    <n v="1"/>
    <n v="0"/>
    <n v="0"/>
    <n v="0"/>
    <n v="0"/>
    <n v="0"/>
    <n v="0"/>
    <n v="0"/>
  </r>
  <r>
    <s v="62b795033b026e423f287ecd"/>
    <s v="anonymous"/>
    <s v="6/25/2022"/>
    <s v="19:06"/>
    <s v="0:02:17"/>
    <s v="Data Engineer"/>
    <n v="0"/>
    <n v="1"/>
    <n v="0"/>
    <n v="0"/>
    <n v="0"/>
    <s v="No"/>
    <s v="0-40k"/>
    <n v="1"/>
    <s v="Tech"/>
    <s v="Python"/>
    <n v="6"/>
    <n v="6"/>
    <n v="6"/>
    <n v="6"/>
    <n v="4"/>
    <n v="3"/>
    <n v="5.166666666666667"/>
    <s v="Easy"/>
    <s v="Other"/>
    <s v="Male"/>
    <n v="0"/>
    <n v="24"/>
    <x v="1"/>
    <n v="3"/>
    <s v="Hispanic or Latino"/>
    <s v="Central America"/>
    <n v="0"/>
    <n v="0"/>
    <n v="0"/>
    <n v="0"/>
    <n v="0"/>
    <n v="0"/>
    <n v="0"/>
    <n v="0"/>
  </r>
  <r>
    <s v="62a35ae0575fa3a5ae88ea98"/>
    <s v="anonymous"/>
    <s v="6/10/2022"/>
    <s v="10:53"/>
    <s v="0:01:30"/>
    <s v="Data Engineer"/>
    <n v="0"/>
    <n v="1"/>
    <n v="0"/>
    <n v="0"/>
    <n v="0"/>
    <s v="Yes"/>
    <s v="0-40k"/>
    <n v="1"/>
    <s v="Tech"/>
    <s v="Python"/>
    <n v="5"/>
    <n v="5"/>
    <n v="6"/>
    <n v="5"/>
    <n v="6"/>
    <n v="7"/>
    <n v="5.666666666666667"/>
    <s v="Neither easy nor difficult"/>
    <s v="Remote Work"/>
    <s v="Male"/>
    <n v="0"/>
    <n v="23"/>
    <x v="1"/>
    <n v="3"/>
    <s v="White or Caucasian"/>
    <s v="Europe"/>
    <n v="0"/>
    <n v="0"/>
    <n v="1"/>
    <n v="0"/>
    <n v="0"/>
    <n v="0"/>
    <n v="0"/>
    <n v="0"/>
  </r>
  <r>
    <s v="62a35ae87dc029e2d66c279b"/>
    <s v="anonymous"/>
    <s v="6/10/2022"/>
    <s v="10:53"/>
    <s v="0:01:14"/>
    <s v="Data Analyst"/>
    <n v="1"/>
    <n v="0"/>
    <n v="0"/>
    <n v="0"/>
    <n v="0"/>
    <s v="No"/>
    <s v="41k-65k"/>
    <n v="2"/>
    <s v="Other"/>
    <s v="R"/>
    <n v="1"/>
    <n v="2"/>
    <n v="6"/>
    <n v="4"/>
    <n v="2"/>
    <n v="0"/>
    <n v="2.5"/>
    <s v="Easy"/>
    <s v="Better Salary"/>
    <s v="Male"/>
    <n v="0"/>
    <n v="27"/>
    <x v="1"/>
    <n v="3"/>
    <s v="Hispanic or Latino"/>
    <s v="North America"/>
    <n v="1"/>
    <n v="0"/>
    <n v="0"/>
    <n v="0"/>
    <n v="0"/>
    <n v="0"/>
    <n v="0"/>
    <n v="0"/>
  </r>
  <r>
    <s v="62a35b13bc6861bf31770188"/>
    <s v="anonymous"/>
    <s v="6/10/2022"/>
    <s v="10:54"/>
    <s v="0:01:05"/>
    <s v="Data Analyst"/>
    <n v="1"/>
    <n v="0"/>
    <n v="0"/>
    <n v="0"/>
    <n v="0"/>
    <s v="No"/>
    <s v="66k-85k"/>
    <n v="3"/>
    <s v="Construction"/>
    <s v="Python"/>
    <n v="3"/>
    <n v="3"/>
    <n v="3"/>
    <n v="2"/>
    <n v="2"/>
    <n v="1"/>
    <n v="2.3333333333333335"/>
    <s v="Neither easy nor difficult"/>
    <s v="Good Culture"/>
    <s v="Male"/>
    <n v="0"/>
    <n v="26"/>
    <x v="3"/>
    <n v="4"/>
    <s v="White or Caucasian"/>
    <s v="North America"/>
    <n v="1"/>
    <n v="0"/>
    <n v="0"/>
    <n v="0"/>
    <n v="0"/>
    <n v="0"/>
    <n v="0"/>
    <n v="0"/>
  </r>
  <r>
    <s v="62a35b72f408bae018ed76a8"/>
    <s v="anonymous"/>
    <s v="6/10/2022"/>
    <s v="10:55"/>
    <s v="0:01:14"/>
    <s v="Data Analyst"/>
    <n v="1"/>
    <n v="0"/>
    <n v="0"/>
    <n v="0"/>
    <n v="0"/>
    <s v="Yes"/>
    <s v="86k-105k"/>
    <n v="4"/>
    <s v="Healthcare"/>
    <s v="Other"/>
    <n v="3"/>
    <n v="4"/>
    <n v="4"/>
    <n v="4"/>
    <n v="1"/>
    <n v="3"/>
    <n v="3.1666666666666665"/>
    <s v="Neither easy nor difficult"/>
    <s v="Better Salary"/>
    <s v="Male"/>
    <n v="0"/>
    <n v="27"/>
    <x v="3"/>
    <n v="4"/>
    <s v="Hispanic or Latino"/>
    <s v="North America"/>
    <n v="1"/>
    <n v="0"/>
    <n v="0"/>
    <n v="0"/>
    <n v="0"/>
    <n v="0"/>
    <n v="0"/>
    <n v="0"/>
  </r>
  <r>
    <s v="62a35b965d257a28a30db899"/>
    <s v="anonymous"/>
    <s v="6/10/2022"/>
    <s v="10:56"/>
    <s v="0:01:45"/>
    <s v="Data Analyst"/>
    <n v="1"/>
    <n v="0"/>
    <n v="0"/>
    <n v="0"/>
    <n v="0"/>
    <s v="Yes"/>
    <s v="66k-85k"/>
    <n v="3"/>
    <s v="Other"/>
    <s v="Python"/>
    <n v="0"/>
    <n v="0"/>
    <n v="7"/>
    <n v="1"/>
    <n v="0"/>
    <n v="9"/>
    <n v="2.8333333333333335"/>
    <s v="Difficult"/>
    <s v="Better Salary"/>
    <s v="Male"/>
    <n v="0"/>
    <n v="33"/>
    <x v="1"/>
    <n v="3"/>
    <s v="Asian or Asian American"/>
    <s v="North America"/>
    <n v="1"/>
    <n v="0"/>
    <n v="0"/>
    <n v="0"/>
    <n v="0"/>
    <n v="0"/>
    <n v="0"/>
    <n v="0"/>
  </r>
  <r>
    <s v="62a35ba3f3072dd892626068"/>
    <s v="anonymous"/>
    <s v="6/10/2022"/>
    <s v="10:56"/>
    <s v="0:01:44"/>
    <s v="Data Analyst"/>
    <n v="1"/>
    <n v="0"/>
    <n v="0"/>
    <n v="0"/>
    <n v="0"/>
    <s v="Yes"/>
    <s v="66k-85k"/>
    <n v="3"/>
    <s v="Other"/>
    <s v="Python"/>
    <n v="8"/>
    <n v="10"/>
    <n v="10"/>
    <n v="10"/>
    <n v="10"/>
    <n v="10"/>
    <n v="9.6666666666666661"/>
    <s v="Easy"/>
    <s v="Better Salary"/>
    <s v="Male"/>
    <n v="0"/>
    <n v="28"/>
    <x v="1"/>
    <n v="3"/>
    <s v="Hispanic or Latino"/>
    <s v="North America"/>
    <n v="1"/>
    <n v="0"/>
    <n v="0"/>
    <n v="0"/>
    <n v="0"/>
    <n v="0"/>
    <n v="0"/>
    <n v="0"/>
  </r>
  <r>
    <s v="62a39bd324a262602738d725"/>
    <s v="anonymous"/>
    <s v="6/10/2022"/>
    <s v="15:30"/>
    <s v="0:01:23"/>
    <s v="Data Analyst"/>
    <n v="1"/>
    <n v="0"/>
    <n v="0"/>
    <n v="0"/>
    <n v="0"/>
    <s v="Yes"/>
    <s v="0-40k"/>
    <n v="1"/>
    <s v="Other"/>
    <s v="Python"/>
    <n v="7"/>
    <n v="4"/>
    <n v="7"/>
    <n v="4"/>
    <n v="8"/>
    <n v="10"/>
    <n v="6.666666666666667"/>
    <s v="Easy"/>
    <s v="Good Work/Life Balance"/>
    <s v="Male"/>
    <n v="0"/>
    <n v="25"/>
    <x v="1"/>
    <n v="3"/>
    <s v="Hispanic or Latino"/>
    <s v="Central America"/>
    <n v="0"/>
    <n v="0"/>
    <n v="0"/>
    <n v="0"/>
    <n v="0"/>
    <n v="0"/>
    <n v="0"/>
    <n v="0"/>
  </r>
  <r>
    <s v="62a35d8f575fa3a5ae88efd6"/>
    <s v="anonymous"/>
    <s v="6/10/2022"/>
    <s v="11:04"/>
    <s v="0:02:38"/>
    <s v="Student/Looking/None"/>
    <n v="0"/>
    <n v="0"/>
    <n v="0"/>
    <n v="0"/>
    <n v="0"/>
    <s v="Yes"/>
    <s v="41k-65k"/>
    <n v="2"/>
    <s v="Other"/>
    <s v="Python"/>
    <n v="2"/>
    <n v="4"/>
    <n v="6"/>
    <n v="1"/>
    <n v="1"/>
    <n v="1"/>
    <n v="2.5"/>
    <s v="Very Difficult"/>
    <s v="Better Salary"/>
    <s v="Male"/>
    <n v="0"/>
    <n v="34"/>
    <x v="4"/>
    <n v="2"/>
    <s v="Asian or Asian American"/>
    <s v="North America"/>
    <n v="1"/>
    <n v="0"/>
    <n v="0"/>
    <n v="0"/>
    <n v="0"/>
    <n v="0"/>
    <n v="0"/>
    <n v="0"/>
  </r>
  <r>
    <s v="62a35d95cf25554317304386"/>
    <s v="anonymous"/>
    <s v="6/10/2022"/>
    <s v="11:04"/>
    <s v="0:01:04"/>
    <s v="Data Analyst"/>
    <n v="1"/>
    <n v="0"/>
    <n v="0"/>
    <n v="0"/>
    <n v="0"/>
    <s v="No"/>
    <s v="150k-225k"/>
    <n v="7"/>
    <s v="Tech"/>
    <s v="Python"/>
    <n v="10"/>
    <n v="10"/>
    <n v="10"/>
    <n v="8"/>
    <n v="10"/>
    <n v="10"/>
    <n v="9.6666666666666661"/>
    <s v="Easy"/>
    <s v="Good Work/Life Balance"/>
    <s v="Male"/>
    <n v="0"/>
    <n v="28"/>
    <x v="1"/>
    <n v="3"/>
    <s v="Asian or Asian American"/>
    <s v="North America"/>
    <n v="1"/>
    <n v="0"/>
    <n v="0"/>
    <n v="0"/>
    <n v="0"/>
    <n v="0"/>
    <n v="0"/>
    <n v="0"/>
  </r>
  <r>
    <s v="62a35e970a77c1a77f66035a"/>
    <s v="anonymous"/>
    <s v="6/10/2022"/>
    <s v="11:09"/>
    <s v="0:01:51"/>
    <s v="Data Scientist"/>
    <n v="0"/>
    <n v="0"/>
    <n v="1"/>
    <n v="0"/>
    <n v="0"/>
    <s v="Yes"/>
    <s v="125k-150k"/>
    <n v="6"/>
    <s v="Telecommunication"/>
    <s v="Python"/>
    <n v="2"/>
    <n v="4"/>
    <n v="1"/>
    <n v="3"/>
    <n v="1"/>
    <n v="7"/>
    <n v="3"/>
    <s v="Neither easy nor difficult"/>
    <s v="Better Salary"/>
    <s v="Male"/>
    <n v="0"/>
    <n v="27"/>
    <x v="1"/>
    <n v="3"/>
    <s v="Other"/>
    <s v="India"/>
    <n v="0"/>
    <n v="0"/>
    <n v="0"/>
    <n v="1"/>
    <n v="0"/>
    <n v="0"/>
    <n v="0"/>
    <n v="0"/>
  </r>
  <r>
    <s v="62a35eabf408bae018ed7cbc"/>
    <s v="anonymous"/>
    <s v="6/10/2022"/>
    <s v="11:09"/>
    <s v="0:01:35"/>
    <s v="Data Engineer"/>
    <n v="0"/>
    <n v="1"/>
    <n v="0"/>
    <n v="0"/>
    <n v="0"/>
    <s v="Yes"/>
    <s v="41k-65k"/>
    <n v="2"/>
    <s v="Finance"/>
    <s v="Python"/>
    <n v="2"/>
    <n v="4"/>
    <n v="5"/>
    <n v="5"/>
    <n v="4"/>
    <n v="6"/>
    <n v="4.333333333333333"/>
    <s v="Difficult"/>
    <s v="Better Salary"/>
    <s v="Male"/>
    <n v="0"/>
    <n v="22"/>
    <x v="1"/>
    <n v="3"/>
    <s v="White or Caucasian"/>
    <s v="North America"/>
    <n v="1"/>
    <n v="0"/>
    <n v="0"/>
    <n v="0"/>
    <n v="0"/>
    <n v="0"/>
    <n v="0"/>
    <n v="0"/>
  </r>
  <r>
    <s v="62a35f0d24a2626027386a8b"/>
    <s v="anonymous"/>
    <s v="6/10/2022"/>
    <s v="11:11"/>
    <s v="0:01:03"/>
    <s v="Data Analyst"/>
    <n v="1"/>
    <n v="0"/>
    <n v="0"/>
    <n v="0"/>
    <n v="0"/>
    <s v="No"/>
    <s v="66k-85k"/>
    <n v="3"/>
    <s v="Healthcare"/>
    <s v="Python"/>
    <n v="3"/>
    <n v="3"/>
    <n v="4"/>
    <n v="1"/>
    <n v="2"/>
    <n v="2"/>
    <n v="2.5"/>
    <s v="Neither easy nor difficult"/>
    <s v="Better Salary"/>
    <s v="Male"/>
    <n v="0"/>
    <n v="29"/>
    <x v="3"/>
    <n v="4"/>
    <s v="White or Caucasian"/>
    <s v="North America"/>
    <n v="1"/>
    <n v="0"/>
    <n v="0"/>
    <n v="0"/>
    <n v="0"/>
    <n v="0"/>
    <n v="0"/>
    <n v="0"/>
  </r>
  <r>
    <s v="62a35f825d257a28a30dc128"/>
    <s v="anonymous"/>
    <s v="6/10/2022"/>
    <s v="11:13"/>
    <s v="0:02:17"/>
    <s v="Data Analyst"/>
    <n v="1"/>
    <n v="0"/>
    <n v="0"/>
    <n v="0"/>
    <n v="0"/>
    <s v="No"/>
    <s v="66k-85k"/>
    <n v="3"/>
    <s v="Healthcare"/>
    <s v="Python"/>
    <n v="8"/>
    <n v="10"/>
    <n v="10"/>
    <n v="8"/>
    <n v="5"/>
    <n v="7"/>
    <n v="8"/>
    <s v="Neither easy nor difficult"/>
    <s v="Good Work/Life Balance"/>
    <s v="Female"/>
    <n v="1"/>
    <n v="31"/>
    <x v="3"/>
    <n v="4"/>
    <s v="White or Caucasian"/>
    <s v="North America"/>
    <n v="1"/>
    <n v="0"/>
    <n v="0"/>
    <n v="0"/>
    <n v="0"/>
    <n v="0"/>
    <n v="0"/>
    <n v="0"/>
  </r>
  <r>
    <s v="62a35fa0f8f7561645856c35"/>
    <s v="anonymous"/>
    <s v="6/10/2022"/>
    <s v="11:13"/>
    <s v="0:01:39"/>
    <s v="Data Analyst"/>
    <n v="1"/>
    <n v="0"/>
    <n v="0"/>
    <n v="0"/>
    <n v="0"/>
    <s v="No"/>
    <s v="66k-85k"/>
    <n v="3"/>
    <s v="Tech"/>
    <s v="Python"/>
    <n v="4"/>
    <n v="5"/>
    <n v="5"/>
    <n v="5"/>
    <n v="4"/>
    <n v="4"/>
    <n v="4.5"/>
    <s v="Easy"/>
    <s v="Remote Work"/>
    <s v="Male"/>
    <n v="0"/>
    <n v="28"/>
    <x v="1"/>
    <n v="3"/>
    <s v="White or Caucasian"/>
    <s v="North America"/>
    <n v="1"/>
    <n v="0"/>
    <n v="0"/>
    <n v="0"/>
    <n v="0"/>
    <n v="0"/>
    <n v="0"/>
    <n v="0"/>
  </r>
  <r>
    <s v="62a35fc1f8f7561645856c98"/>
    <s v="anonymous"/>
    <s v="6/10/2022"/>
    <s v="11:14"/>
    <s v="0:00:53"/>
    <s v="Student/Looking/None"/>
    <n v="0"/>
    <n v="0"/>
    <n v="0"/>
    <n v="0"/>
    <n v="0"/>
    <s v="No"/>
    <s v="0-40k"/>
    <n v="1"/>
    <s v="Healthcare"/>
    <s v="Python"/>
    <n v="0"/>
    <n v="0"/>
    <n v="0"/>
    <n v="0"/>
    <n v="0"/>
    <n v="0"/>
    <n v="0"/>
    <s v="Neither easy nor difficult"/>
    <s v="Good Work/Life Balance"/>
    <s v="Male"/>
    <n v="0"/>
    <n v="24"/>
    <x v="3"/>
    <n v="4"/>
    <s v="Asian or Asian American"/>
    <s v="North America"/>
    <n v="1"/>
    <n v="0"/>
    <n v="0"/>
    <n v="0"/>
    <n v="0"/>
    <n v="0"/>
    <n v="0"/>
    <n v="0"/>
  </r>
  <r>
    <s v="62a3602318134ddc75ced6b9"/>
    <s v="anonymous"/>
    <s v="6/10/2022"/>
    <s v="11:15"/>
    <s v="0:01:19"/>
    <s v="Data Analyst"/>
    <n v="1"/>
    <n v="0"/>
    <n v="0"/>
    <n v="0"/>
    <n v="0"/>
    <s v="No"/>
    <s v="86k-105k"/>
    <n v="4"/>
    <s v="Other"/>
    <s v="Other"/>
    <n v="4"/>
    <n v="5"/>
    <n v="3"/>
    <n v="4"/>
    <n v="2"/>
    <n v="3"/>
    <n v="3.5"/>
    <s v="Easy"/>
    <s v="Good Culture"/>
    <s v="Male"/>
    <n v="0"/>
    <n v="34"/>
    <x v="3"/>
    <n v="4"/>
    <s v="White or Caucasian"/>
    <s v="North America"/>
    <n v="1"/>
    <n v="0"/>
    <n v="0"/>
    <n v="0"/>
    <n v="0"/>
    <n v="0"/>
    <n v="0"/>
    <n v="0"/>
  </r>
  <r>
    <s v="62a360b8f8f7561645856ec4"/>
    <s v="anonymous"/>
    <s v="6/10/2022"/>
    <s v="11:18"/>
    <s v="0:01:16"/>
    <s v="Data Engineer"/>
    <n v="0"/>
    <n v="1"/>
    <n v="0"/>
    <n v="0"/>
    <n v="0"/>
    <s v="No"/>
    <s v="86k-105k"/>
    <n v="4"/>
    <s v="Tech"/>
    <s v="Python"/>
    <n v="5"/>
    <n v="3"/>
    <n v="5"/>
    <n v="5"/>
    <n v="4"/>
    <n v="5"/>
    <n v="4.5"/>
    <s v="Difficult"/>
    <s v="Better Salary"/>
    <s v="Male"/>
    <n v="0"/>
    <n v="23"/>
    <x v="1"/>
    <n v="3"/>
    <s v="White or Caucasian"/>
    <s v="North America"/>
    <n v="1"/>
    <n v="0"/>
    <n v="0"/>
    <n v="0"/>
    <n v="0"/>
    <n v="0"/>
    <n v="0"/>
    <n v="0"/>
  </r>
  <r>
    <s v="62a609b8f8f75616458875b7"/>
    <s v="anonymous"/>
    <s v="6/12/2022"/>
    <s v="11:43"/>
    <s v="0:01:42"/>
    <s v="Data Analyst"/>
    <n v="1"/>
    <n v="0"/>
    <n v="0"/>
    <n v="0"/>
    <n v="0"/>
    <s v="Yes"/>
    <s v="0-40k"/>
    <n v="1"/>
    <s v="Healthcare"/>
    <s v="Python"/>
    <n v="8"/>
    <n v="10"/>
    <n v="9"/>
    <n v="6"/>
    <n v="8"/>
    <n v="9"/>
    <n v="8.3333333333333339"/>
    <s v="Easy"/>
    <s v="Remote Work"/>
    <s v="Female"/>
    <n v="1"/>
    <n v="28"/>
    <x v="3"/>
    <n v="4"/>
    <s v="Hispanic or Latino"/>
    <s v="Central America"/>
    <n v="0"/>
    <n v="0"/>
    <n v="0"/>
    <n v="0"/>
    <n v="0"/>
    <n v="0"/>
    <n v="0"/>
    <n v="0"/>
  </r>
  <r>
    <s v="62a345c47dc029e2d66bf80a"/>
    <s v="anonymous"/>
    <s v="6/10/2022"/>
    <s v="9:23"/>
    <s v="0:01:36"/>
    <s v="Data Analyst"/>
    <n v="1"/>
    <n v="0"/>
    <n v="0"/>
    <n v="0"/>
    <n v="0"/>
    <s v="Yes"/>
    <s v="41k-65k"/>
    <n v="2"/>
    <s v="Telecommunication"/>
    <s v="Python"/>
    <n v="6"/>
    <n v="6"/>
    <n v="7"/>
    <n v="5"/>
    <n v="6"/>
    <n v="7"/>
    <n v="6.166666666666667"/>
    <s v="Difficult"/>
    <s v="Good Culture"/>
    <s v="Male"/>
    <n v="0"/>
    <n v="31"/>
    <x v="3"/>
    <n v="4"/>
    <s v="White or Caucasian"/>
    <s v="Europe"/>
    <n v="0"/>
    <n v="0"/>
    <n v="1"/>
    <n v="0"/>
    <n v="0"/>
    <n v="0"/>
    <n v="0"/>
    <n v="0"/>
  </r>
  <r>
    <s v="62a361af0f8c8599d5af6277"/>
    <s v="anonymous"/>
    <s v="6/10/2022"/>
    <s v="11:22"/>
    <s v="0:01:39"/>
    <s v="Data Analyst"/>
    <n v="1"/>
    <n v="0"/>
    <n v="0"/>
    <n v="0"/>
    <n v="0"/>
    <s v="Yes"/>
    <s v="0-40k"/>
    <n v="1"/>
    <s v="Education"/>
    <s v="Python"/>
    <n v="0"/>
    <n v="0"/>
    <n v="0"/>
    <n v="0"/>
    <n v="0"/>
    <n v="0"/>
    <n v="0"/>
    <s v="Very Difficult"/>
    <s v="Better Salary"/>
    <s v="Male"/>
    <n v="0"/>
    <n v="34"/>
    <x v="1"/>
    <n v="3"/>
    <s v="Black or African American"/>
    <s v="Africa"/>
    <n v="0"/>
    <n v="1"/>
    <n v="0"/>
    <n v="0"/>
    <n v="0"/>
    <n v="0"/>
    <n v="0"/>
    <n v="0"/>
  </r>
  <r>
    <s v="62a361cc575fa3a5ae88f908"/>
    <s v="anonymous"/>
    <s v="6/10/2022"/>
    <s v="11:22"/>
    <s v="0:00:55"/>
    <s v="Data Analyst"/>
    <n v="1"/>
    <n v="0"/>
    <n v="0"/>
    <n v="0"/>
    <n v="0"/>
    <s v="No"/>
    <s v="66k-85k"/>
    <n v="3"/>
    <s v="Finance"/>
    <s v="Python"/>
    <n v="7"/>
    <n v="5"/>
    <n v="5"/>
    <n v="7"/>
    <n v="9"/>
    <n v="10"/>
    <n v="7.166666666666667"/>
    <s v="Very Easy"/>
    <s v="Remote Work"/>
    <s v="Male"/>
    <n v="0"/>
    <n v="24"/>
    <x v="1"/>
    <n v="3"/>
    <s v="White or Caucasian"/>
    <s v="United Kingdom"/>
    <n v="0"/>
    <n v="0"/>
    <n v="0"/>
    <n v="0"/>
    <n v="1"/>
    <n v="0"/>
    <n v="0"/>
    <n v="0"/>
  </r>
  <r>
    <s v="62a3620f0f8c8599d5af63a5"/>
    <s v="anonymous"/>
    <s v="6/10/2022"/>
    <s v="11:23"/>
    <s v="0:02:19"/>
    <s v="Other"/>
    <n v="0"/>
    <n v="0"/>
    <n v="0"/>
    <n v="0"/>
    <n v="0"/>
    <s v="No"/>
    <s v="66k-85k"/>
    <n v="3"/>
    <s v="Tech"/>
    <s v="Python"/>
    <n v="0"/>
    <n v="10"/>
    <n v="6"/>
    <n v="0"/>
    <n v="0"/>
    <n v="0"/>
    <n v="2.6666666666666665"/>
    <s v="Difficult"/>
    <s v="Better Salary"/>
    <s v="Male"/>
    <n v="0"/>
    <n v="30"/>
    <x v="1"/>
    <n v="3"/>
    <s v="Other"/>
    <s v="North America"/>
    <n v="1"/>
    <n v="0"/>
    <n v="0"/>
    <n v="0"/>
    <n v="0"/>
    <n v="0"/>
    <n v="0"/>
    <n v="0"/>
  </r>
  <r>
    <s v="62a36251d8c00e9f541a199e"/>
    <s v="anonymous"/>
    <s v="6/10/2022"/>
    <s v="11:25"/>
    <s v="0:01:59"/>
    <s v="Other"/>
    <n v="0"/>
    <n v="0"/>
    <n v="0"/>
    <n v="0"/>
    <n v="0"/>
    <s v="No"/>
    <s v="86k-105k"/>
    <n v="4"/>
    <s v="Other"/>
    <s v="Python"/>
    <n v="5"/>
    <n v="5"/>
    <n v="6"/>
    <n v="4"/>
    <n v="5"/>
    <n v="5"/>
    <n v="5"/>
    <s v="Difficult"/>
    <s v="Better Salary"/>
    <s v="Male"/>
    <n v="0"/>
    <n v="24"/>
    <x v="3"/>
    <n v="4"/>
    <s v="Hispanic or Latino"/>
    <s v="North America"/>
    <n v="1"/>
    <n v="0"/>
    <n v="0"/>
    <n v="0"/>
    <n v="0"/>
    <n v="0"/>
    <n v="0"/>
    <n v="0"/>
  </r>
  <r>
    <s v="62a36275bc6861bf31771183"/>
    <s v="anonymous"/>
    <s v="6/10/2022"/>
    <s v="11:25"/>
    <s v="0:01:52"/>
    <s v="Data Analyst"/>
    <n v="1"/>
    <n v="0"/>
    <n v="0"/>
    <n v="0"/>
    <n v="0"/>
    <s v="Yes"/>
    <s v="41k-65k"/>
    <n v="2"/>
    <s v="Other"/>
    <s v="Python"/>
    <n v="6"/>
    <n v="8"/>
    <n v="10"/>
    <n v="9"/>
    <n v="7"/>
    <n v="9"/>
    <n v="8.1666666666666661"/>
    <s v="Easy"/>
    <s v="Better Salary"/>
    <s v="Male"/>
    <n v="0"/>
    <n v="27"/>
    <x v="1"/>
    <n v="3"/>
    <s v="Other"/>
    <s v="North America"/>
    <n v="1"/>
    <n v="0"/>
    <n v="0"/>
    <n v="0"/>
    <n v="0"/>
    <n v="0"/>
    <n v="0"/>
    <n v="0"/>
  </r>
  <r>
    <s v="62a3636c2e54c9003e536e6b"/>
    <s v="anonymous"/>
    <s v="6/10/2022"/>
    <s v="11:29"/>
    <s v="0:03:30"/>
    <s v="Data Analyst"/>
    <n v="1"/>
    <n v="0"/>
    <n v="0"/>
    <n v="0"/>
    <n v="0"/>
    <s v="No"/>
    <s v="0-40k"/>
    <n v="1"/>
    <s v="Finance"/>
    <s v="Python"/>
    <n v="1"/>
    <n v="2"/>
    <n v="4"/>
    <n v="4"/>
    <n v="4"/>
    <n v="5"/>
    <n v="3.3333333333333335"/>
    <s v="Neither easy nor difficult"/>
    <s v="Better Salary"/>
    <s v="Male"/>
    <n v="0"/>
    <n v="21"/>
    <x v="1"/>
    <n v="3"/>
    <s v="Asian or Asian American"/>
    <s v="India"/>
    <n v="0"/>
    <n v="0"/>
    <n v="0"/>
    <n v="1"/>
    <n v="0"/>
    <n v="0"/>
    <n v="0"/>
    <n v="0"/>
  </r>
  <r>
    <s v="62a49012f408bae018eef16d"/>
    <s v="anonymous"/>
    <s v="6/11/2022"/>
    <s v="8:52"/>
    <s v="0:01:43"/>
    <s v="Data Analyst"/>
    <n v="1"/>
    <n v="0"/>
    <n v="0"/>
    <n v="0"/>
    <n v="0"/>
    <s v="Yes"/>
    <s v="106k-125k"/>
    <n v="5"/>
    <s v="Other"/>
    <s v="R"/>
    <n v="8"/>
    <n v="9"/>
    <n v="9"/>
    <n v="7"/>
    <n v="8"/>
    <n v="8"/>
    <n v="8.1666666666666661"/>
    <s v="Neither easy nor difficult"/>
    <s v="Remote Work"/>
    <s v="Male"/>
    <n v="0"/>
    <n v="30"/>
    <x v="3"/>
    <n v="4"/>
    <s v="White or Caucasian"/>
    <s v="Europe"/>
    <n v="0"/>
    <n v="0"/>
    <n v="1"/>
    <n v="0"/>
    <n v="0"/>
    <n v="0"/>
    <n v="0"/>
    <n v="0"/>
  </r>
  <r>
    <s v="62a365d5d8c00e9f541a20cf"/>
    <s v="anonymous"/>
    <s v="6/10/2022"/>
    <s v="11:40"/>
    <s v="0:02:38"/>
    <s v="Data Analyst"/>
    <n v="1"/>
    <n v="0"/>
    <n v="0"/>
    <n v="0"/>
    <n v="0"/>
    <s v="Yes"/>
    <s v="0-40k"/>
    <n v="1"/>
    <s v="Telecommunication"/>
    <s v="R"/>
    <n v="5"/>
    <n v="7"/>
    <n v="5"/>
    <n v="5"/>
    <n v="5"/>
    <n v="7"/>
    <n v="5.666666666666667"/>
    <s v="Difficult"/>
    <s v="Better Salary"/>
    <s v="Male"/>
    <n v="0"/>
    <n v="41"/>
    <x v="1"/>
    <n v="3"/>
    <s v="White or Caucasian"/>
    <s v="Middle East"/>
    <n v="0"/>
    <n v="0"/>
    <n v="0"/>
    <n v="0"/>
    <n v="0"/>
    <n v="0"/>
    <n v="0"/>
    <n v="0"/>
  </r>
  <r>
    <s v="62a3670b575fa3a5ae890422"/>
    <s v="anonymous"/>
    <s v="6/10/2022"/>
    <s v="11:45"/>
    <s v="0:02:07"/>
    <s v="Data Analyst"/>
    <n v="1"/>
    <n v="0"/>
    <n v="0"/>
    <n v="0"/>
    <n v="0"/>
    <s v="Yes"/>
    <s v="0-40k"/>
    <n v="1"/>
    <s v="Tech"/>
    <s v="Python"/>
    <n v="0"/>
    <n v="1"/>
    <n v="1"/>
    <n v="0"/>
    <n v="0"/>
    <n v="2"/>
    <n v="0.66666666666666663"/>
    <s v="Difficult"/>
    <s v="Better Salary"/>
    <s v="Male"/>
    <n v="0"/>
    <n v="25"/>
    <x v="1"/>
    <n v="3"/>
    <s v="Asian or Asian American"/>
    <s v="India"/>
    <n v="0"/>
    <n v="0"/>
    <n v="0"/>
    <n v="1"/>
    <n v="0"/>
    <n v="0"/>
    <n v="0"/>
    <n v="0"/>
  </r>
  <r>
    <s v="62a3676bb4da29969c633ac7"/>
    <s v="anonymous"/>
    <s v="6/10/2022"/>
    <s v="11:46"/>
    <s v="0:03:59"/>
    <s v="Data Analyst"/>
    <n v="1"/>
    <n v="0"/>
    <n v="0"/>
    <n v="0"/>
    <n v="0"/>
    <s v="No"/>
    <s v="0-40k"/>
    <n v="1"/>
    <s v="Finance"/>
    <s v="Other"/>
    <n v="4"/>
    <n v="7"/>
    <n v="8"/>
    <n v="8"/>
    <n v="8"/>
    <n v="9"/>
    <n v="7.333333333333333"/>
    <s v="Neither easy nor difficult"/>
    <s v="Other"/>
    <s v="Male"/>
    <n v="0"/>
    <n v="24"/>
    <x v="1"/>
    <n v="3"/>
    <s v="Black or African American"/>
    <s v="Africa"/>
    <n v="0"/>
    <n v="1"/>
    <n v="0"/>
    <n v="0"/>
    <n v="0"/>
    <n v="0"/>
    <n v="0"/>
    <n v="0"/>
  </r>
  <r>
    <s v="62a4fe370f8c8599d5b158c4"/>
    <s v="anonymous"/>
    <s v="6/11/2022"/>
    <s v="16:42"/>
    <s v="0:02:40"/>
    <s v="Data Analyst"/>
    <n v="1"/>
    <n v="0"/>
    <n v="0"/>
    <n v="0"/>
    <n v="0"/>
    <s v="No"/>
    <s v="41k-65k"/>
    <n v="2"/>
    <s v="Other"/>
    <s v="Python"/>
    <n v="7"/>
    <n v="5"/>
    <n v="9"/>
    <n v="9"/>
    <n v="4"/>
    <n v="9"/>
    <n v="7.166666666666667"/>
    <s v="Neither easy nor difficult"/>
    <s v="Good Work/Life Balance"/>
    <s v="Female"/>
    <n v="1"/>
    <n v="29"/>
    <x v="3"/>
    <n v="4"/>
    <s v="Black or African American"/>
    <s v="Europe"/>
    <n v="0"/>
    <n v="0"/>
    <n v="1"/>
    <n v="0"/>
    <n v="0"/>
    <n v="0"/>
    <n v="0"/>
    <n v="0"/>
  </r>
  <r>
    <s v="62a367d224a2626027387b56"/>
    <s v="anonymous"/>
    <s v="6/10/2022"/>
    <s v="11:48"/>
    <s v="0:03:38"/>
    <s v="Data Analyst"/>
    <n v="1"/>
    <n v="0"/>
    <n v="0"/>
    <n v="0"/>
    <n v="0"/>
    <s v="No"/>
    <s v="150k-225k"/>
    <n v="7"/>
    <s v="Finance"/>
    <s v="Other"/>
    <n v="7"/>
    <n v="7"/>
    <n v="7"/>
    <n v="5"/>
    <n v="5"/>
    <n v="7"/>
    <n v="6.333333333333333"/>
    <s v="Neither easy nor difficult"/>
    <s v="Good Work/Life Balance"/>
    <s v="Male"/>
    <n v="0"/>
    <n v="33"/>
    <x v="1"/>
    <n v="3"/>
    <s v="White or Caucasian"/>
    <s v="North America"/>
    <n v="1"/>
    <n v="0"/>
    <n v="0"/>
    <n v="0"/>
    <n v="0"/>
    <n v="0"/>
    <n v="0"/>
    <n v="0"/>
  </r>
  <r>
    <s v="62a367ed18134ddc75cee697"/>
    <s v="anonymous"/>
    <s v="6/10/2022"/>
    <s v="11:49"/>
    <s v="0:02:40"/>
    <s v="Data Analyst"/>
    <n v="1"/>
    <n v="0"/>
    <n v="0"/>
    <n v="0"/>
    <n v="0"/>
    <s v="No"/>
    <s v="66k-85k"/>
    <n v="3"/>
    <s v="Other"/>
    <s v="Other"/>
    <n v="7"/>
    <n v="4"/>
    <n v="10"/>
    <n v="9"/>
    <n v="7"/>
    <n v="10"/>
    <n v="7.833333333333333"/>
    <s v="Difficult"/>
    <s v="Better Salary"/>
    <s v="Male"/>
    <n v="0"/>
    <n v="23"/>
    <x v="1"/>
    <n v="3"/>
    <s v="Hispanic or Latino"/>
    <s v="North America"/>
    <n v="1"/>
    <n v="0"/>
    <n v="0"/>
    <n v="0"/>
    <n v="0"/>
    <n v="0"/>
    <n v="0"/>
    <n v="0"/>
  </r>
  <r>
    <s v="62a36802f8f7561645857e38"/>
    <s v="anonymous"/>
    <s v="6/10/2022"/>
    <s v="11:49"/>
    <s v="0:01:34"/>
    <s v="Data Analyst"/>
    <n v="1"/>
    <n v="0"/>
    <n v="0"/>
    <n v="0"/>
    <n v="0"/>
    <s v="Yes"/>
    <s v="66k-85k"/>
    <n v="3"/>
    <s v="Tech"/>
    <s v="Python"/>
    <n v="6"/>
    <n v="6"/>
    <n v="6"/>
    <n v="6"/>
    <n v="6"/>
    <n v="6"/>
    <n v="6"/>
    <s v="Difficult"/>
    <s v="Remote Work"/>
    <s v="Female"/>
    <n v="1"/>
    <n v="33"/>
    <x v="3"/>
    <n v="4"/>
    <s v="Asian or Asian American"/>
    <s v="United Kingdom"/>
    <n v="0"/>
    <n v="0"/>
    <n v="0"/>
    <n v="0"/>
    <n v="1"/>
    <n v="0"/>
    <n v="0"/>
    <n v="0"/>
  </r>
  <r>
    <s v="62a3684ebc6861bf31771f15"/>
    <s v="anonymous"/>
    <s v="6/10/2022"/>
    <s v="11:50"/>
    <s v="0:00:48"/>
    <s v="Data Analyst"/>
    <n v="1"/>
    <n v="0"/>
    <n v="0"/>
    <n v="0"/>
    <n v="0"/>
    <s v="No"/>
    <s v="106k-125k"/>
    <n v="5"/>
    <s v="Finance"/>
    <s v="Python"/>
    <n v="4"/>
    <n v="4"/>
    <n v="4"/>
    <n v="4"/>
    <n v="4"/>
    <n v="4"/>
    <n v="4"/>
    <s v="Neither easy nor difficult"/>
    <s v="Better Salary"/>
    <s v="Male"/>
    <n v="0"/>
    <n v="25"/>
    <x v="1"/>
    <n v="3"/>
    <s v="White or Caucasian"/>
    <s v="North America"/>
    <n v="1"/>
    <n v="0"/>
    <n v="0"/>
    <n v="0"/>
    <n v="0"/>
    <n v="0"/>
    <n v="0"/>
    <n v="0"/>
  </r>
  <r>
    <s v="62a343a22e54c9003e532a2a"/>
    <s v="anonymous"/>
    <s v="6/10/2022"/>
    <s v="9:14"/>
    <s v="0:02:43"/>
    <s v="Data Analyst"/>
    <n v="1"/>
    <n v="0"/>
    <n v="0"/>
    <n v="0"/>
    <n v="0"/>
    <s v="No"/>
    <s v="0-40k"/>
    <n v="1"/>
    <s v="Other"/>
    <s v="Python"/>
    <n v="4"/>
    <n v="4"/>
    <n v="4"/>
    <n v="4"/>
    <n v="5"/>
    <n v="6"/>
    <n v="4.5"/>
    <s v="Neither easy nor difficult"/>
    <s v="Remote Work"/>
    <s v="Male"/>
    <n v="0"/>
    <n v="29"/>
    <x v="1"/>
    <n v="3"/>
    <s v="Other"/>
    <s v="Europe"/>
    <n v="0"/>
    <n v="0"/>
    <n v="1"/>
    <n v="0"/>
    <n v="0"/>
    <n v="0"/>
    <n v="0"/>
    <n v="0"/>
  </r>
  <r>
    <s v="62a368ee2e54c9003e537e4a"/>
    <s v="anonymous"/>
    <s v="6/10/2022"/>
    <s v="11:53"/>
    <s v="0:01:45"/>
    <s v="Data Analyst"/>
    <n v="1"/>
    <n v="0"/>
    <n v="0"/>
    <n v="0"/>
    <n v="0"/>
    <s v="Yes"/>
    <s v="0-40k"/>
    <n v="1"/>
    <s v="Finance"/>
    <s v="C/C++"/>
    <n v="5"/>
    <n v="10"/>
    <n v="10"/>
    <n v="8"/>
    <n v="10"/>
    <n v="10"/>
    <n v="8.8333333333333339"/>
    <s v="Very Easy"/>
    <s v="Good Work/Life Balance"/>
    <s v="Male"/>
    <n v="0"/>
    <n v="30"/>
    <x v="1"/>
    <n v="3"/>
    <s v="White or Caucasian"/>
    <s v="United Kingdom"/>
    <n v="0"/>
    <n v="0"/>
    <n v="0"/>
    <n v="0"/>
    <n v="1"/>
    <n v="0"/>
    <n v="0"/>
    <n v="0"/>
  </r>
  <r>
    <s v="62a36969f8f756164585821d"/>
    <s v="anonymous"/>
    <s v="6/10/2022"/>
    <s v="11:55"/>
    <s v="0:03:43"/>
    <s v="Other"/>
    <n v="0"/>
    <n v="0"/>
    <n v="0"/>
    <n v="0"/>
    <n v="0"/>
    <s v="Yes"/>
    <s v="0-40k"/>
    <n v="1"/>
    <s v="Healthcare"/>
    <s v="Python"/>
    <n v="10"/>
    <n v="2"/>
    <n v="8"/>
    <n v="5"/>
    <n v="0"/>
    <n v="6"/>
    <n v="5.166666666666667"/>
    <s v="Easy"/>
    <s v="Better Salary"/>
    <s v="Male"/>
    <n v="0"/>
    <n v="25"/>
    <x v="3"/>
    <n v="4"/>
    <s v="Other"/>
    <s v="India"/>
    <n v="0"/>
    <n v="0"/>
    <n v="0"/>
    <n v="1"/>
    <n v="0"/>
    <n v="0"/>
    <n v="0"/>
    <n v="0"/>
  </r>
  <r>
    <s v="62a3697ff408bae018ed948b"/>
    <s v="anonymous"/>
    <s v="6/10/2022"/>
    <s v="11:55"/>
    <s v="0:01:28"/>
    <s v="Data Analyst"/>
    <n v="1"/>
    <n v="0"/>
    <n v="0"/>
    <n v="0"/>
    <n v="0"/>
    <s v="No"/>
    <s v="86k-105k"/>
    <n v="4"/>
    <s v="Telecommunication"/>
    <s v="Other"/>
    <n v="7"/>
    <n v="7"/>
    <n v="5"/>
    <n v="7"/>
    <n v="7"/>
    <n v="7"/>
    <n v="6.666666666666667"/>
    <s v="Easy"/>
    <s v="Remote Work"/>
    <s v="Male"/>
    <n v="0"/>
    <n v="40"/>
    <x v="2"/>
    <n v="1"/>
    <s v="Hispanic or Latino"/>
    <s v="North America"/>
    <n v="1"/>
    <n v="0"/>
    <n v="0"/>
    <n v="0"/>
    <n v="0"/>
    <n v="0"/>
    <n v="0"/>
    <n v="0"/>
  </r>
  <r>
    <s v="62a36ac6cf255543173063d8"/>
    <s v="anonymous"/>
    <s v="6/10/2022"/>
    <s v="12:01"/>
    <s v="0:02:59"/>
    <s v="Data Analyst"/>
    <n v="1"/>
    <n v="0"/>
    <n v="0"/>
    <n v="0"/>
    <n v="0"/>
    <s v="No"/>
    <s v="41k-65k"/>
    <n v="2"/>
    <s v="Other"/>
    <s v="Other"/>
    <n v="6"/>
    <n v="10"/>
    <n v="8"/>
    <n v="8"/>
    <n v="4"/>
    <n v="4"/>
    <n v="6.666666666666667"/>
    <s v="Neither easy nor difficult"/>
    <s v="Better Salary"/>
    <s v="Female"/>
    <n v="1"/>
    <n v="29"/>
    <x v="1"/>
    <n v="3"/>
    <s v="Other"/>
    <s v="North America"/>
    <n v="1"/>
    <n v="0"/>
    <n v="0"/>
    <n v="0"/>
    <n v="0"/>
    <n v="0"/>
    <n v="0"/>
    <n v="0"/>
  </r>
  <r>
    <s v="62a36ad1f408bae018ed9793"/>
    <s v="anonymous"/>
    <s v="6/10/2022"/>
    <s v="12:01"/>
    <s v="0:04:44"/>
    <s v="Data Analyst"/>
    <n v="1"/>
    <n v="0"/>
    <n v="0"/>
    <n v="0"/>
    <n v="0"/>
    <s v="No"/>
    <s v="41k-65k"/>
    <n v="2"/>
    <s v="Other"/>
    <s v="Python"/>
    <n v="0"/>
    <n v="3"/>
    <n v="3"/>
    <n v="3"/>
    <n v="3"/>
    <n v="6"/>
    <n v="3"/>
    <s v="Difficult"/>
    <s v="Remote Work"/>
    <s v="Male"/>
    <n v="0"/>
    <n v="29"/>
    <x v="3"/>
    <n v="4"/>
    <s v="Asian or Asian American"/>
    <s v="India"/>
    <n v="0"/>
    <n v="0"/>
    <n v="0"/>
    <n v="1"/>
    <n v="0"/>
    <n v="0"/>
    <n v="0"/>
    <n v="0"/>
  </r>
  <r>
    <s v="62a36b6c24a26260273882a2"/>
    <s v="anonymous"/>
    <s v="6/10/2022"/>
    <s v="12:03"/>
    <s v="0:01:40"/>
    <s v="Data Analyst"/>
    <n v="1"/>
    <n v="0"/>
    <n v="0"/>
    <n v="0"/>
    <n v="0"/>
    <s v="Yes"/>
    <s v="0-40k"/>
    <n v="1"/>
    <s v="Education"/>
    <s v="Python"/>
    <n v="1"/>
    <n v="2"/>
    <n v="2"/>
    <n v="3"/>
    <n v="3"/>
    <n v="4"/>
    <n v="2.5"/>
    <s v="Neither easy nor difficult"/>
    <s v="Better Salary"/>
    <s v="Male"/>
    <n v="0"/>
    <n v="28"/>
    <x v="3"/>
    <n v="4"/>
    <s v="Black or African American"/>
    <s v="Africa"/>
    <n v="0"/>
    <n v="1"/>
    <n v="0"/>
    <n v="0"/>
    <n v="0"/>
    <n v="0"/>
    <n v="0"/>
    <n v="0"/>
  </r>
  <r>
    <s v="62a385e7b4da29969c6372ab"/>
    <s v="anonymous"/>
    <s v="6/10/2022"/>
    <s v="13:56"/>
    <s v="0:02:05"/>
    <s v="Database Developer"/>
    <n v="0"/>
    <n v="0"/>
    <n v="0"/>
    <n v="0"/>
    <n v="1"/>
    <s v="Yes"/>
    <s v="41k-65k"/>
    <n v="2"/>
    <s v="Other"/>
    <s v="Python"/>
    <n v="6"/>
    <n v="8"/>
    <n v="8"/>
    <n v="9"/>
    <n v="6"/>
    <n v="8"/>
    <n v="7.5"/>
    <s v="Difficult"/>
    <s v="Remote Work"/>
    <s v="Male"/>
    <n v="0"/>
    <n v="29"/>
    <x v="1"/>
    <n v="3"/>
    <s v="White or Caucasian"/>
    <s v="North America"/>
    <n v="1"/>
    <n v="0"/>
    <n v="0"/>
    <n v="0"/>
    <n v="0"/>
    <n v="0"/>
    <n v="0"/>
    <n v="0"/>
  </r>
  <r>
    <s v="62a3baa624a262602738ff27"/>
    <s v="anonymous"/>
    <s v="6/10/2022"/>
    <s v="17:41"/>
    <s v="0:04:19"/>
    <s v="Data Analyst"/>
    <n v="1"/>
    <n v="0"/>
    <n v="0"/>
    <n v="0"/>
    <n v="0"/>
    <s v="No"/>
    <s v="0-40k"/>
    <n v="1"/>
    <s v="Finance"/>
    <s v="Python"/>
    <n v="6"/>
    <n v="8"/>
    <n v="7"/>
    <n v="6"/>
    <n v="2"/>
    <n v="4"/>
    <n v="5.5"/>
    <s v="Easy"/>
    <s v="Other"/>
    <s v="Male"/>
    <n v="0"/>
    <n v="25"/>
    <x v="3"/>
    <n v="4"/>
    <s v="White or Caucasian"/>
    <s v="Europe"/>
    <n v="0"/>
    <n v="0"/>
    <n v="1"/>
    <n v="0"/>
    <n v="0"/>
    <n v="0"/>
    <n v="0"/>
    <n v="0"/>
  </r>
  <r>
    <s v="62a5998fbc6861bf31798ef0"/>
    <s v="anonymous"/>
    <s v="6/12/2022"/>
    <s v="3:45"/>
    <s v="0:01:58"/>
    <s v="BI Developer/Engineer"/>
    <n v="0"/>
    <n v="0"/>
    <n v="0"/>
    <n v="1"/>
    <n v="0"/>
    <s v="Yes"/>
    <s v="0-40k"/>
    <n v="1"/>
    <s v="Tech"/>
    <s v="Python"/>
    <n v="7"/>
    <n v="8"/>
    <n v="8"/>
    <n v="8"/>
    <n v="8"/>
    <n v="7"/>
    <n v="7.666666666666667"/>
    <s v="Neither easy nor difficult"/>
    <s v="Good Culture"/>
    <s v="Male"/>
    <n v="0"/>
    <n v="27"/>
    <x v="3"/>
    <n v="4"/>
    <s v="White or Caucasian"/>
    <s v="Europe"/>
    <n v="0"/>
    <n v="0"/>
    <n v="1"/>
    <n v="0"/>
    <n v="0"/>
    <n v="0"/>
    <n v="0"/>
    <n v="0"/>
  </r>
  <r>
    <s v="62a36e470a77c1a77f662470"/>
    <s v="anonymous"/>
    <s v="6/10/2022"/>
    <s v="12:16"/>
    <s v="0:01:21"/>
    <s v="Data Analyst"/>
    <n v="1"/>
    <n v="0"/>
    <n v="0"/>
    <n v="0"/>
    <n v="0"/>
    <s v="No"/>
    <s v="125k-150k"/>
    <n v="6"/>
    <s v="Tech"/>
    <s v="Python"/>
    <n v="10"/>
    <n v="5"/>
    <n v="10"/>
    <n v="10"/>
    <n v="6"/>
    <n v="10"/>
    <n v="8.5"/>
    <s v="Difficult"/>
    <s v="Good Work/Life Balance"/>
    <s v="Male"/>
    <n v="0"/>
    <n v="28"/>
    <x v="1"/>
    <n v="3"/>
    <s v="Hispanic or Latino"/>
    <s v="North America"/>
    <n v="1"/>
    <n v="0"/>
    <n v="0"/>
    <n v="0"/>
    <n v="0"/>
    <n v="0"/>
    <n v="0"/>
    <n v="0"/>
  </r>
  <r>
    <s v="62a36e7024a262602738890a"/>
    <s v="anonymous"/>
    <s v="6/10/2022"/>
    <s v="12:16"/>
    <s v="0:00:59"/>
    <s v="Student/Looking/None"/>
    <n v="0"/>
    <n v="0"/>
    <n v="0"/>
    <n v="0"/>
    <n v="0"/>
    <s v="No"/>
    <s v="0-40k"/>
    <n v="1"/>
    <s v="Education"/>
    <s v="R"/>
    <n v="5"/>
    <n v="4"/>
    <n v="4"/>
    <n v="4"/>
    <n v="5"/>
    <n v="5"/>
    <n v="4.5"/>
    <s v="Difficult"/>
    <s v="Good Work/Life Balance"/>
    <s v="Male"/>
    <n v="0"/>
    <n v="25"/>
    <x v="3"/>
    <n v="4"/>
    <s v="White or Caucasian"/>
    <s v="Europe"/>
    <n v="0"/>
    <n v="0"/>
    <n v="1"/>
    <n v="0"/>
    <n v="0"/>
    <n v="0"/>
    <n v="0"/>
    <n v="0"/>
  </r>
  <r>
    <s v="62ab0bdc575fa3a5ae9413e5"/>
    <s v="anonymous"/>
    <s v="6/16/2022"/>
    <s v="6:54"/>
    <s v="0:02:11"/>
    <s v="Student/Looking/None"/>
    <n v="0"/>
    <n v="0"/>
    <n v="0"/>
    <n v="0"/>
    <n v="0"/>
    <s v="Yes"/>
    <s v="0-40k"/>
    <n v="1"/>
    <s v="Other"/>
    <s v="Python"/>
    <n v="5"/>
    <n v="6"/>
    <n v="5"/>
    <n v="6"/>
    <n v="2"/>
    <n v="1"/>
    <n v="4.166666666666667"/>
    <s v="Difficult"/>
    <s v="Remote Work"/>
    <s v="Male"/>
    <n v="0"/>
    <n v="22"/>
    <x v="3"/>
    <n v="4"/>
    <s v="Other"/>
    <s v="Europe"/>
    <n v="0"/>
    <n v="0"/>
    <n v="1"/>
    <n v="0"/>
    <n v="0"/>
    <n v="0"/>
    <n v="0"/>
    <n v="0"/>
  </r>
  <r>
    <s v="62a3870bbc6861bf31775841"/>
    <s v="anonymous"/>
    <s v="6/10/2022"/>
    <s v="14:01"/>
    <s v="0:02:02"/>
    <s v="Data Analyst"/>
    <n v="1"/>
    <n v="0"/>
    <n v="0"/>
    <n v="0"/>
    <n v="0"/>
    <s v="No"/>
    <s v="0-40k"/>
    <n v="1"/>
    <s v="Other"/>
    <s v="R"/>
    <n v="1"/>
    <n v="1"/>
    <n v="1"/>
    <n v="1"/>
    <n v="1"/>
    <n v="1"/>
    <n v="1"/>
    <s v="Neither easy nor difficult"/>
    <s v="Remote Work"/>
    <s v="Male"/>
    <n v="0"/>
    <n v="34"/>
    <x v="1"/>
    <n v="3"/>
    <s v="Black or African American"/>
    <s v="Africa"/>
    <n v="0"/>
    <n v="1"/>
    <n v="0"/>
    <n v="0"/>
    <n v="0"/>
    <n v="0"/>
    <n v="0"/>
    <n v="0"/>
  </r>
  <r>
    <s v="62a370635d257a28a30de5eb"/>
    <s v="anonymous"/>
    <s v="6/10/2022"/>
    <s v="12:25"/>
    <s v="0:02:51"/>
    <s v="Data Analyst"/>
    <n v="1"/>
    <n v="0"/>
    <n v="0"/>
    <n v="0"/>
    <n v="0"/>
    <s v="Yes"/>
    <s v="0-40k"/>
    <n v="1"/>
    <s v="Finance"/>
    <s v="Python"/>
    <n v="1"/>
    <n v="1"/>
    <n v="1"/>
    <n v="1"/>
    <n v="1"/>
    <n v="1"/>
    <n v="1"/>
    <s v="Very Difficult"/>
    <s v="Better Salary"/>
    <s v="Male"/>
    <n v="0"/>
    <n v="35"/>
    <x v="1"/>
    <n v="3"/>
    <s v="Other"/>
    <s v="India"/>
    <n v="0"/>
    <n v="0"/>
    <n v="0"/>
    <n v="1"/>
    <n v="0"/>
    <n v="0"/>
    <n v="0"/>
    <n v="0"/>
  </r>
  <r>
    <s v="62a427190a77c1a77f67095c"/>
    <s v="anonymous"/>
    <s v="6/11/2022"/>
    <s v="1:24"/>
    <s v="0:03:20"/>
    <s v="Data Analyst"/>
    <n v="1"/>
    <n v="0"/>
    <n v="0"/>
    <n v="0"/>
    <n v="0"/>
    <s v="Yes"/>
    <s v="0-40k"/>
    <n v="1"/>
    <s v="Tech"/>
    <s v="Python"/>
    <n v="3"/>
    <n v="5"/>
    <n v="5"/>
    <n v="5"/>
    <n v="5"/>
    <n v="2"/>
    <n v="4.166666666666667"/>
    <s v="Neither easy nor difficult"/>
    <s v="Remote Work"/>
    <s v="Male"/>
    <n v="0"/>
    <n v="30"/>
    <x v="3"/>
    <n v="4"/>
    <s v="Black or African American"/>
    <s v="Africa"/>
    <n v="0"/>
    <n v="1"/>
    <n v="0"/>
    <n v="0"/>
    <n v="0"/>
    <n v="0"/>
    <n v="0"/>
    <n v="0"/>
  </r>
  <r>
    <s v="62a3715124a2626027388f02"/>
    <s v="anonymous"/>
    <s v="6/10/2022"/>
    <s v="12:29"/>
    <s v="0:01:21"/>
    <s v="Data Analyst"/>
    <n v="1"/>
    <n v="0"/>
    <n v="0"/>
    <n v="0"/>
    <n v="0"/>
    <s v="No"/>
    <s v="0-40k"/>
    <n v="1"/>
    <s v="Real Estate"/>
    <s v="Python"/>
    <n v="4"/>
    <n v="7"/>
    <n v="9"/>
    <n v="5"/>
    <n v="2"/>
    <n v="8"/>
    <n v="5.833333333333333"/>
    <s v="Easy"/>
    <s v="Better Salary"/>
    <s v="Male"/>
    <n v="0"/>
    <n v="23"/>
    <x v="1"/>
    <n v="3"/>
    <s v="White or Caucasian"/>
    <s v="Europe"/>
    <n v="0"/>
    <n v="0"/>
    <n v="1"/>
    <n v="0"/>
    <n v="0"/>
    <n v="0"/>
    <n v="0"/>
    <n v="0"/>
  </r>
  <r>
    <s v="62a37222cf2555431730732d"/>
    <s v="anonymous"/>
    <s v="6/10/2022"/>
    <s v="12:32"/>
    <s v="0:02:10"/>
    <s v="Data Engineer"/>
    <n v="0"/>
    <n v="1"/>
    <n v="0"/>
    <n v="0"/>
    <n v="0"/>
    <s v="No"/>
    <s v="0-40k"/>
    <n v="1"/>
    <s v="Healthcare"/>
    <s v="Python"/>
    <n v="6"/>
    <n v="6"/>
    <n v="6"/>
    <n v="5"/>
    <n v="4"/>
    <n v="7"/>
    <n v="5.666666666666667"/>
    <s v="Neither easy nor difficult"/>
    <s v="Good Work/Life Balance"/>
    <s v="Male"/>
    <n v="0"/>
    <n v="24"/>
    <x v="1"/>
    <n v="3"/>
    <s v="Hispanic or Latino"/>
    <s v="North America"/>
    <n v="1"/>
    <n v="0"/>
    <n v="0"/>
    <n v="0"/>
    <n v="0"/>
    <n v="0"/>
    <n v="0"/>
    <n v="0"/>
  </r>
  <r>
    <s v="62a373efbc6861bf3177360b"/>
    <s v="anonymous"/>
    <s v="6/10/2022"/>
    <s v="12:40"/>
    <s v="0:02:40"/>
    <s v="Data Analyst"/>
    <n v="1"/>
    <n v="0"/>
    <n v="0"/>
    <n v="0"/>
    <n v="0"/>
    <s v="Yes"/>
    <s v="150k-225k"/>
    <n v="7"/>
    <s v="Education"/>
    <s v="SQL"/>
    <n v="8"/>
    <n v="9"/>
    <n v="9"/>
    <n v="7"/>
    <n v="6"/>
    <n v="6"/>
    <n v="7.5"/>
    <s v="Neither easy nor difficult"/>
    <s v="Better Salary"/>
    <s v="Male"/>
    <n v="0"/>
    <n v="27"/>
    <x v="3"/>
    <n v="4"/>
    <s v="Black or African American"/>
    <s v="North America"/>
    <n v="1"/>
    <n v="0"/>
    <n v="0"/>
    <n v="0"/>
    <n v="0"/>
    <n v="0"/>
    <n v="0"/>
    <n v="0"/>
  </r>
  <r>
    <s v="62a3759e5d257a28a30def3a"/>
    <s v="anonymous"/>
    <s v="6/10/2022"/>
    <s v="12:47"/>
    <s v="0:01:24"/>
    <s v="Data Analyst"/>
    <n v="1"/>
    <n v="0"/>
    <n v="0"/>
    <n v="0"/>
    <n v="0"/>
    <s v="Yes"/>
    <s v="66k-85k"/>
    <n v="3"/>
    <s v="Other"/>
    <s v="Python"/>
    <n v="4"/>
    <n v="10"/>
    <n v="10"/>
    <n v="8"/>
    <n v="5"/>
    <n v="6"/>
    <n v="7.166666666666667"/>
    <s v="Neither easy nor difficult"/>
    <s v="Remote Work"/>
    <s v="Male"/>
    <n v="0"/>
    <n v="32"/>
    <x v="1"/>
    <n v="3"/>
    <s v="Asian or Asian American"/>
    <s v="North America"/>
    <n v="1"/>
    <n v="0"/>
    <n v="0"/>
    <n v="0"/>
    <n v="0"/>
    <n v="0"/>
    <n v="0"/>
    <n v="0"/>
  </r>
  <r>
    <s v="62a3777624a262602738997e"/>
    <s v="anonymous"/>
    <s v="6/10/2022"/>
    <s v="12:55"/>
    <s v="0:01:55"/>
    <s v="Data Analyst"/>
    <n v="1"/>
    <n v="0"/>
    <n v="0"/>
    <n v="0"/>
    <n v="0"/>
    <s v="Yes"/>
    <s v="41k-65k"/>
    <n v="2"/>
    <s v="Tech"/>
    <s v="Python"/>
    <n v="3"/>
    <n v="5"/>
    <n v="4"/>
    <n v="4"/>
    <n v="4"/>
    <n v="4"/>
    <n v="4"/>
    <s v="Neither easy nor difficult"/>
    <s v="Good Work/Life Balance"/>
    <s v="Male"/>
    <n v="0"/>
    <n v="50"/>
    <x v="1"/>
    <n v="3"/>
    <s v="White or Caucasian"/>
    <s v="North America"/>
    <n v="1"/>
    <n v="0"/>
    <n v="0"/>
    <n v="0"/>
    <n v="0"/>
    <n v="0"/>
    <n v="0"/>
    <n v="0"/>
  </r>
  <r>
    <s v="62a377987dc029e2d66c638d"/>
    <s v="anonymous"/>
    <s v="6/10/2022"/>
    <s v="12:55"/>
    <s v="0:01:25"/>
    <s v="Data Architect"/>
    <n v="0"/>
    <n v="0"/>
    <n v="0"/>
    <n v="0"/>
    <n v="0"/>
    <s v="Yes"/>
    <s v="66k-85k"/>
    <n v="3"/>
    <s v="Other"/>
    <s v="Python"/>
    <n v="7"/>
    <n v="7"/>
    <n v="8"/>
    <n v="9"/>
    <n v="10"/>
    <n v="10"/>
    <n v="8.5"/>
    <s v="Neither easy nor difficult"/>
    <s v="Remote Work"/>
    <s v="Male"/>
    <n v="0"/>
    <n v="29"/>
    <x v="2"/>
    <n v="1"/>
    <s v="White or Caucasian"/>
    <s v="North America"/>
    <n v="1"/>
    <n v="0"/>
    <n v="0"/>
    <n v="0"/>
    <n v="0"/>
    <n v="0"/>
    <n v="0"/>
    <n v="0"/>
  </r>
  <r>
    <s v="62a615fd18134ddc75d1f1fa"/>
    <s v="anonymous"/>
    <s v="6/12/2022"/>
    <s v="12:36"/>
    <s v="0:01:57"/>
    <s v="Student/Looking/None"/>
    <n v="0"/>
    <n v="0"/>
    <n v="0"/>
    <n v="0"/>
    <n v="0"/>
    <s v="No"/>
    <s v="0-40k"/>
    <n v="1"/>
    <s v="Education"/>
    <s v="Python"/>
    <n v="0"/>
    <n v="0"/>
    <n v="3"/>
    <n v="0"/>
    <n v="0"/>
    <n v="8"/>
    <n v="1.8333333333333333"/>
    <s v="Difficult"/>
    <s v="Better Salary"/>
    <s v="Male"/>
    <n v="0"/>
    <n v="27"/>
    <x v="1"/>
    <n v="3"/>
    <s v="Black or African American"/>
    <s v="Africa"/>
    <n v="0"/>
    <n v="1"/>
    <n v="0"/>
    <n v="0"/>
    <n v="0"/>
    <n v="0"/>
    <n v="0"/>
    <n v="0"/>
  </r>
  <r>
    <s v="62a3784c0f8c8599d5af8fbc"/>
    <s v="anonymous"/>
    <s v="6/10/2022"/>
    <s v="12:58"/>
    <s v="0:01:54"/>
    <s v="Other"/>
    <n v="0"/>
    <n v="0"/>
    <n v="0"/>
    <n v="0"/>
    <n v="0"/>
    <s v="No"/>
    <s v="0-40k"/>
    <n v="1"/>
    <s v="Other"/>
    <s v="R"/>
    <n v="1"/>
    <n v="7"/>
    <n v="7"/>
    <n v="1"/>
    <n v="4"/>
    <n v="10"/>
    <n v="5"/>
    <s v="Neither easy nor difficult"/>
    <s v="Better Salary"/>
    <s v="Male"/>
    <n v="0"/>
    <n v="23"/>
    <x v="4"/>
    <n v="2"/>
    <s v="White or Caucasian"/>
    <s v="North America"/>
    <n v="1"/>
    <n v="0"/>
    <n v="0"/>
    <n v="0"/>
    <n v="0"/>
    <n v="0"/>
    <n v="0"/>
    <n v="0"/>
  </r>
  <r>
    <s v="62a37a43d8c00e9f541a4a7c"/>
    <s v="anonymous"/>
    <s v="6/10/2022"/>
    <s v="13:07"/>
    <s v="0:03:34"/>
    <s v="Data Analyst"/>
    <n v="1"/>
    <n v="0"/>
    <n v="0"/>
    <n v="0"/>
    <n v="0"/>
    <s v="Yes"/>
    <s v="0-40k"/>
    <n v="1"/>
    <s v="Finance"/>
    <s v="Python"/>
    <n v="4"/>
    <n v="7"/>
    <n v="8"/>
    <n v="7"/>
    <n v="8"/>
    <n v="8"/>
    <n v="7"/>
    <s v="Difficult"/>
    <s v="Better Salary"/>
    <s v="Male"/>
    <n v="0"/>
    <n v="31"/>
    <x v="1"/>
    <n v="3"/>
    <s v="Black or African American"/>
    <s v="Africa"/>
    <n v="0"/>
    <n v="1"/>
    <n v="0"/>
    <n v="0"/>
    <n v="0"/>
    <n v="0"/>
    <n v="0"/>
    <n v="0"/>
  </r>
  <r>
    <s v="62a33f17f8f7561645852867"/>
    <s v="anonymous"/>
    <s v="6/10/2022"/>
    <s v="8:54"/>
    <s v="0:02:28"/>
    <s v="BI Developer/Engineer"/>
    <n v="0"/>
    <n v="0"/>
    <n v="0"/>
    <n v="1"/>
    <n v="0"/>
    <s v="No"/>
    <s v="0-40k"/>
    <n v="1"/>
    <s v="Tech"/>
    <s v="Python"/>
    <n v="2"/>
    <n v="9"/>
    <n v="7"/>
    <n v="7"/>
    <n v="5"/>
    <n v="6"/>
    <n v="6"/>
    <s v="Difficult"/>
    <s v="Better Salary"/>
    <s v="Male"/>
    <n v="0"/>
    <n v="31"/>
    <x v="0"/>
    <s v=" "/>
    <s v="White or Caucasian"/>
    <s v="Europe"/>
    <n v="0"/>
    <n v="0"/>
    <n v="1"/>
    <n v="0"/>
    <n v="0"/>
    <n v="0"/>
    <n v="0"/>
    <n v="0"/>
  </r>
  <r>
    <s v="62a37aa1cf255543173081e5"/>
    <s v="anonymous"/>
    <s v="6/10/2022"/>
    <s v="13:08"/>
    <s v="0:01:51"/>
    <s v="Data Analyst"/>
    <n v="1"/>
    <n v="0"/>
    <n v="0"/>
    <n v="0"/>
    <n v="0"/>
    <s v="No"/>
    <s v="66k-85k"/>
    <n v="3"/>
    <s v="Finance"/>
    <s v="Python"/>
    <n v="3"/>
    <n v="5"/>
    <n v="5"/>
    <n v="5"/>
    <n v="3"/>
    <n v="3"/>
    <n v="4"/>
    <s v="Very Difficult"/>
    <s v="Better Salary"/>
    <s v="Male"/>
    <n v="0"/>
    <n v="29"/>
    <x v="3"/>
    <n v="4"/>
    <s v="Hispanic or Latino"/>
    <s v="North America"/>
    <n v="1"/>
    <n v="0"/>
    <n v="0"/>
    <n v="0"/>
    <n v="0"/>
    <n v="0"/>
    <n v="0"/>
    <n v="0"/>
  </r>
  <r>
    <s v="62a346d90a77c1a77f65d08d"/>
    <s v="anonymous"/>
    <s v="6/10/2022"/>
    <s v="9:27"/>
    <s v="0:02:39"/>
    <s v="Data Analyst"/>
    <n v="1"/>
    <n v="0"/>
    <n v="0"/>
    <n v="0"/>
    <n v="0"/>
    <s v="No"/>
    <s v="41k-65k"/>
    <n v="2"/>
    <s v="Other"/>
    <s v="Python"/>
    <n v="6"/>
    <n v="8"/>
    <n v="5"/>
    <n v="5"/>
    <n v="6"/>
    <n v="9"/>
    <n v="6.5"/>
    <s v="Neither easy nor difficult"/>
    <s v="Remote Work"/>
    <s v="Female"/>
    <n v="1"/>
    <n v="42"/>
    <x v="3"/>
    <n v="4"/>
    <s v="White or Caucasian"/>
    <s v="Europe"/>
    <n v="0"/>
    <n v="0"/>
    <n v="1"/>
    <n v="0"/>
    <n v="0"/>
    <n v="0"/>
    <n v="0"/>
    <n v="0"/>
  </r>
  <r>
    <s v="62a37b7db4da29969c636123"/>
    <s v="anonymous"/>
    <s v="6/10/2022"/>
    <s v="13:12"/>
    <s v="0:01:25"/>
    <s v="Student/Looking/None"/>
    <n v="0"/>
    <n v="0"/>
    <n v="0"/>
    <n v="0"/>
    <n v="0"/>
    <s v="No"/>
    <s v="0-40k"/>
    <n v="1"/>
    <s v="Other"/>
    <s v="Other"/>
    <n v="0"/>
    <n v="0"/>
    <n v="1"/>
    <n v="1"/>
    <n v="0"/>
    <n v="1"/>
    <n v="0.5"/>
    <s v="Neither easy nor difficult"/>
    <s v="Remote Work"/>
    <s v="Female"/>
    <n v="1"/>
    <n v="24"/>
    <x v="2"/>
    <n v="1"/>
    <s v="Hispanic or Latino"/>
    <s v="North America"/>
    <n v="1"/>
    <n v="0"/>
    <n v="0"/>
    <n v="0"/>
    <n v="0"/>
    <n v="0"/>
    <n v="0"/>
    <n v="0"/>
  </r>
  <r>
    <s v="62a37bab2e54c9003e53a10a"/>
    <s v="anonymous"/>
    <s v="6/10/2022"/>
    <s v="13:13"/>
    <s v="0:02:09"/>
    <s v="Data Analyst"/>
    <n v="1"/>
    <n v="0"/>
    <n v="0"/>
    <n v="0"/>
    <n v="0"/>
    <s v="Yes"/>
    <s v="66k-85k"/>
    <n v="3"/>
    <s v="Other"/>
    <s v="Python"/>
    <n v="5"/>
    <n v="9"/>
    <n v="10"/>
    <n v="10"/>
    <n v="5"/>
    <n v="10"/>
    <n v="8.1666666666666661"/>
    <s v="Neither easy nor difficult"/>
    <s v="Better Salary"/>
    <s v="Male"/>
    <n v="0"/>
    <n v="26"/>
    <x v="1"/>
    <n v="3"/>
    <s v="Black or African American"/>
    <s v="North America"/>
    <n v="1"/>
    <n v="0"/>
    <n v="0"/>
    <n v="0"/>
    <n v="0"/>
    <n v="0"/>
    <n v="0"/>
    <n v="0"/>
  </r>
  <r>
    <s v="62a37c50cec54911e9cacee2"/>
    <s v="anonymous"/>
    <s v="6/10/2022"/>
    <s v="13:16"/>
    <s v="0:01:30"/>
    <s v="Student/Looking/None"/>
    <n v="0"/>
    <n v="0"/>
    <n v="0"/>
    <n v="0"/>
    <n v="0"/>
    <s v="Yes"/>
    <s v="0-40k"/>
    <n v="1"/>
    <s v="Finance"/>
    <s v="Python"/>
    <n v="4"/>
    <n v="3"/>
    <n v="5"/>
    <n v="2"/>
    <n v="2"/>
    <n v="3"/>
    <n v="3.1666666666666665"/>
    <s v="Difficult"/>
    <s v="Good Culture"/>
    <s v="Male"/>
    <n v="0"/>
    <n v="31"/>
    <x v="1"/>
    <n v="3"/>
    <s v="Asian or Asian American"/>
    <s v="India"/>
    <n v="0"/>
    <n v="0"/>
    <n v="0"/>
    <n v="1"/>
    <n v="0"/>
    <n v="0"/>
    <n v="0"/>
    <n v="0"/>
  </r>
  <r>
    <s v="62a37d41bae91e4b8b8369f7"/>
    <s v="anonymous"/>
    <s v="6/10/2022"/>
    <s v="13:20"/>
    <s v="0:01:31"/>
    <s v="Data Analyst"/>
    <n v="1"/>
    <n v="0"/>
    <n v="0"/>
    <n v="0"/>
    <n v="0"/>
    <s v="Yes"/>
    <s v="0-40k"/>
    <n v="1"/>
    <s v="Other"/>
    <s v="Python"/>
    <n v="1"/>
    <n v="1"/>
    <n v="1"/>
    <n v="1"/>
    <n v="7"/>
    <n v="9"/>
    <n v="3.3333333333333335"/>
    <s v="Neither easy nor difficult"/>
    <s v="Remote Work"/>
    <s v="Male"/>
    <n v="0"/>
    <n v="22"/>
    <x v="1"/>
    <n v="3"/>
    <s v="Black or African American"/>
    <s v="Africa"/>
    <n v="0"/>
    <n v="1"/>
    <n v="0"/>
    <n v="0"/>
    <n v="0"/>
    <n v="0"/>
    <n v="0"/>
    <n v="0"/>
  </r>
  <r>
    <s v="62a37f8db4da29969c6367bf"/>
    <s v="anonymous"/>
    <s v="6/10/2022"/>
    <s v="13:29"/>
    <s v="0:02:32"/>
    <s v="Data Analyst"/>
    <n v="1"/>
    <n v="0"/>
    <n v="0"/>
    <n v="0"/>
    <n v="0"/>
    <s v="Yes"/>
    <s v="66k-85k"/>
    <n v="3"/>
    <s v="Other"/>
    <s v="Python"/>
    <n v="7"/>
    <n v="8"/>
    <n v="10"/>
    <n v="8"/>
    <n v="7"/>
    <n v="5"/>
    <n v="7.5"/>
    <s v="Neither easy nor difficult"/>
    <s v="Remote Work"/>
    <s v="Male"/>
    <n v="0"/>
    <n v="31"/>
    <x v="1"/>
    <n v="3"/>
    <s v="White or Caucasian"/>
    <s v="Europe"/>
    <n v="0"/>
    <n v="0"/>
    <n v="1"/>
    <n v="0"/>
    <n v="0"/>
    <n v="0"/>
    <n v="0"/>
    <n v="0"/>
  </r>
  <r>
    <s v="62a37ff3bae91e4b8b836ed0"/>
    <s v="anonymous"/>
    <s v="6/10/2022"/>
    <s v="13:31"/>
    <s v="0:01:21"/>
    <s v="Student/Looking/None"/>
    <n v="0"/>
    <n v="0"/>
    <n v="0"/>
    <n v="0"/>
    <n v="0"/>
    <s v="Yes"/>
    <s v="0-40k"/>
    <n v="1"/>
    <s v="Tech"/>
    <s v="Python"/>
    <n v="0"/>
    <n v="4"/>
    <n v="0"/>
    <n v="0"/>
    <n v="4"/>
    <n v="5"/>
    <n v="2.1666666666666665"/>
    <s v="Neither easy nor difficult"/>
    <s v="Better Salary"/>
    <s v="Male"/>
    <n v="0"/>
    <n v="27"/>
    <x v="3"/>
    <n v="4"/>
    <s v="Asian or Asian American"/>
    <s v="North America"/>
    <n v="1"/>
    <n v="0"/>
    <n v="0"/>
    <n v="0"/>
    <n v="0"/>
    <n v="0"/>
    <n v="0"/>
    <n v="0"/>
  </r>
  <r>
    <s v="62a38023575fa3a5ae89339e"/>
    <s v="anonymous"/>
    <s v="6/10/2022"/>
    <s v="13:32"/>
    <s v="0:01:32"/>
    <s v="Student/Looking/None"/>
    <n v="0"/>
    <n v="0"/>
    <n v="0"/>
    <n v="0"/>
    <n v="0"/>
    <s v="No"/>
    <s v="0-40k"/>
    <n v="1"/>
    <s v="Other"/>
    <s v="Python"/>
    <n v="1"/>
    <n v="1"/>
    <n v="2"/>
    <n v="1"/>
    <n v="1"/>
    <n v="1"/>
    <n v="1.1666666666666667"/>
    <s v="Difficult"/>
    <s v="Better Salary"/>
    <s v="Female"/>
    <n v="1"/>
    <n v="25"/>
    <x v="1"/>
    <n v="3"/>
    <s v="Asian or Asian American"/>
    <s v="North America"/>
    <n v="1"/>
    <n v="0"/>
    <n v="0"/>
    <n v="0"/>
    <n v="0"/>
    <n v="0"/>
    <n v="0"/>
    <n v="0"/>
  </r>
  <r>
    <s v="62a4a8cb0a77c1a77f67a405"/>
    <s v="anonymous"/>
    <s v="6/11/2022"/>
    <s v="10:38"/>
    <s v="0:02:27"/>
    <s v="Data Analyst"/>
    <n v="1"/>
    <n v="0"/>
    <n v="0"/>
    <n v="0"/>
    <n v="0"/>
    <s v="Yes"/>
    <s v="0-40k"/>
    <n v="1"/>
    <s v="Other"/>
    <s v="SQL"/>
    <n v="4"/>
    <n v="5"/>
    <n v="8"/>
    <n v="4"/>
    <n v="8"/>
    <n v="4"/>
    <n v="5.5"/>
    <s v="Easy"/>
    <s v="Good Culture"/>
    <s v="Male"/>
    <n v="0"/>
    <n v="45"/>
    <x v="4"/>
    <n v="2"/>
    <s v="White or Caucasian"/>
    <s v="Europe"/>
    <n v="0"/>
    <n v="0"/>
    <n v="1"/>
    <n v="0"/>
    <n v="0"/>
    <n v="0"/>
    <n v="0"/>
    <n v="0"/>
  </r>
  <r>
    <s v="62a381d024a262602738ab19"/>
    <s v="anonymous"/>
    <s v="6/10/2022"/>
    <s v="13:39"/>
    <s v="0:01:44"/>
    <s v="Data Analyst"/>
    <n v="1"/>
    <n v="0"/>
    <n v="0"/>
    <n v="0"/>
    <n v="0"/>
    <s v="Yes"/>
    <s v="41k-65k"/>
    <n v="2"/>
    <s v="Healthcare"/>
    <s v="R"/>
    <n v="0"/>
    <n v="6"/>
    <n v="5"/>
    <n v="6"/>
    <n v="0"/>
    <n v="2"/>
    <n v="3.1666666666666665"/>
    <s v="Easy"/>
    <s v="Other"/>
    <s v="Male"/>
    <n v="0"/>
    <n v="28"/>
    <x v="3"/>
    <n v="4"/>
    <s v="Hispanic or Latino"/>
    <s v="North America"/>
    <n v="1"/>
    <n v="0"/>
    <n v="0"/>
    <n v="0"/>
    <n v="0"/>
    <n v="0"/>
    <n v="0"/>
    <n v="0"/>
  </r>
  <r>
    <s v="62a38227bae91e4b8b837235"/>
    <s v="anonymous"/>
    <s v="6/10/2022"/>
    <s v="13:40"/>
    <s v="0:01:37"/>
    <s v="Data Analyst"/>
    <n v="1"/>
    <n v="0"/>
    <n v="0"/>
    <n v="0"/>
    <n v="0"/>
    <s v="No"/>
    <s v="125k-150k"/>
    <n v="6"/>
    <s v="Finance"/>
    <s v="Python"/>
    <n v="6"/>
    <n v="6"/>
    <n v="5"/>
    <n v="4"/>
    <n v="2"/>
    <n v="4"/>
    <n v="4.5"/>
    <s v="Easy"/>
    <s v="Remote Work"/>
    <s v="Male"/>
    <n v="0"/>
    <n v="26"/>
    <x v="1"/>
    <n v="3"/>
    <s v="White or Caucasian"/>
    <s v="North America"/>
    <n v="1"/>
    <n v="0"/>
    <n v="0"/>
    <n v="0"/>
    <n v="0"/>
    <n v="0"/>
    <n v="0"/>
    <n v="0"/>
  </r>
  <r>
    <s v="62a38489cf25554317309145"/>
    <s v="anonymous"/>
    <s v="6/10/2022"/>
    <s v="13:51"/>
    <s v="0:01:40"/>
    <s v="Data Scientist"/>
    <n v="0"/>
    <n v="0"/>
    <n v="1"/>
    <n v="0"/>
    <n v="0"/>
    <s v="Yes"/>
    <s v="125k-150k"/>
    <n v="6"/>
    <s v="Other"/>
    <s v="Python"/>
    <n v="6"/>
    <n v="7"/>
    <n v="7"/>
    <n v="10"/>
    <n v="6"/>
    <n v="7"/>
    <n v="7.166666666666667"/>
    <s v="Neither easy nor difficult"/>
    <s v="Remote Work"/>
    <s v="Female"/>
    <n v="1"/>
    <n v="32"/>
    <x v="3"/>
    <n v="4"/>
    <s v="White or Caucasian"/>
    <s v="North America"/>
    <n v="1"/>
    <n v="0"/>
    <n v="0"/>
    <n v="0"/>
    <n v="0"/>
    <n v="0"/>
    <n v="0"/>
    <n v="0"/>
  </r>
  <r>
    <s v="62a384f0cec54911e9cadd6f"/>
    <s v="anonymous"/>
    <s v="6/10/2022"/>
    <s v="13:52"/>
    <s v="0:02:41"/>
    <s v="Data Analyst"/>
    <n v="1"/>
    <n v="0"/>
    <n v="0"/>
    <n v="0"/>
    <n v="0"/>
    <s v="Yes"/>
    <s v="0-40k"/>
    <n v="1"/>
    <s v="Other"/>
    <s v="SQL"/>
    <n v="3"/>
    <n v="5"/>
    <n v="6"/>
    <n v="4"/>
    <n v="6"/>
    <n v="6"/>
    <n v="5"/>
    <s v="Neither easy nor difficult"/>
    <s v="Better Salary"/>
    <s v="Female"/>
    <n v="1"/>
    <n v="40"/>
    <x v="5"/>
    <n v="5"/>
    <s v="White or Caucasian"/>
    <s v="Europe"/>
    <n v="0"/>
    <n v="0"/>
    <n v="1"/>
    <n v="0"/>
    <n v="0"/>
    <n v="0"/>
    <n v="0"/>
    <n v="0"/>
  </r>
  <r>
    <s v="62a9f8a4cf2555431739d694"/>
    <s v="anonymous"/>
    <s v="6/15/2022"/>
    <s v="11:20"/>
    <s v="0:01:23"/>
    <s v="Data Engineer"/>
    <n v="0"/>
    <n v="1"/>
    <n v="0"/>
    <n v="0"/>
    <n v="0"/>
    <s v="No"/>
    <s v="66k-85k"/>
    <n v="3"/>
    <s v="Education"/>
    <s v="Python"/>
    <n v="10"/>
    <n v="10"/>
    <n v="10"/>
    <n v="9"/>
    <n v="9"/>
    <n v="10"/>
    <n v="9.6666666666666661"/>
    <s v="Difficult"/>
    <s v="Remote Work"/>
    <s v="Male"/>
    <n v="0"/>
    <n v="25"/>
    <x v="1"/>
    <n v="3"/>
    <s v="Other"/>
    <s v="Europe"/>
    <n v="0"/>
    <n v="0"/>
    <n v="1"/>
    <n v="0"/>
    <n v="0"/>
    <n v="0"/>
    <n v="0"/>
    <n v="0"/>
  </r>
  <r>
    <s v="62a3856218134ddc75cf1ee0"/>
    <s v="anonymous"/>
    <s v="6/10/2022"/>
    <s v="13:54"/>
    <s v="0:01:29"/>
    <s v="Data Analyst"/>
    <n v="1"/>
    <n v="0"/>
    <n v="0"/>
    <n v="0"/>
    <n v="0"/>
    <s v="Yes"/>
    <s v="66k-85k"/>
    <n v="3"/>
    <s v="Finance"/>
    <s v="Python"/>
    <n v="6"/>
    <n v="10"/>
    <n v="9"/>
    <n v="9"/>
    <n v="9"/>
    <n v="10"/>
    <n v="8.8333333333333339"/>
    <s v="Difficult"/>
    <s v="Better Salary"/>
    <s v="Male"/>
    <n v="0"/>
    <n v="35"/>
    <x v="1"/>
    <n v="3"/>
    <s v="Hispanic or Latino"/>
    <s v="North America"/>
    <n v="1"/>
    <n v="0"/>
    <n v="0"/>
    <n v="0"/>
    <n v="0"/>
    <n v="0"/>
    <n v="0"/>
    <n v="0"/>
  </r>
  <r>
    <s v="62a385c40f8c8599d5afa6cf"/>
    <s v="anonymous"/>
    <s v="6/10/2022"/>
    <s v="13:56"/>
    <s v="0:00:59"/>
    <s v="Data Analyst"/>
    <n v="1"/>
    <n v="0"/>
    <n v="0"/>
    <n v="0"/>
    <n v="0"/>
    <s v="Yes"/>
    <s v="66k-85k"/>
    <n v="3"/>
    <s v="Tech"/>
    <s v="Python"/>
    <n v="3"/>
    <n v="4"/>
    <n v="4"/>
    <n v="4"/>
    <n v="5"/>
    <n v="5"/>
    <n v="4.166666666666667"/>
    <s v="Very Difficult"/>
    <s v="Good Work/Life Balance"/>
    <s v="Male"/>
    <n v="0"/>
    <n v="29"/>
    <x v="3"/>
    <n v="4"/>
    <s v="Asian or Asian American"/>
    <s v="North America"/>
    <n v="1"/>
    <n v="0"/>
    <n v="0"/>
    <n v="0"/>
    <n v="0"/>
    <n v="0"/>
    <n v="0"/>
    <n v="0"/>
  </r>
  <r>
    <s v="62a385ddbae91e4b8b837855"/>
    <s v="anonymous"/>
    <s v="6/10/2022"/>
    <s v="13:56"/>
    <s v="0:04:08"/>
    <s v="Data Analyst"/>
    <n v="1"/>
    <n v="0"/>
    <n v="0"/>
    <n v="0"/>
    <n v="0"/>
    <s v="No"/>
    <s v="41k-65k"/>
    <n v="2"/>
    <s v="Finance"/>
    <s v="Python"/>
    <n v="6"/>
    <n v="5"/>
    <n v="9"/>
    <n v="9"/>
    <n v="7"/>
    <n v="5"/>
    <n v="6.833333333333333"/>
    <s v="Neither easy nor difficult"/>
    <s v="Other"/>
    <s v="Female"/>
    <n v="1"/>
    <n v="25"/>
    <x v="3"/>
    <n v="4"/>
    <s v="Hispanic or Latino"/>
    <s v="Europe"/>
    <n v="0"/>
    <n v="0"/>
    <n v="1"/>
    <n v="0"/>
    <n v="0"/>
    <n v="0"/>
    <n v="0"/>
    <n v="0"/>
  </r>
  <r>
    <s v="62a41968f8d5efcc22f8fd44"/>
    <s v="anonymous"/>
    <s v="6/11/2022"/>
    <s v="0:26"/>
    <s v="0:02:20"/>
    <s v="Database Developer"/>
    <n v="0"/>
    <n v="0"/>
    <n v="0"/>
    <n v="0"/>
    <n v="1"/>
    <s v="Yes"/>
    <s v="0-40k"/>
    <n v="1"/>
    <s v="Telecommunication"/>
    <s v="SQL"/>
    <n v="2"/>
    <n v="3"/>
    <n v="6"/>
    <n v="6"/>
    <n v="3"/>
    <n v="5"/>
    <n v="4.166666666666667"/>
    <s v="Difficult"/>
    <s v="Better Salary"/>
    <s v="Male"/>
    <n v="0"/>
    <n v="24"/>
    <x v="1"/>
    <n v="3"/>
    <s v="White or Caucasian"/>
    <s v="United Kingdom"/>
    <n v="0"/>
    <n v="0"/>
    <n v="0"/>
    <n v="0"/>
    <n v="1"/>
    <n v="0"/>
    <n v="0"/>
    <n v="0"/>
  </r>
  <r>
    <s v="62a386dfcec54911e9cae1d3"/>
    <s v="anonymous"/>
    <s v="6/10/2022"/>
    <s v="14:01"/>
    <s v="0:02:04"/>
    <s v="Data Analyst"/>
    <n v="1"/>
    <n v="0"/>
    <n v="0"/>
    <n v="0"/>
    <n v="0"/>
    <s v="No"/>
    <s v="86k-105k"/>
    <n v="4"/>
    <s v="Agriculture"/>
    <s v="Python"/>
    <n v="7"/>
    <n v="6"/>
    <n v="7"/>
    <n v="4"/>
    <n v="5"/>
    <n v="8"/>
    <n v="6.166666666666667"/>
    <s v="Difficult"/>
    <s v="Good Work/Life Balance"/>
    <s v="Male"/>
    <n v="0"/>
    <n v="26"/>
    <x v="1"/>
    <n v="3"/>
    <s v="Black or African American"/>
    <s v="North America"/>
    <n v="1"/>
    <n v="0"/>
    <n v="0"/>
    <n v="0"/>
    <n v="0"/>
    <n v="0"/>
    <n v="0"/>
    <n v="0"/>
  </r>
  <r>
    <s v="62a6ea03d8c00e9f541e3594"/>
    <s v="anonymous"/>
    <s v="6/13/2022"/>
    <s v="3:40"/>
    <s v="0:04:45"/>
    <s v="Data Scientist"/>
    <n v="0"/>
    <n v="0"/>
    <n v="1"/>
    <n v="0"/>
    <n v="0"/>
    <s v="Yes"/>
    <s v="41k-65k"/>
    <n v="2"/>
    <s v="Finance"/>
    <s v="Python"/>
    <n v="5"/>
    <n v="7"/>
    <n v="7"/>
    <n v="4"/>
    <n v="5"/>
    <n v="7"/>
    <n v="5.833333333333333"/>
    <s v="Neither easy nor difficult"/>
    <s v="Better Salary"/>
    <s v="Male"/>
    <n v="0"/>
    <n v="30"/>
    <x v="1"/>
    <n v="3"/>
    <s v="Asian or Asian American"/>
    <s v="Asia"/>
    <n v="0"/>
    <n v="0"/>
    <n v="0"/>
    <n v="0"/>
    <n v="0"/>
    <n v="1"/>
    <n v="0"/>
    <n v="0"/>
  </r>
  <r>
    <s v="62a38733f8d5efcc22f859fc"/>
    <s v="anonymous"/>
    <s v="6/10/2022"/>
    <s v="14:02"/>
    <s v="0:01:27"/>
    <s v="Data Analyst"/>
    <n v="1"/>
    <n v="0"/>
    <n v="0"/>
    <n v="0"/>
    <n v="0"/>
    <s v="Yes"/>
    <s v="0-40k"/>
    <n v="1"/>
    <s v="Finance"/>
    <s v="Python"/>
    <n v="5"/>
    <n v="2"/>
    <n v="5"/>
    <n v="4"/>
    <n v="3"/>
    <n v="5"/>
    <n v="4"/>
    <s v="Neither easy nor difficult"/>
    <s v="Good Work/Life Balance"/>
    <s v="Male"/>
    <n v="0"/>
    <n v="26"/>
    <x v="1"/>
    <n v="3"/>
    <s v="White or Caucasian"/>
    <s v="Middle East"/>
    <n v="0"/>
    <n v="0"/>
    <n v="0"/>
    <n v="0"/>
    <n v="0"/>
    <n v="0"/>
    <n v="0"/>
    <n v="0"/>
  </r>
  <r>
    <s v="62a387e6575fa3a5ae8940a1"/>
    <s v="anonymous"/>
    <s v="6/10/2022"/>
    <s v="14:05"/>
    <s v="0:02:11"/>
    <s v="Data Analyst"/>
    <n v="1"/>
    <n v="0"/>
    <n v="0"/>
    <n v="0"/>
    <n v="0"/>
    <s v="No"/>
    <s v="0-40k"/>
    <n v="1"/>
    <s v="Tech"/>
    <s v="Python"/>
    <n v="3"/>
    <n v="3"/>
    <n v="5"/>
    <n v="4"/>
    <n v="3"/>
    <n v="2"/>
    <n v="3.3333333333333335"/>
    <s v="Difficult"/>
    <s v="Other"/>
    <s v="Female"/>
    <n v="1"/>
    <n v="22"/>
    <x v="1"/>
    <n v="3"/>
    <s v="Asian or Asian American"/>
    <s v="India"/>
    <n v="0"/>
    <n v="0"/>
    <n v="0"/>
    <n v="1"/>
    <n v="0"/>
    <n v="0"/>
    <n v="0"/>
    <n v="0"/>
  </r>
  <r>
    <s v="62a42243f8d5efcc22f90c55"/>
    <s v="anonymous"/>
    <s v="6/11/2022"/>
    <s v="1:04"/>
    <s v="0:01:37"/>
    <s v="Student/Looking/None"/>
    <n v="0"/>
    <n v="0"/>
    <n v="0"/>
    <n v="0"/>
    <n v="0"/>
    <s v="No"/>
    <s v="0-40k"/>
    <n v="1"/>
    <s v="Other"/>
    <s v="Python"/>
    <n v="0"/>
    <n v="0"/>
    <n v="0"/>
    <n v="0"/>
    <n v="0"/>
    <n v="0"/>
    <n v="0"/>
    <s v="Very Difficult"/>
    <s v="Remote Work"/>
    <s v="Male"/>
    <n v="0"/>
    <n v="25"/>
    <x v="1"/>
    <n v="3"/>
    <s v="Asian or Asian American"/>
    <s v="Asia"/>
    <n v="0"/>
    <n v="0"/>
    <n v="0"/>
    <n v="0"/>
    <n v="0"/>
    <n v="1"/>
    <n v="0"/>
    <n v="0"/>
  </r>
  <r>
    <s v="62a68f1e0a77c1a77f69a381"/>
    <s v="anonymous"/>
    <s v="6/12/2022"/>
    <s v="21:13"/>
    <s v="0:04:36"/>
    <s v="Other"/>
    <n v="0"/>
    <n v="0"/>
    <n v="0"/>
    <n v="0"/>
    <n v="0"/>
    <s v="Yes"/>
    <s v="0-40k"/>
    <n v="1"/>
    <s v="Other"/>
    <s v="Python"/>
    <n v="3"/>
    <n v="3"/>
    <n v="3"/>
    <n v="2"/>
    <n v="2"/>
    <n v="2"/>
    <n v="2.5"/>
    <s v="Very Easy"/>
    <s v="Good Work/Life Balance"/>
    <s v="Male"/>
    <n v="0"/>
    <n v="48"/>
    <x v="3"/>
    <n v="4"/>
    <s v="Other"/>
    <s v="Asia"/>
    <n v="0"/>
    <n v="0"/>
    <n v="0"/>
    <n v="0"/>
    <n v="0"/>
    <n v="1"/>
    <n v="0"/>
    <n v="0"/>
  </r>
  <r>
    <s v="62a9e206f3072dd8926bce70"/>
    <s v="anonymous"/>
    <s v="6/15/2022"/>
    <s v="9:43"/>
    <s v="0:02:07"/>
    <s v="Data Analyst"/>
    <n v="1"/>
    <n v="0"/>
    <n v="0"/>
    <n v="0"/>
    <n v="0"/>
    <s v="No"/>
    <s v="0-40k"/>
    <n v="1"/>
    <s v="Tech"/>
    <s v="Python"/>
    <n v="3"/>
    <n v="8"/>
    <n v="8"/>
    <n v="5"/>
    <n v="7"/>
    <n v="9"/>
    <n v="6.666666666666667"/>
    <s v="Easy"/>
    <s v="Better Salary"/>
    <s v="Male"/>
    <n v="0"/>
    <n v="26"/>
    <x v="1"/>
    <n v="3"/>
    <s v="Asian or Asian American"/>
    <s v="Asia"/>
    <n v="0"/>
    <n v="0"/>
    <n v="0"/>
    <n v="0"/>
    <n v="0"/>
    <n v="1"/>
    <n v="0"/>
    <n v="0"/>
  </r>
  <r>
    <s v="62a389b70f8c8599d5afad1a"/>
    <s v="anonymous"/>
    <s v="6/10/2022"/>
    <s v="14:13"/>
    <s v="0:02:27"/>
    <s v="Data Analyst"/>
    <n v="1"/>
    <n v="0"/>
    <n v="0"/>
    <n v="0"/>
    <n v="0"/>
    <s v="No"/>
    <s v="0-40k"/>
    <n v="1"/>
    <s v="Tech"/>
    <s v="Python"/>
    <n v="3"/>
    <n v="5"/>
    <n v="4"/>
    <n v="5"/>
    <n v="4"/>
    <n v="2"/>
    <n v="3.8333333333333335"/>
    <s v="Neither easy nor difficult"/>
    <s v="Better Salary"/>
    <s v="Male"/>
    <n v="0"/>
    <n v="29"/>
    <x v="1"/>
    <n v="3"/>
    <s v="Asian or Asian American"/>
    <s v="India"/>
    <n v="0"/>
    <n v="0"/>
    <n v="0"/>
    <n v="1"/>
    <n v="0"/>
    <n v="0"/>
    <n v="0"/>
    <n v="0"/>
  </r>
  <r>
    <s v="62a389ed18134ddc75cf24f8"/>
    <s v="anonymous"/>
    <s v="6/10/2022"/>
    <s v="14:14"/>
    <s v="0:01:27"/>
    <s v="Data Scientist"/>
    <n v="0"/>
    <n v="0"/>
    <n v="1"/>
    <n v="0"/>
    <n v="0"/>
    <s v="No"/>
    <s v="0-40k"/>
    <n v="1"/>
    <s v="Tech"/>
    <s v="R"/>
    <n v="2"/>
    <n v="7"/>
    <n v="7"/>
    <n v="7"/>
    <n v="7"/>
    <n v="7"/>
    <n v="6.166666666666667"/>
    <s v="Easy"/>
    <s v="Better Salary"/>
    <s v="Male"/>
    <n v="0"/>
    <n v="21"/>
    <x v="1"/>
    <n v="3"/>
    <s v="Black or African American"/>
    <s v="Africa"/>
    <n v="0"/>
    <n v="1"/>
    <n v="0"/>
    <n v="0"/>
    <n v="0"/>
    <n v="0"/>
    <n v="0"/>
    <n v="0"/>
  </r>
  <r>
    <s v="62aee103f8f756164595adb8"/>
    <s v="anonymous"/>
    <s v="6/19/2022"/>
    <s v="4:40"/>
    <s v="0:01:20"/>
    <s v="Student/Looking/None"/>
    <n v="0"/>
    <n v="0"/>
    <n v="0"/>
    <n v="0"/>
    <n v="0"/>
    <s v="Yes"/>
    <s v="0-40k"/>
    <n v="1"/>
    <s v="Education"/>
    <s v="Python"/>
    <n v="7"/>
    <n v="8"/>
    <n v="9"/>
    <n v="8"/>
    <n v="9"/>
    <n v="10"/>
    <n v="8.5"/>
    <s v="Difficult"/>
    <s v="Good Work/Life Balance"/>
    <s v="Male"/>
    <n v="0"/>
    <n v="26"/>
    <x v="1"/>
    <n v="3"/>
    <s v="Asian or Asian American"/>
    <s v="Asia"/>
    <n v="0"/>
    <n v="0"/>
    <n v="0"/>
    <n v="0"/>
    <n v="0"/>
    <n v="1"/>
    <n v="0"/>
    <n v="0"/>
  </r>
  <r>
    <s v="62a38a4d575fa3a5ae8944df"/>
    <s v="anonymous"/>
    <s v="6/10/2022"/>
    <s v="14:15"/>
    <s v="0:01:43"/>
    <s v="Data Analyst"/>
    <n v="1"/>
    <n v="0"/>
    <n v="0"/>
    <n v="0"/>
    <n v="0"/>
    <s v="No"/>
    <s v="41k-65k"/>
    <n v="2"/>
    <s v="Education"/>
    <s v="Python"/>
    <n v="7"/>
    <n v="7"/>
    <n v="8"/>
    <n v="8"/>
    <n v="6"/>
    <n v="7"/>
    <n v="7.166666666666667"/>
    <s v="Neither easy nor difficult"/>
    <s v="Good Work/Life Balance"/>
    <s v="Male"/>
    <n v="0"/>
    <n v="26"/>
    <x v="1"/>
    <n v="3"/>
    <s v="Black or African American"/>
    <s v="North America"/>
    <n v="1"/>
    <n v="0"/>
    <n v="0"/>
    <n v="0"/>
    <n v="0"/>
    <n v="0"/>
    <n v="0"/>
    <n v="0"/>
  </r>
  <r>
    <s v="62a38a97cf25554317309af2"/>
    <s v="anonymous"/>
    <s v="6/10/2022"/>
    <s v="14:16"/>
    <s v="0:01:42"/>
    <s v="Data Analyst"/>
    <n v="1"/>
    <n v="0"/>
    <n v="0"/>
    <n v="0"/>
    <n v="0"/>
    <s v="Yes"/>
    <s v="41k-65k"/>
    <n v="2"/>
    <s v="Other"/>
    <s v="Python"/>
    <n v="2"/>
    <n v="4"/>
    <n v="7"/>
    <n v="10"/>
    <n v="5"/>
    <n v="10"/>
    <n v="6.333333333333333"/>
    <s v="Neither easy nor difficult"/>
    <s v="Remote Work"/>
    <s v="Male"/>
    <n v="0"/>
    <n v="28"/>
    <x v="1"/>
    <n v="3"/>
    <s v="White or Caucasian"/>
    <s v="North America"/>
    <n v="1"/>
    <n v="0"/>
    <n v="0"/>
    <n v="0"/>
    <n v="0"/>
    <n v="0"/>
    <n v="0"/>
    <n v="0"/>
  </r>
  <r>
    <s v="62a38c120f8c8599d5afb0e9"/>
    <s v="anonymous"/>
    <s v="6/10/2022"/>
    <s v="14:23"/>
    <s v="0:02:02"/>
    <s v="Other"/>
    <n v="0"/>
    <n v="0"/>
    <n v="0"/>
    <n v="0"/>
    <n v="0"/>
    <s v="No"/>
    <s v="41k-65k"/>
    <n v="2"/>
    <s v="Other"/>
    <s v="Python"/>
    <n v="1"/>
    <n v="5"/>
    <n v="5"/>
    <n v="1"/>
    <n v="0"/>
    <n v="3"/>
    <n v="2.5"/>
    <s v="Easy"/>
    <s v="Better Salary"/>
    <s v="Female"/>
    <n v="1"/>
    <n v="33"/>
    <x v="1"/>
    <n v="3"/>
    <s v="White or Caucasian"/>
    <s v="North America"/>
    <n v="1"/>
    <n v="0"/>
    <n v="0"/>
    <n v="0"/>
    <n v="0"/>
    <n v="0"/>
    <n v="0"/>
    <n v="0"/>
  </r>
  <r>
    <s v="62a38c9dbc6861bf317760c4"/>
    <s v="anonymous"/>
    <s v="6/10/2022"/>
    <s v="14:25"/>
    <s v="0:01:57"/>
    <s v="Data Analyst"/>
    <n v="1"/>
    <n v="0"/>
    <n v="0"/>
    <n v="0"/>
    <n v="0"/>
    <s v="Yes"/>
    <s v="66k-85k"/>
    <n v="3"/>
    <s v="Other"/>
    <s v="SQL"/>
    <n v="7"/>
    <n v="6"/>
    <n v="5"/>
    <n v="7"/>
    <n v="4"/>
    <n v="4"/>
    <n v="5.5"/>
    <s v="Easy"/>
    <s v="Better Salary"/>
    <s v="Female"/>
    <n v="1"/>
    <n v="56"/>
    <x v="1"/>
    <n v="3"/>
    <s v="White or Caucasian"/>
    <s v="North America"/>
    <n v="1"/>
    <n v="0"/>
    <n v="0"/>
    <n v="0"/>
    <n v="0"/>
    <n v="0"/>
    <n v="0"/>
    <n v="0"/>
  </r>
  <r>
    <s v="62b4404df31287f32e14d1c1"/>
    <s v="anonymous"/>
    <s v="6/23/2022"/>
    <s v="6:28"/>
    <s v="0:01:20"/>
    <s v="Database Developer"/>
    <n v="0"/>
    <n v="0"/>
    <n v="0"/>
    <n v="0"/>
    <n v="1"/>
    <s v="Yes"/>
    <s v="0-40k"/>
    <n v="1"/>
    <s v="Telecommunication"/>
    <s v="Python"/>
    <n v="5"/>
    <n v="5"/>
    <n v="5"/>
    <n v="5"/>
    <n v="4"/>
    <n v="5"/>
    <n v="4.833333333333333"/>
    <s v="Easy"/>
    <s v="Better Salary"/>
    <s v="Male"/>
    <n v="0"/>
    <n v="66"/>
    <x v="2"/>
    <n v="1"/>
    <s v="Black or African American"/>
    <s v="Africa"/>
    <n v="0"/>
    <n v="1"/>
    <n v="0"/>
    <n v="0"/>
    <n v="0"/>
    <n v="0"/>
    <n v="0"/>
    <n v="0"/>
  </r>
  <r>
    <s v="62a3906224a262602738c58a"/>
    <s v="anonymous"/>
    <s v="6/10/2022"/>
    <s v="14:41"/>
    <s v="0:01:16"/>
    <s v="Data Scientist"/>
    <n v="0"/>
    <n v="0"/>
    <n v="1"/>
    <n v="0"/>
    <n v="0"/>
    <s v="Yes"/>
    <s v="125k-150k"/>
    <n v="6"/>
    <s v="Healthcare"/>
    <s v="Python"/>
    <n v="4"/>
    <n v="5"/>
    <n v="5"/>
    <n v="5"/>
    <n v="4"/>
    <n v="5"/>
    <n v="4.666666666666667"/>
    <s v="Difficult"/>
    <s v="Better Salary"/>
    <s v="Male"/>
    <n v="0"/>
    <n v="28"/>
    <x v="3"/>
    <n v="4"/>
    <s v="White or Caucasian"/>
    <s v="North America"/>
    <n v="1"/>
    <n v="0"/>
    <n v="0"/>
    <n v="0"/>
    <n v="0"/>
    <n v="0"/>
    <n v="0"/>
    <n v="0"/>
  </r>
  <r>
    <s v="62a3907cbae91e4b8b838917"/>
    <s v="anonymous"/>
    <s v="6/10/2022"/>
    <s v="14:42"/>
    <s v="0:01:44"/>
    <s v="Student/Looking/None"/>
    <n v="0"/>
    <n v="0"/>
    <n v="0"/>
    <n v="0"/>
    <n v="0"/>
    <s v="No"/>
    <s v="0-40k"/>
    <n v="1"/>
    <s v="Other"/>
    <s v="JavaScript"/>
    <n v="0"/>
    <n v="0"/>
    <n v="0"/>
    <n v="0"/>
    <n v="0"/>
    <n v="10"/>
    <n v="1.6666666666666667"/>
    <s v="Neither easy nor difficult"/>
    <s v="Remote Work"/>
    <s v="Male"/>
    <n v="0"/>
    <n v="21"/>
    <x v="2"/>
    <n v="1"/>
    <s v="White or Caucasian"/>
    <s v="Middle East"/>
    <n v="0"/>
    <n v="0"/>
    <n v="0"/>
    <n v="0"/>
    <n v="0"/>
    <n v="0"/>
    <n v="0"/>
    <n v="0"/>
  </r>
  <r>
    <s v="62a390c0d8c00e9f541a6fd7"/>
    <s v="anonymous"/>
    <s v="6/10/2022"/>
    <s v="14:43"/>
    <s v="0:02:14"/>
    <s v="Student/Looking/None"/>
    <n v="0"/>
    <n v="0"/>
    <n v="0"/>
    <n v="0"/>
    <n v="0"/>
    <s v="No"/>
    <s v="66k-85k"/>
    <n v="3"/>
    <s v="Other"/>
    <s v="Python"/>
    <n v="2"/>
    <n v="2"/>
    <n v="4"/>
    <n v="1"/>
    <n v="2"/>
    <n v="1"/>
    <n v="2"/>
    <s v="Neither easy nor difficult"/>
    <s v="Good Work/Life Balance"/>
    <s v="Male"/>
    <n v="0"/>
    <n v="35"/>
    <x v="3"/>
    <n v="4"/>
    <s v="Black or African American"/>
    <s v="North America"/>
    <n v="1"/>
    <n v="0"/>
    <n v="0"/>
    <n v="0"/>
    <n v="0"/>
    <n v="0"/>
    <n v="0"/>
    <n v="0"/>
  </r>
  <r>
    <s v="62a3a9dbd8c00e9f541a93eb"/>
    <s v="anonymous"/>
    <s v="6/10/2022"/>
    <s v="16:30"/>
    <s v="0:01:54"/>
    <s v="Data Analyst"/>
    <n v="1"/>
    <n v="0"/>
    <n v="0"/>
    <n v="0"/>
    <n v="0"/>
    <s v="Yes"/>
    <s v="0-40k"/>
    <n v="1"/>
    <s v="Tech"/>
    <s v="Python"/>
    <n v="4"/>
    <n v="4"/>
    <n v="4"/>
    <n v="5"/>
    <n v="2"/>
    <n v="1"/>
    <n v="3.3333333333333335"/>
    <s v="Difficult"/>
    <s v="Better Salary"/>
    <s v="Male"/>
    <n v="0"/>
    <n v="29"/>
    <x v="3"/>
    <n v="4"/>
    <s v="White or Caucasian"/>
    <s v="Middle East"/>
    <n v="0"/>
    <n v="0"/>
    <n v="0"/>
    <n v="0"/>
    <n v="0"/>
    <n v="0"/>
    <n v="0"/>
    <n v="0"/>
  </r>
  <r>
    <s v="62a391cacf2555431730a623"/>
    <s v="anonymous"/>
    <s v="6/10/2022"/>
    <s v="14:47"/>
    <s v="0:01:18"/>
    <s v="Data Analyst"/>
    <n v="1"/>
    <n v="0"/>
    <n v="0"/>
    <n v="0"/>
    <n v="0"/>
    <s v="No"/>
    <s v="86k-105k"/>
    <n v="4"/>
    <s v="Tech"/>
    <s v="Python"/>
    <n v="9"/>
    <n v="10"/>
    <n v="8"/>
    <n v="8"/>
    <n v="7"/>
    <n v="7"/>
    <n v="8.1666666666666661"/>
    <s v="Neither easy nor difficult"/>
    <s v="Other"/>
    <s v="Female"/>
    <n v="1"/>
    <n v="23"/>
    <x v="1"/>
    <n v="3"/>
    <s v="Asian or Asian American"/>
    <s v="North America"/>
    <n v="1"/>
    <n v="0"/>
    <n v="0"/>
    <n v="0"/>
    <n v="0"/>
    <n v="0"/>
    <n v="0"/>
    <n v="0"/>
  </r>
  <r>
    <s v="62a39214f8f756164585c6b6"/>
    <s v="anonymous"/>
    <s v="6/10/2022"/>
    <s v="14:48"/>
    <s v="0:03:06"/>
    <s v="Other"/>
    <n v="0"/>
    <n v="0"/>
    <n v="0"/>
    <n v="0"/>
    <n v="0"/>
    <s v="No"/>
    <s v="41k-65k"/>
    <n v="2"/>
    <s v="Finance"/>
    <s v="Python"/>
    <n v="3"/>
    <n v="3"/>
    <n v="3"/>
    <n v="0"/>
    <n v="0"/>
    <n v="1"/>
    <n v="1.6666666666666667"/>
    <s v="Difficult"/>
    <s v="Good Work/Life Balance"/>
    <s v="Male"/>
    <n v="0"/>
    <n v="25"/>
    <x v="1"/>
    <n v="3"/>
    <s v="Asian or Asian American"/>
    <s v="India"/>
    <n v="0"/>
    <n v="0"/>
    <n v="0"/>
    <n v="1"/>
    <n v="0"/>
    <n v="0"/>
    <n v="0"/>
    <n v="0"/>
  </r>
  <r>
    <s v="62a39297b4da29969c638679"/>
    <s v="anonymous"/>
    <s v="6/10/2022"/>
    <s v="14:51"/>
    <s v="0:01:36"/>
    <s v="Data Engineer"/>
    <n v="0"/>
    <n v="1"/>
    <n v="0"/>
    <n v="0"/>
    <n v="0"/>
    <s v="Yes"/>
    <s v="86k-105k"/>
    <n v="4"/>
    <s v="Other"/>
    <s v="Python"/>
    <n v="8"/>
    <n v="7"/>
    <n v="10"/>
    <n v="9"/>
    <n v="10"/>
    <n v="10"/>
    <n v="9"/>
    <s v="Easy"/>
    <s v="Better Salary"/>
    <s v="Male"/>
    <n v="0"/>
    <n v="27"/>
    <x v="3"/>
    <n v="4"/>
    <s v="White or Caucasian"/>
    <s v="North America"/>
    <n v="1"/>
    <n v="0"/>
    <n v="0"/>
    <n v="0"/>
    <n v="0"/>
    <n v="0"/>
    <n v="0"/>
    <n v="0"/>
  </r>
  <r>
    <s v="62a393330a77c1a77f6662e4"/>
    <s v="anonymous"/>
    <s v="6/10/2022"/>
    <s v="14:53"/>
    <s v="0:01:54"/>
    <s v="Data Analyst"/>
    <n v="1"/>
    <n v="0"/>
    <n v="0"/>
    <n v="0"/>
    <n v="0"/>
    <s v="No"/>
    <s v="0-40k"/>
    <n v="1"/>
    <s v="Tech"/>
    <s v="Python"/>
    <n v="3"/>
    <n v="8"/>
    <n v="7"/>
    <n v="5"/>
    <n v="8"/>
    <n v="7"/>
    <n v="6.333333333333333"/>
    <s v="Neither easy nor difficult"/>
    <s v="Better Salary"/>
    <s v="Male"/>
    <n v="0"/>
    <n v="22"/>
    <x v="1"/>
    <n v="3"/>
    <s v="Other"/>
    <s v="India"/>
    <n v="0"/>
    <n v="0"/>
    <n v="0"/>
    <n v="1"/>
    <n v="0"/>
    <n v="0"/>
    <n v="0"/>
    <n v="0"/>
  </r>
  <r>
    <s v="62a3944024a262602738cb07"/>
    <s v="anonymous"/>
    <s v="6/10/2022"/>
    <s v="14:58"/>
    <s v="0:02:02"/>
    <s v="Data Analyst"/>
    <n v="1"/>
    <n v="0"/>
    <n v="0"/>
    <n v="0"/>
    <n v="0"/>
    <s v="Yes"/>
    <s v="0-40k"/>
    <n v="1"/>
    <s v="Other"/>
    <s v="Python"/>
    <n v="6"/>
    <n v="3"/>
    <n v="5"/>
    <n v="7"/>
    <n v="5"/>
    <n v="7"/>
    <n v="5.5"/>
    <s v="Neither easy nor difficult"/>
    <s v="Good Work/Life Balance"/>
    <s v="Male"/>
    <n v="0"/>
    <n v="22"/>
    <x v="1"/>
    <n v="3"/>
    <s v="Asian or Asian American"/>
    <s v="India"/>
    <n v="0"/>
    <n v="0"/>
    <n v="0"/>
    <n v="1"/>
    <n v="0"/>
    <n v="0"/>
    <n v="0"/>
    <n v="0"/>
  </r>
  <r>
    <s v="62a3951ed8c00e9f541a75d1"/>
    <s v="anonymous"/>
    <s v="6/10/2022"/>
    <s v="15:01"/>
    <s v="0:01:41"/>
    <s v="Other"/>
    <n v="0"/>
    <n v="0"/>
    <n v="0"/>
    <n v="0"/>
    <n v="0"/>
    <s v="No"/>
    <s v="106k-125k"/>
    <n v="5"/>
    <s v="Other"/>
    <s v="Java"/>
    <n v="7"/>
    <n v="7"/>
    <n v="4"/>
    <n v="5"/>
    <n v="5"/>
    <n v="4"/>
    <n v="5.333333333333333"/>
    <s v="Neither easy nor difficult"/>
    <s v="Better Salary"/>
    <s v="Male"/>
    <n v="0"/>
    <n v="43"/>
    <x v="3"/>
    <n v="4"/>
    <s v="Asian or Asian American"/>
    <s v="North America"/>
    <n v="1"/>
    <n v="0"/>
    <n v="0"/>
    <n v="0"/>
    <n v="0"/>
    <n v="0"/>
    <n v="0"/>
    <n v="0"/>
  </r>
  <r>
    <s v="62a3958fcec54911e9caf827"/>
    <s v="anonymous"/>
    <s v="6/10/2022"/>
    <s v="15:03"/>
    <s v="0:05:13"/>
    <s v="Other"/>
    <n v="0"/>
    <n v="0"/>
    <n v="0"/>
    <n v="0"/>
    <n v="0"/>
    <s v="Yes"/>
    <s v="0-40k"/>
    <n v="1"/>
    <s v="Tech"/>
    <s v="Python"/>
    <n v="3"/>
    <n v="5"/>
    <n v="8"/>
    <n v="4"/>
    <n v="5"/>
    <n v="5"/>
    <n v="5"/>
    <s v="Difficult"/>
    <s v="Better Salary"/>
    <s v="Female"/>
    <n v="1"/>
    <n v="32"/>
    <x v="1"/>
    <n v="3"/>
    <s v="Asian or Asian American"/>
    <s v="North America"/>
    <n v="1"/>
    <n v="0"/>
    <n v="0"/>
    <n v="0"/>
    <n v="0"/>
    <n v="0"/>
    <n v="0"/>
    <n v="0"/>
  </r>
  <r>
    <s v="62a3976ecf2555431730af5e"/>
    <s v="anonymous"/>
    <s v="6/10/2022"/>
    <s v="15:11"/>
    <s v="0:01:40"/>
    <s v="Other"/>
    <n v="0"/>
    <n v="0"/>
    <n v="0"/>
    <n v="0"/>
    <n v="0"/>
    <s v="No"/>
    <s v="66k-85k"/>
    <n v="3"/>
    <s v="Other"/>
    <s v="Python"/>
    <n v="4"/>
    <n v="6"/>
    <n v="2"/>
    <n v="3"/>
    <n v="3"/>
    <n v="2"/>
    <n v="3.3333333333333335"/>
    <s v="Very Difficult"/>
    <s v="Remote Work"/>
    <s v="Male"/>
    <n v="0"/>
    <n v="31"/>
    <x v="1"/>
    <n v="3"/>
    <s v="Hispanic or Latino"/>
    <s v="North America"/>
    <n v="1"/>
    <n v="0"/>
    <n v="0"/>
    <n v="0"/>
    <n v="0"/>
    <n v="0"/>
    <n v="0"/>
    <n v="0"/>
  </r>
  <r>
    <s v="62a397fb5d257a28a30e279a"/>
    <s v="anonymous"/>
    <s v="6/10/2022"/>
    <s v="15:14"/>
    <s v="0:01:20"/>
    <s v="Data Engineer"/>
    <n v="0"/>
    <n v="1"/>
    <n v="0"/>
    <n v="0"/>
    <n v="0"/>
    <s v="No"/>
    <s v="0-40k"/>
    <n v="1"/>
    <s v="Other"/>
    <s v="Python"/>
    <n v="0"/>
    <n v="10"/>
    <n v="10"/>
    <n v="5"/>
    <n v="0"/>
    <n v="3"/>
    <n v="4.666666666666667"/>
    <s v="Neither easy nor difficult"/>
    <s v="Better Salary"/>
    <s v="Male"/>
    <n v="0"/>
    <n v="25"/>
    <x v="1"/>
    <n v="3"/>
    <s v="White or Caucasian"/>
    <s v="United Kingdom"/>
    <n v="0"/>
    <n v="0"/>
    <n v="0"/>
    <n v="0"/>
    <n v="1"/>
    <n v="0"/>
    <n v="0"/>
    <n v="0"/>
  </r>
  <r>
    <s v="62a3980c7dc029e2d66c9a81"/>
    <s v="anonymous"/>
    <s v="6/10/2022"/>
    <s v="15:14"/>
    <s v="0:01:49"/>
    <s v="Data Analyst"/>
    <n v="1"/>
    <n v="0"/>
    <n v="0"/>
    <n v="0"/>
    <n v="0"/>
    <s v="No"/>
    <s v="41k-65k"/>
    <n v="2"/>
    <s v="Agriculture"/>
    <s v="SQL"/>
    <n v="3"/>
    <n v="5"/>
    <n v="5"/>
    <n v="5"/>
    <n v="3"/>
    <n v="2"/>
    <n v="3.8333333333333335"/>
    <s v="Neither easy nor difficult"/>
    <s v="Better Salary"/>
    <s v="Female"/>
    <n v="1"/>
    <n v="25"/>
    <x v="3"/>
    <n v="4"/>
    <s v="Asian or Asian American"/>
    <s v="North America"/>
    <n v="1"/>
    <n v="0"/>
    <n v="0"/>
    <n v="0"/>
    <n v="0"/>
    <n v="0"/>
    <n v="0"/>
    <n v="0"/>
  </r>
  <r>
    <s v="62a3980e0f8c8599d5afc32c"/>
    <s v="anonymous"/>
    <s v="6/10/2022"/>
    <s v="15:14"/>
    <s v="0:01:27"/>
    <s v="Data Analyst"/>
    <n v="1"/>
    <n v="0"/>
    <n v="0"/>
    <n v="0"/>
    <n v="0"/>
    <s v="Yes"/>
    <s v="106k-125k"/>
    <n v="5"/>
    <s v="Other"/>
    <s v="Other"/>
    <n v="9"/>
    <n v="9"/>
    <n v="9"/>
    <n v="6"/>
    <n v="9"/>
    <n v="8"/>
    <n v="8.3333333333333339"/>
    <s v="Difficult"/>
    <s v="Good Work/Life Balance"/>
    <s v="Male"/>
    <n v="0"/>
    <n v="31"/>
    <x v="3"/>
    <n v="4"/>
    <s v="Asian or Asian American"/>
    <s v="North America"/>
    <n v="1"/>
    <n v="0"/>
    <n v="0"/>
    <n v="0"/>
    <n v="0"/>
    <n v="0"/>
    <n v="0"/>
    <n v="0"/>
  </r>
  <r>
    <s v="62a36d3124a262602738862c"/>
    <s v="anonymous"/>
    <s v="6/10/2022"/>
    <s v="12:11"/>
    <s v="0:02:23"/>
    <s v="Data Analyst"/>
    <n v="1"/>
    <n v="0"/>
    <n v="0"/>
    <n v="0"/>
    <n v="0"/>
    <s v="Yes"/>
    <s v="0-40k"/>
    <n v="1"/>
    <s v="Telecommunication"/>
    <s v="Python"/>
    <n v="5"/>
    <n v="8"/>
    <n v="8"/>
    <n v="9"/>
    <n v="7"/>
    <n v="9"/>
    <n v="7.666666666666667"/>
    <s v="Very Easy"/>
    <s v="Better Salary"/>
    <s v="Male"/>
    <n v="0"/>
    <n v="26"/>
    <x v="1"/>
    <n v="3"/>
    <s v="Other"/>
    <s v="Middle East"/>
    <n v="0"/>
    <n v="0"/>
    <n v="0"/>
    <n v="0"/>
    <n v="0"/>
    <n v="0"/>
    <n v="0"/>
    <n v="0"/>
  </r>
  <r>
    <s v="62a3b255d8c00e9f541a9fd5"/>
    <s v="anonymous"/>
    <s v="6/10/2022"/>
    <s v="17:06"/>
    <s v="0:02:18"/>
    <s v="Data Analyst"/>
    <n v="1"/>
    <n v="0"/>
    <n v="0"/>
    <n v="0"/>
    <n v="0"/>
    <s v="Yes"/>
    <s v="86k-105k"/>
    <n v="4"/>
    <s v="Other"/>
    <s v="Python"/>
    <n v="4"/>
    <n v="6"/>
    <n v="3"/>
    <n v="4"/>
    <n v="4"/>
    <n v="2"/>
    <n v="3.8333333333333335"/>
    <s v="Easy"/>
    <s v="Better Salary"/>
    <s v="Female"/>
    <n v="1"/>
    <n v="28"/>
    <x v="3"/>
    <n v="4"/>
    <s v="Other"/>
    <s v="Europe"/>
    <n v="0"/>
    <n v="0"/>
    <n v="1"/>
    <n v="0"/>
    <n v="0"/>
    <n v="0"/>
    <n v="0"/>
    <n v="0"/>
  </r>
  <r>
    <s v="62a39b315d257a28a30e2cae"/>
    <s v="anonymous"/>
    <s v="6/10/2022"/>
    <s v="15:27"/>
    <s v="0:01:40"/>
    <s v="Data Analyst"/>
    <n v="1"/>
    <n v="0"/>
    <n v="0"/>
    <n v="0"/>
    <n v="0"/>
    <s v="Yes"/>
    <s v="66k-85k"/>
    <n v="3"/>
    <s v="Other"/>
    <s v="R"/>
    <n v="6"/>
    <n v="10"/>
    <n v="10"/>
    <n v="10"/>
    <n v="9"/>
    <n v="8"/>
    <n v="8.8333333333333339"/>
    <s v="Easy"/>
    <s v="Remote Work"/>
    <s v="Male"/>
    <n v="0"/>
    <n v="28"/>
    <x v="1"/>
    <n v="3"/>
    <s v="White or Caucasian"/>
    <s v="North America"/>
    <n v="1"/>
    <n v="0"/>
    <n v="0"/>
    <n v="0"/>
    <n v="0"/>
    <n v="0"/>
    <n v="0"/>
    <n v="0"/>
  </r>
  <r>
    <s v="62a390e4f3072dd89262c0cd"/>
    <s v="anonymous"/>
    <s v="6/10/2022"/>
    <s v="14:43"/>
    <s v="0:01:25"/>
    <s v="Data Analyst"/>
    <n v="1"/>
    <n v="0"/>
    <n v="0"/>
    <n v="0"/>
    <n v="0"/>
    <s v="No"/>
    <s v="41k-65k"/>
    <n v="2"/>
    <s v="Healthcare"/>
    <s v="Python"/>
    <n v="7"/>
    <n v="5"/>
    <n v="9"/>
    <n v="9"/>
    <n v="9"/>
    <n v="8"/>
    <n v="7.833333333333333"/>
    <s v="Neither easy nor difficult"/>
    <s v="Remote Work"/>
    <s v="Male"/>
    <n v="0"/>
    <n v="29"/>
    <x v="3"/>
    <n v="4"/>
    <s v="Asian or Asian American"/>
    <s v="Europe"/>
    <n v="0"/>
    <n v="0"/>
    <n v="1"/>
    <n v="0"/>
    <n v="0"/>
    <n v="0"/>
    <n v="0"/>
    <n v="0"/>
  </r>
  <r>
    <s v="62ace61d575fa3a5ae972d57"/>
    <s v="anonymous"/>
    <s v="6/17/2022"/>
    <s v="16:37"/>
    <s v="0:01:26"/>
    <s v="Data Analyst"/>
    <n v="1"/>
    <n v="0"/>
    <n v="0"/>
    <n v="0"/>
    <n v="0"/>
    <s v="No"/>
    <s v="86k-105k"/>
    <n v="4"/>
    <s v="Tech"/>
    <s v="Python"/>
    <n v="4"/>
    <n v="4"/>
    <n v="4"/>
    <n v="4"/>
    <n v="3"/>
    <n v="4"/>
    <n v="3.8333333333333335"/>
    <s v="Neither easy nor difficult"/>
    <s v="Better Salary"/>
    <s v="Male"/>
    <n v="0"/>
    <n v="26"/>
    <x v="3"/>
    <n v="4"/>
    <s v="Asian or Asian American"/>
    <s v="Europe"/>
    <n v="0"/>
    <n v="0"/>
    <n v="1"/>
    <n v="0"/>
    <n v="0"/>
    <n v="0"/>
    <n v="0"/>
    <n v="0"/>
  </r>
  <r>
    <s v="62a39e03f408bae018eded39"/>
    <s v="anonymous"/>
    <s v="6/10/2022"/>
    <s v="15:39"/>
    <s v="0:01:59"/>
    <s v="Data Analyst"/>
    <n v="1"/>
    <n v="0"/>
    <n v="0"/>
    <n v="0"/>
    <n v="0"/>
    <s v="No"/>
    <s v="0-40k"/>
    <n v="1"/>
    <s v="Other"/>
    <s v="Python"/>
    <n v="6"/>
    <n v="6"/>
    <n v="10"/>
    <n v="8"/>
    <n v="6"/>
    <n v="8"/>
    <n v="7.333333333333333"/>
    <s v="Neither easy nor difficult"/>
    <s v="Better Salary"/>
    <s v="Male"/>
    <n v="0"/>
    <n v="25"/>
    <x v="1"/>
    <n v="3"/>
    <s v="White or Caucasian"/>
    <s v="Europe"/>
    <n v="0"/>
    <n v="0"/>
    <n v="1"/>
    <n v="0"/>
    <n v="0"/>
    <n v="0"/>
    <n v="0"/>
    <n v="0"/>
  </r>
  <r>
    <s v="62a39e69d8c00e9f541a8358"/>
    <s v="anonymous"/>
    <s v="6/10/2022"/>
    <s v="15:41"/>
    <s v="0:01:10"/>
    <s v="Other"/>
    <n v="0"/>
    <n v="0"/>
    <n v="0"/>
    <n v="0"/>
    <n v="0"/>
    <s v="No"/>
    <s v="41k-65k"/>
    <n v="2"/>
    <s v="Other"/>
    <s v="R"/>
    <n v="5"/>
    <n v="5"/>
    <n v="5"/>
    <n v="5"/>
    <n v="5"/>
    <n v="5"/>
    <n v="5"/>
    <s v="Difficult"/>
    <s v="Good Work/Life Balance"/>
    <s v="Male"/>
    <n v="0"/>
    <n v="22"/>
    <x v="3"/>
    <n v="4"/>
    <s v="White or Caucasian"/>
    <s v="North America"/>
    <n v="1"/>
    <n v="0"/>
    <n v="0"/>
    <n v="0"/>
    <n v="0"/>
    <n v="0"/>
    <n v="0"/>
    <n v="0"/>
  </r>
  <r>
    <s v="62a3a0bcf8f756164585daf7"/>
    <s v="anonymous"/>
    <s v="6/10/2022"/>
    <s v="15:51"/>
    <s v="0:03:49"/>
    <s v="Data Analyst"/>
    <n v="1"/>
    <n v="0"/>
    <n v="0"/>
    <n v="0"/>
    <n v="0"/>
    <s v="Yes"/>
    <s v="41k-65k"/>
    <n v="2"/>
    <s v="Healthcare"/>
    <s v="Other"/>
    <n v="7"/>
    <n v="8"/>
    <n v="8"/>
    <n v="4"/>
    <n v="6"/>
    <n v="8"/>
    <n v="6.833333333333333"/>
    <s v="Neither easy nor difficult"/>
    <s v="Good Culture"/>
    <s v="Male"/>
    <n v="0"/>
    <n v="38"/>
    <x v="2"/>
    <n v="1"/>
    <s v="White or Caucasian"/>
    <s v="Europe"/>
    <n v="0"/>
    <n v="0"/>
    <n v="1"/>
    <n v="0"/>
    <n v="0"/>
    <n v="0"/>
    <n v="0"/>
    <n v="0"/>
  </r>
  <r>
    <s v="62a34ff1f408bae018ed601d"/>
    <s v="anonymous"/>
    <s v="6/10/2022"/>
    <s v="10:06"/>
    <s v="0:01:16"/>
    <s v="Data Analyst"/>
    <n v="1"/>
    <n v="0"/>
    <n v="0"/>
    <n v="0"/>
    <n v="0"/>
    <s v="No"/>
    <s v="41k-65k"/>
    <n v="2"/>
    <s v="Other"/>
    <s v="Python"/>
    <n v="2"/>
    <n v="6"/>
    <n v="2"/>
    <n v="3"/>
    <n v="2"/>
    <n v="2"/>
    <n v="2.8333333333333335"/>
    <s v="Easy"/>
    <s v="Better Salary"/>
    <s v="Male"/>
    <n v="0"/>
    <n v="26"/>
    <x v="3"/>
    <n v="4"/>
    <s v="White or Caucasian"/>
    <s v="Europe"/>
    <n v="0"/>
    <n v="0"/>
    <n v="1"/>
    <n v="0"/>
    <n v="0"/>
    <n v="0"/>
    <n v="0"/>
    <n v="0"/>
  </r>
  <r>
    <s v="62a3a231b4da29969c639b2c"/>
    <s v="anonymous"/>
    <s v="6/10/2022"/>
    <s v="15:57"/>
    <s v="0:02:55"/>
    <s v="Data Analyst"/>
    <n v="1"/>
    <n v="0"/>
    <n v="0"/>
    <n v="0"/>
    <n v="0"/>
    <s v="Yes"/>
    <s v="86k-105k"/>
    <n v="4"/>
    <s v="Other"/>
    <s v="Other"/>
    <n v="4"/>
    <n v="4"/>
    <n v="2"/>
    <n v="2"/>
    <n v="2"/>
    <n v="2"/>
    <n v="2.6666666666666665"/>
    <s v="Easy"/>
    <s v="Remote Work"/>
    <s v="Female"/>
    <n v="1"/>
    <n v="34"/>
    <x v="1"/>
    <n v="3"/>
    <s v="Black or African American"/>
    <s v="North America"/>
    <n v="1"/>
    <n v="0"/>
    <n v="0"/>
    <n v="0"/>
    <n v="0"/>
    <n v="0"/>
    <n v="0"/>
    <n v="0"/>
  </r>
  <r>
    <s v="62a3a3800f8c8599d5afd4db"/>
    <s v="anonymous"/>
    <s v="6/10/2022"/>
    <s v="16:03"/>
    <s v="0:01:45"/>
    <s v="Data Analyst"/>
    <n v="1"/>
    <n v="0"/>
    <n v="0"/>
    <n v="0"/>
    <n v="0"/>
    <s v="Yes"/>
    <s v="66k-85k"/>
    <n v="3"/>
    <s v="Other"/>
    <s v="Python"/>
    <n v="9"/>
    <n v="10"/>
    <n v="10"/>
    <n v="9"/>
    <n v="8"/>
    <n v="10"/>
    <n v="9.3333333333333339"/>
    <s v="Difficult"/>
    <s v="Better Salary"/>
    <s v="Female"/>
    <n v="1"/>
    <n v="31"/>
    <x v="1"/>
    <n v="3"/>
    <s v="White or Caucasian"/>
    <s v="North America"/>
    <n v="1"/>
    <n v="0"/>
    <n v="0"/>
    <n v="0"/>
    <n v="0"/>
    <n v="0"/>
    <n v="0"/>
    <n v="0"/>
  </r>
  <r>
    <s v="62a3a4fdbae91e4b8b83ab6f"/>
    <s v="anonymous"/>
    <s v="6/10/2022"/>
    <s v="16:09"/>
    <s v="0:03:52"/>
    <s v="Data Analyst"/>
    <n v="1"/>
    <n v="0"/>
    <n v="0"/>
    <n v="0"/>
    <n v="0"/>
    <s v="Yes"/>
    <s v="41k-65k"/>
    <n v="2"/>
    <s v="Tech"/>
    <s v="Python"/>
    <n v="4"/>
    <n v="9"/>
    <n v="8"/>
    <n v="8"/>
    <n v="6"/>
    <n v="10"/>
    <n v="7.5"/>
    <s v="Neither easy nor difficult"/>
    <s v="Better Salary"/>
    <s v="Female"/>
    <n v="1"/>
    <n v="33"/>
    <x v="3"/>
    <n v="4"/>
    <s v="Black or African American"/>
    <s v="North America"/>
    <n v="1"/>
    <n v="0"/>
    <n v="0"/>
    <n v="0"/>
    <n v="0"/>
    <n v="0"/>
    <n v="0"/>
    <n v="0"/>
  </r>
  <r>
    <s v="62a3a7f50a77c1a77f668221"/>
    <s v="anonymous"/>
    <s v="6/10/2022"/>
    <s v="16:22"/>
    <s v="0:00:59"/>
    <s v="Student/Looking/None"/>
    <n v="0"/>
    <n v="0"/>
    <n v="0"/>
    <n v="0"/>
    <n v="0"/>
    <s v="Yes"/>
    <s v="0-40k"/>
    <n v="1"/>
    <s v="Tech"/>
    <s v="Python"/>
    <n v="2"/>
    <n v="5"/>
    <n v="5"/>
    <n v="5"/>
    <n v="5"/>
    <n v="5"/>
    <n v="4.5"/>
    <s v="Very Difficult"/>
    <s v="Remote Work"/>
    <s v="Male"/>
    <n v="0"/>
    <n v="23"/>
    <x v="1"/>
    <n v="3"/>
    <s v="Asian or Asian American"/>
    <s v="North America"/>
    <n v="1"/>
    <n v="0"/>
    <n v="0"/>
    <n v="0"/>
    <n v="0"/>
    <n v="0"/>
    <n v="0"/>
    <n v="0"/>
  </r>
  <r>
    <s v="62a3a90f24a262602738e800"/>
    <s v="anonymous"/>
    <s v="6/10/2022"/>
    <s v="16:26"/>
    <s v="0:01:26"/>
    <s v="Data Analyst"/>
    <n v="1"/>
    <n v="0"/>
    <n v="0"/>
    <n v="0"/>
    <n v="0"/>
    <s v="Yes"/>
    <s v="41k-65k"/>
    <n v="2"/>
    <s v="Healthcare"/>
    <s v="Other"/>
    <n v="3"/>
    <n v="10"/>
    <n v="9"/>
    <n v="10"/>
    <n v="5"/>
    <n v="0"/>
    <n v="6.166666666666667"/>
    <s v="Neither easy nor difficult"/>
    <s v="Better Salary"/>
    <s v="Female"/>
    <n v="1"/>
    <n v="25"/>
    <x v="1"/>
    <n v="3"/>
    <s v="Asian or Asian American"/>
    <s v="North America"/>
    <n v="1"/>
    <n v="0"/>
    <n v="0"/>
    <n v="0"/>
    <n v="0"/>
    <n v="0"/>
    <n v="0"/>
    <n v="0"/>
  </r>
  <r>
    <s v="62a3701f575fa3a5ae89164e"/>
    <s v="anonymous"/>
    <s v="6/10/2022"/>
    <s v="12:23"/>
    <s v="0:01:01"/>
    <s v="Data Analyst"/>
    <n v="1"/>
    <n v="0"/>
    <n v="0"/>
    <n v="0"/>
    <n v="0"/>
    <s v="Yes"/>
    <s v="66k-85k"/>
    <n v="3"/>
    <s v="Finance"/>
    <s v="Python"/>
    <n v="4"/>
    <n v="4"/>
    <n v="6"/>
    <n v="3"/>
    <n v="4"/>
    <n v="0"/>
    <n v="3.5"/>
    <s v="Neither easy nor difficult"/>
    <s v="Remote Work"/>
    <s v="Male"/>
    <n v="0"/>
    <n v="30"/>
    <x v="3"/>
    <n v="4"/>
    <s v="White or Caucasian"/>
    <s v="Europe"/>
    <n v="0"/>
    <n v="0"/>
    <n v="1"/>
    <n v="0"/>
    <n v="0"/>
    <n v="0"/>
    <n v="0"/>
    <n v="0"/>
  </r>
  <r>
    <s v="62a3aaa3cec54911e9cb1724"/>
    <s v="anonymous"/>
    <s v="6/10/2022"/>
    <s v="16:33"/>
    <s v="0:02:16"/>
    <s v="Other"/>
    <n v="0"/>
    <n v="0"/>
    <n v="0"/>
    <n v="0"/>
    <n v="0"/>
    <s v="Yes"/>
    <s v="41k-65k"/>
    <n v="2"/>
    <s v="Healthcare"/>
    <s v="R"/>
    <n v="5"/>
    <n v="7"/>
    <n v="9"/>
    <n v="8"/>
    <n v="8"/>
    <n v="8"/>
    <n v="7.5"/>
    <s v="Neither easy nor difficult"/>
    <s v="Better Salary"/>
    <s v="Female"/>
    <n v="1"/>
    <n v="29"/>
    <x v="3"/>
    <n v="4"/>
    <s v="Black or African American"/>
    <s v="North America"/>
    <n v="1"/>
    <n v="0"/>
    <n v="0"/>
    <n v="0"/>
    <n v="0"/>
    <n v="0"/>
    <n v="0"/>
    <n v="0"/>
  </r>
  <r>
    <s v="62a3ab320f8c8599d5afdfa8"/>
    <s v="anonymous"/>
    <s v="6/10/2022"/>
    <s v="16:36"/>
    <s v="0:01:45"/>
    <s v="Data Analyst"/>
    <n v="1"/>
    <n v="0"/>
    <n v="0"/>
    <n v="0"/>
    <n v="0"/>
    <s v="Yes"/>
    <s v="0-40k"/>
    <n v="1"/>
    <s v="Tech"/>
    <s v="R"/>
    <n v="3"/>
    <n v="4"/>
    <n v="4"/>
    <n v="4"/>
    <n v="4"/>
    <n v="2"/>
    <n v="3.5"/>
    <s v="Easy"/>
    <s v="Better Salary"/>
    <s v="Male"/>
    <n v="0"/>
    <n v="31"/>
    <x v="3"/>
    <n v="4"/>
    <s v="Asian or Asian American"/>
    <s v="India"/>
    <n v="0"/>
    <n v="0"/>
    <n v="0"/>
    <n v="1"/>
    <n v="0"/>
    <n v="0"/>
    <n v="0"/>
    <n v="0"/>
  </r>
  <r>
    <s v="62a357d30f8c8599d5af4ea3"/>
    <s v="anonymous"/>
    <s v="6/10/2022"/>
    <s v="10:40"/>
    <s v="0:01:36"/>
    <s v="Data Analyst"/>
    <n v="1"/>
    <n v="0"/>
    <n v="0"/>
    <n v="0"/>
    <n v="0"/>
    <s v="No"/>
    <s v="0-40k"/>
    <n v="1"/>
    <s v="Finance"/>
    <s v="SQL"/>
    <n v="4"/>
    <n v="4"/>
    <n v="5"/>
    <n v="6"/>
    <n v="6"/>
    <n v="0"/>
    <n v="4.166666666666667"/>
    <s v="Difficult"/>
    <s v="Better Salary"/>
    <s v="Male"/>
    <n v="0"/>
    <n v="24"/>
    <x v="2"/>
    <n v="1"/>
    <s v="White or Caucasian"/>
    <s v="Middle East"/>
    <n v="0"/>
    <n v="0"/>
    <n v="0"/>
    <n v="0"/>
    <n v="0"/>
    <n v="0"/>
    <n v="0"/>
    <n v="0"/>
  </r>
  <r>
    <s v="62a58d20575fa3a5ae8b6969"/>
    <s v="anonymous"/>
    <s v="6/12/2022"/>
    <s v="2:52"/>
    <s v="0:01:31"/>
    <s v="Data Analyst"/>
    <n v="1"/>
    <n v="0"/>
    <n v="0"/>
    <n v="0"/>
    <n v="0"/>
    <s v="Yes"/>
    <s v="41k-65k"/>
    <n v="2"/>
    <s v="Healthcare"/>
    <s v="Python"/>
    <n v="8"/>
    <n v="5"/>
    <n v="8"/>
    <n v="8"/>
    <n v="5"/>
    <n v="10"/>
    <n v="7.333333333333333"/>
    <s v="Difficult"/>
    <s v="Remote Work"/>
    <s v="Female"/>
    <n v="1"/>
    <n v="34"/>
    <x v="3"/>
    <n v="4"/>
    <s v="White or Caucasian"/>
    <s v="Middle East"/>
    <n v="0"/>
    <n v="0"/>
    <n v="0"/>
    <n v="0"/>
    <n v="0"/>
    <n v="0"/>
    <n v="0"/>
    <n v="0"/>
  </r>
  <r>
    <s v="62a3ad35cec54911e9cb1b5c"/>
    <s v="anonymous"/>
    <s v="6/10/2022"/>
    <s v="16:44"/>
    <s v="0:01:34"/>
    <s v="Other"/>
    <n v="0"/>
    <n v="0"/>
    <n v="0"/>
    <n v="0"/>
    <n v="0"/>
    <s v="No"/>
    <s v="86k-105k"/>
    <n v="4"/>
    <s v="Healthcare"/>
    <s v="Python"/>
    <n v="4"/>
    <n v="6"/>
    <n v="5"/>
    <n v="6"/>
    <n v="6"/>
    <n v="4"/>
    <n v="5.166666666666667"/>
    <s v="Neither easy nor difficult"/>
    <s v="Remote Work"/>
    <s v="Female"/>
    <n v="1"/>
    <n v="26"/>
    <x v="1"/>
    <n v="3"/>
    <s v="White or Caucasian"/>
    <s v="North America"/>
    <n v="1"/>
    <n v="0"/>
    <n v="0"/>
    <n v="0"/>
    <n v="0"/>
    <n v="0"/>
    <n v="0"/>
    <n v="0"/>
  </r>
  <r>
    <s v="62a3ae69bc6861bf3177900d"/>
    <s v="anonymous"/>
    <s v="6/10/2022"/>
    <s v="16:49"/>
    <s v="0:02:55"/>
    <s v="Other"/>
    <n v="0"/>
    <n v="0"/>
    <n v="0"/>
    <n v="0"/>
    <n v="0"/>
    <s v="Yes"/>
    <s v="41k-65k"/>
    <n v="2"/>
    <s v="Other"/>
    <s v="Other"/>
    <n v="3"/>
    <n v="6"/>
    <n v="9"/>
    <n v="6"/>
    <n v="5"/>
    <n v="10"/>
    <n v="6.5"/>
    <s v="Difficult"/>
    <s v="Other"/>
    <s v="Male"/>
    <n v="0"/>
    <n v="27"/>
    <x v="3"/>
    <n v="4"/>
    <s v="Black or African American"/>
    <s v="North America"/>
    <n v="1"/>
    <n v="0"/>
    <n v="0"/>
    <n v="0"/>
    <n v="0"/>
    <n v="0"/>
    <n v="0"/>
    <n v="0"/>
  </r>
  <r>
    <s v="62a3af26cec54911e9cb1f3a"/>
    <s v="anonymous"/>
    <s v="6/10/2022"/>
    <s v="16:52"/>
    <s v="0:01:42"/>
    <s v="Data Analyst"/>
    <n v="1"/>
    <n v="0"/>
    <n v="0"/>
    <n v="0"/>
    <n v="0"/>
    <s v="Yes"/>
    <s v="66k-85k"/>
    <n v="3"/>
    <s v="Other"/>
    <s v="Python"/>
    <n v="8"/>
    <n v="5"/>
    <n v="9"/>
    <n v="6"/>
    <n v="6"/>
    <n v="10"/>
    <n v="7.333333333333333"/>
    <s v="Neither easy nor difficult"/>
    <s v="Remote Work"/>
    <s v="Male"/>
    <n v="0"/>
    <n v="26"/>
    <x v="1"/>
    <n v="3"/>
    <s v="White or Caucasian"/>
    <s v="North America"/>
    <n v="1"/>
    <n v="0"/>
    <n v="0"/>
    <n v="0"/>
    <n v="0"/>
    <n v="0"/>
    <n v="0"/>
    <n v="0"/>
  </r>
  <r>
    <s v="62a3af66f8f756164585eeb8"/>
    <s v="anonymous"/>
    <s v="6/10/2022"/>
    <s v="16:53"/>
    <s v="0:03:01"/>
    <s v="Student/Looking/None"/>
    <n v="0"/>
    <n v="0"/>
    <n v="0"/>
    <n v="0"/>
    <n v="0"/>
    <s v="Yes"/>
    <s v="0-40k"/>
    <n v="1"/>
    <s v="Tech"/>
    <s v="Python"/>
    <n v="4"/>
    <n v="5"/>
    <n v="4"/>
    <n v="4"/>
    <n v="3"/>
    <n v="4"/>
    <n v="4"/>
    <s v="Very Difficult"/>
    <s v="Better Salary"/>
    <s v="Female"/>
    <n v="1"/>
    <n v="26"/>
    <x v="3"/>
    <n v="4"/>
    <s v="Asian or Asian American"/>
    <s v="North America"/>
    <n v="1"/>
    <n v="0"/>
    <n v="0"/>
    <n v="0"/>
    <n v="0"/>
    <n v="0"/>
    <n v="0"/>
    <n v="0"/>
  </r>
  <r>
    <s v="62a3b135b4da29969c63b1ed"/>
    <s v="anonymous"/>
    <s v="6/10/2022"/>
    <s v="17:01"/>
    <s v="0:01:18"/>
    <s v="Data Analyst"/>
    <n v="1"/>
    <n v="0"/>
    <n v="0"/>
    <n v="0"/>
    <n v="0"/>
    <s v="Yes"/>
    <s v="41k-65k"/>
    <n v="2"/>
    <s v="Finance"/>
    <s v="R"/>
    <n v="2"/>
    <n v="5"/>
    <n v="5"/>
    <n v="5"/>
    <n v="4"/>
    <n v="5"/>
    <n v="4.333333333333333"/>
    <s v="Easy"/>
    <s v="Better Salary"/>
    <s v="Male"/>
    <n v="0"/>
    <n v="24"/>
    <x v="1"/>
    <n v="3"/>
    <s v="White or Caucasian"/>
    <s v="North America"/>
    <n v="1"/>
    <n v="0"/>
    <n v="0"/>
    <n v="0"/>
    <n v="0"/>
    <n v="0"/>
    <n v="0"/>
    <n v="0"/>
  </r>
  <r>
    <s v="62a758185d257a28a312bc94"/>
    <s v="anonymous"/>
    <s v="6/13/2022"/>
    <s v="11:30"/>
    <s v="0:02:45"/>
    <s v="Student/Looking/None"/>
    <n v="0"/>
    <n v="0"/>
    <n v="0"/>
    <n v="0"/>
    <n v="0"/>
    <s v="No"/>
    <s v="0-40k"/>
    <n v="1"/>
    <s v="Finance"/>
    <s v="Python"/>
    <n v="8"/>
    <n v="7"/>
    <n v="6"/>
    <n v="7"/>
    <n v="8"/>
    <n v="10"/>
    <n v="7.666666666666667"/>
    <s v="Neither easy nor difficult"/>
    <s v="Remote Work"/>
    <s v="Male"/>
    <n v="0"/>
    <n v="24"/>
    <x v="1"/>
    <n v="3"/>
    <s v="Other"/>
    <s v="Africa"/>
    <n v="0"/>
    <n v="1"/>
    <n v="0"/>
    <n v="0"/>
    <n v="0"/>
    <n v="0"/>
    <n v="0"/>
    <n v="0"/>
  </r>
  <r>
    <s v="62a3b314f408bae018ee0938"/>
    <s v="anonymous"/>
    <s v="6/10/2022"/>
    <s v="17:09"/>
    <s v="0:01:18"/>
    <s v="Data Analyst"/>
    <n v="1"/>
    <n v="0"/>
    <n v="0"/>
    <n v="0"/>
    <n v="0"/>
    <s v="Yes"/>
    <s v="106k-125k"/>
    <n v="5"/>
    <s v="Other"/>
    <s v="R"/>
    <n v="8"/>
    <n v="8"/>
    <n v="10"/>
    <n v="9"/>
    <n v="7"/>
    <n v="5"/>
    <n v="7.833333333333333"/>
    <s v="Easy"/>
    <s v="Better Salary"/>
    <s v="Male"/>
    <n v="0"/>
    <n v="29"/>
    <x v="1"/>
    <n v="3"/>
    <s v="White or Caucasian"/>
    <s v="North America"/>
    <n v="1"/>
    <n v="0"/>
    <n v="0"/>
    <n v="0"/>
    <n v="0"/>
    <n v="0"/>
    <n v="0"/>
    <n v="0"/>
  </r>
  <r>
    <s v="62a3b3f6bc6861bf3177973b"/>
    <s v="anonymous"/>
    <s v="6/10/2022"/>
    <s v="17:13"/>
    <s v="0:01:02"/>
    <s v="Data Analyst"/>
    <n v="1"/>
    <n v="0"/>
    <n v="0"/>
    <n v="0"/>
    <n v="0"/>
    <s v="Yes"/>
    <s v="66k-85k"/>
    <n v="3"/>
    <s v="Finance"/>
    <s v="Python"/>
    <n v="3"/>
    <n v="2"/>
    <n v="1"/>
    <n v="1"/>
    <n v="0"/>
    <n v="2"/>
    <n v="1.5"/>
    <s v="Very Difficult"/>
    <s v="Better Salary"/>
    <s v="Female"/>
    <n v="1"/>
    <n v="26"/>
    <x v="3"/>
    <n v="4"/>
    <s v="Asian or Asian American"/>
    <s v="North America"/>
    <n v="1"/>
    <n v="0"/>
    <n v="0"/>
    <n v="0"/>
    <n v="0"/>
    <n v="0"/>
    <n v="0"/>
    <n v="0"/>
  </r>
  <r>
    <s v="62a3ba4dbc6861bf31779f24"/>
    <s v="anonymous"/>
    <s v="6/10/2022"/>
    <s v="17:40"/>
    <s v="0:01:19"/>
    <s v="Data Analyst"/>
    <n v="1"/>
    <n v="0"/>
    <n v="0"/>
    <n v="0"/>
    <n v="0"/>
    <s v="Yes"/>
    <s v="41k-65k"/>
    <n v="2"/>
    <s v="Other"/>
    <s v="Python"/>
    <n v="3"/>
    <n v="5"/>
    <n v="3"/>
    <n v="3"/>
    <n v="1"/>
    <n v="1"/>
    <n v="2.6666666666666665"/>
    <s v="Neither easy nor difficult"/>
    <s v="Better Salary"/>
    <s v="Male"/>
    <n v="0"/>
    <n v="28"/>
    <x v="1"/>
    <n v="3"/>
    <s v="White or Caucasian"/>
    <s v="United Kingdom"/>
    <n v="0"/>
    <n v="0"/>
    <n v="0"/>
    <n v="0"/>
    <n v="1"/>
    <n v="0"/>
    <n v="0"/>
    <n v="0"/>
  </r>
  <r>
    <s v="62a33dedd8c00e9f5419ce2b"/>
    <s v="anonymous"/>
    <s v="6/10/2022"/>
    <s v="8:49"/>
    <s v="0:01:23"/>
    <s v="Data Analyst"/>
    <n v="1"/>
    <n v="0"/>
    <n v="0"/>
    <n v="0"/>
    <n v="0"/>
    <s v="Yes"/>
    <s v="41k-65k"/>
    <n v="2"/>
    <s v="Finance"/>
    <s v="Python"/>
    <n v="5"/>
    <n v="5"/>
    <n v="5"/>
    <n v="5"/>
    <n v="5"/>
    <n v="5"/>
    <n v="5"/>
    <s v="Easy"/>
    <s v="Remote Work"/>
    <s v="Male"/>
    <n v="0"/>
    <n v="29"/>
    <x v="0"/>
    <s v=" "/>
    <s v="Black or African American"/>
    <s v="Africa"/>
    <n v="0"/>
    <n v="1"/>
    <n v="0"/>
    <n v="0"/>
    <n v="0"/>
    <n v="0"/>
    <n v="0"/>
    <n v="0"/>
  </r>
  <r>
    <s v="62a3bc00d8c00e9f541aad66"/>
    <s v="anonymous"/>
    <s v="6/10/2022"/>
    <s v="17:47"/>
    <s v="0:01:30"/>
    <s v="Data Analyst"/>
    <n v="1"/>
    <n v="0"/>
    <n v="0"/>
    <n v="0"/>
    <n v="0"/>
    <s v="Yes"/>
    <s v="66k-85k"/>
    <n v="3"/>
    <s v="Finance"/>
    <s v="R"/>
    <n v="5"/>
    <n v="7"/>
    <n v="7"/>
    <n v="3"/>
    <n v="7"/>
    <n v="9"/>
    <n v="6.333333333333333"/>
    <s v="Difficult"/>
    <s v="Better Salary"/>
    <s v="Female"/>
    <n v="1"/>
    <n v="26"/>
    <x v="1"/>
    <n v="3"/>
    <s v="Asian or Asian American"/>
    <s v="North America"/>
    <n v="1"/>
    <n v="0"/>
    <n v="0"/>
    <n v="0"/>
    <n v="0"/>
    <n v="0"/>
    <n v="0"/>
    <n v="0"/>
  </r>
  <r>
    <s v="62a3bf1b0a77c1a77f66a347"/>
    <s v="anonymous"/>
    <s v="6/10/2022"/>
    <s v="18:00"/>
    <s v="0:05:36"/>
    <s v="Data Engineer"/>
    <n v="0"/>
    <n v="1"/>
    <n v="0"/>
    <n v="0"/>
    <n v="0"/>
    <s v="Yes"/>
    <s v="125k-150k"/>
    <n v="6"/>
    <s v="Healthcare"/>
    <s v="Python"/>
    <n v="6"/>
    <n v="3"/>
    <n v="9"/>
    <n v="5"/>
    <n v="8"/>
    <n v="8"/>
    <n v="6.5"/>
    <s v="Neither easy nor difficult"/>
    <s v="Remote Work"/>
    <s v="Female"/>
    <n v="1"/>
    <n v="38"/>
    <x v="3"/>
    <n v="4"/>
    <s v="White or Caucasian"/>
    <s v="North America"/>
    <n v="1"/>
    <n v="0"/>
    <n v="0"/>
    <n v="0"/>
    <n v="0"/>
    <n v="0"/>
    <n v="0"/>
    <n v="0"/>
  </r>
  <r>
    <s v="62a3c021f8f756164586043f"/>
    <s v="anonymous"/>
    <s v="6/10/2022"/>
    <s v="18:05"/>
    <s v="0:02:00"/>
    <s v="Other"/>
    <n v="0"/>
    <n v="0"/>
    <n v="0"/>
    <n v="0"/>
    <n v="0"/>
    <s v="Yes"/>
    <s v="0-40k"/>
    <n v="1"/>
    <s v="Other"/>
    <s v="SQL"/>
    <n v="0"/>
    <n v="3"/>
    <n v="3"/>
    <n v="3"/>
    <n v="4"/>
    <n v="4"/>
    <n v="2.8333333333333335"/>
    <s v="Neither easy nor difficult"/>
    <s v="Better Salary"/>
    <s v="Female"/>
    <n v="1"/>
    <n v="20"/>
    <x v="2"/>
    <n v="1"/>
    <s v="Black or African American"/>
    <s v="Africa"/>
    <n v="0"/>
    <n v="1"/>
    <n v="0"/>
    <n v="0"/>
    <n v="0"/>
    <n v="0"/>
    <n v="0"/>
    <n v="0"/>
  </r>
  <r>
    <s v="62a3c1b1bc6861bf3177aa8c"/>
    <s v="anonymous"/>
    <s v="6/10/2022"/>
    <s v="18:12"/>
    <s v="0:02:04"/>
    <s v="Data Analyst"/>
    <n v="1"/>
    <n v="0"/>
    <n v="0"/>
    <n v="0"/>
    <n v="0"/>
    <s v="No"/>
    <s v="66k-85k"/>
    <n v="3"/>
    <s v="Education"/>
    <s v="SQL"/>
    <n v="4"/>
    <n v="6"/>
    <n v="7"/>
    <n v="7"/>
    <n v="2"/>
    <n v="2"/>
    <n v="4.666666666666667"/>
    <s v="Neither easy nor difficult"/>
    <s v="Remote Work"/>
    <s v="Female"/>
    <n v="1"/>
    <n v="45"/>
    <x v="3"/>
    <n v="4"/>
    <s v="Black or African American"/>
    <s v="North America"/>
    <n v="1"/>
    <n v="0"/>
    <n v="0"/>
    <n v="0"/>
    <n v="0"/>
    <n v="0"/>
    <n v="0"/>
    <n v="0"/>
  </r>
  <r>
    <s v="62a3c30324a26260273909b9"/>
    <s v="anonymous"/>
    <s v="6/10/2022"/>
    <s v="18:17"/>
    <s v="0:01:18"/>
    <s v="Data Analyst"/>
    <n v="1"/>
    <n v="0"/>
    <n v="0"/>
    <n v="0"/>
    <n v="0"/>
    <s v="No"/>
    <s v="86k-105k"/>
    <n v="4"/>
    <s v="Other"/>
    <s v="Python"/>
    <n v="5"/>
    <n v="3"/>
    <n v="5"/>
    <n v="6"/>
    <n v="6"/>
    <n v="4"/>
    <n v="4.833333333333333"/>
    <s v="Difficult"/>
    <s v="Good Work/Life Balance"/>
    <s v="Male"/>
    <n v="0"/>
    <n v="27"/>
    <x v="3"/>
    <n v="4"/>
    <s v="Other"/>
    <s v="North America"/>
    <n v="1"/>
    <n v="0"/>
    <n v="0"/>
    <n v="0"/>
    <n v="0"/>
    <n v="0"/>
    <n v="0"/>
    <n v="0"/>
  </r>
  <r>
    <s v="62a3c476bc6861bf3177ad9d"/>
    <s v="anonymous"/>
    <s v="6/10/2022"/>
    <s v="18:23"/>
    <s v="0:02:58"/>
    <s v="Data Analyst"/>
    <n v="1"/>
    <n v="0"/>
    <n v="0"/>
    <n v="0"/>
    <n v="0"/>
    <s v="Yes"/>
    <s v="41k-65k"/>
    <n v="2"/>
    <s v="Other"/>
    <s v="Python"/>
    <n v="3"/>
    <n v="7"/>
    <n v="7"/>
    <n v="7"/>
    <n v="7"/>
    <n v="6"/>
    <n v="6.166666666666667"/>
    <s v="Difficult"/>
    <s v="Good Culture"/>
    <s v="Male"/>
    <n v="0"/>
    <n v="28"/>
    <x v="3"/>
    <n v="4"/>
    <s v="Asian or Asian American"/>
    <s v="North America"/>
    <n v="1"/>
    <n v="0"/>
    <n v="0"/>
    <n v="0"/>
    <n v="0"/>
    <n v="0"/>
    <n v="0"/>
    <n v="0"/>
  </r>
  <r>
    <s v="62a3c5f2cec54911e9cb3d9b"/>
    <s v="anonymous"/>
    <s v="6/10/2022"/>
    <s v="18:30"/>
    <s v="0:04:30"/>
    <s v="Student/Looking/None"/>
    <n v="0"/>
    <n v="0"/>
    <n v="0"/>
    <n v="0"/>
    <n v="0"/>
    <s v="Yes"/>
    <s v="0-40k"/>
    <n v="1"/>
    <s v="Other"/>
    <s v="R"/>
    <n v="2"/>
    <n v="10"/>
    <n v="10"/>
    <n v="10"/>
    <n v="10"/>
    <n v="3"/>
    <n v="7.5"/>
    <s v="Neither easy nor difficult"/>
    <s v="Remote Work"/>
    <s v="Female"/>
    <n v="1"/>
    <n v="29"/>
    <x v="1"/>
    <n v="3"/>
    <s v="Other"/>
    <s v="Europe"/>
    <n v="0"/>
    <n v="0"/>
    <n v="1"/>
    <n v="0"/>
    <n v="0"/>
    <n v="0"/>
    <n v="0"/>
    <n v="0"/>
  </r>
  <r>
    <s v="62a35c890a77c1a77f65fdfa"/>
    <s v="anonymous"/>
    <s v="6/10/2022"/>
    <s v="11:00"/>
    <s v="0:01:29"/>
    <s v="Data Analyst"/>
    <n v="1"/>
    <n v="0"/>
    <n v="0"/>
    <n v="0"/>
    <n v="0"/>
    <s v="Yes"/>
    <s v="0-40k"/>
    <n v="1"/>
    <s v="Tech"/>
    <s v="R"/>
    <n v="2"/>
    <n v="8"/>
    <n v="8"/>
    <n v="7"/>
    <n v="6"/>
    <n v="9"/>
    <n v="6.666666666666667"/>
    <s v="Neither easy nor difficult"/>
    <s v="Better Salary"/>
    <s v="Male"/>
    <n v="0"/>
    <n v="32"/>
    <x v="1"/>
    <n v="3"/>
    <s v="Black or African American"/>
    <s v="Africa"/>
    <n v="0"/>
    <n v="1"/>
    <n v="0"/>
    <n v="0"/>
    <n v="0"/>
    <n v="0"/>
    <n v="0"/>
    <n v="0"/>
  </r>
  <r>
    <s v="62a388d524a262602738b869"/>
    <s v="anonymous"/>
    <s v="6/10/2022"/>
    <s v="14:09"/>
    <s v="0:01:40"/>
    <s v="Student/Looking/None"/>
    <n v="0"/>
    <n v="0"/>
    <n v="0"/>
    <n v="0"/>
    <n v="0"/>
    <s v="Yes"/>
    <s v="0-40k"/>
    <n v="1"/>
    <s v="Construction"/>
    <s v="Python"/>
    <n v="0"/>
    <n v="2"/>
    <n v="0"/>
    <n v="1"/>
    <n v="1"/>
    <n v="2"/>
    <n v="1"/>
    <s v="Very Difficult"/>
    <s v="Remote Work"/>
    <s v="Female"/>
    <n v="1"/>
    <n v="24"/>
    <x v="1"/>
    <n v="3"/>
    <s v="Black or African American"/>
    <s v="Africa"/>
    <n v="0"/>
    <n v="1"/>
    <n v="0"/>
    <n v="0"/>
    <n v="0"/>
    <n v="0"/>
    <n v="0"/>
    <n v="0"/>
  </r>
  <r>
    <s v="62a3ca44bae91e4b8b83dcd4"/>
    <s v="anonymous"/>
    <s v="6/10/2022"/>
    <s v="18:48"/>
    <s v="0:04:17"/>
    <s v="Student/Looking/None"/>
    <n v="0"/>
    <n v="0"/>
    <n v="0"/>
    <n v="0"/>
    <n v="0"/>
    <s v="No"/>
    <s v="41k-65k"/>
    <n v="2"/>
    <s v="Tech"/>
    <s v="SQL"/>
    <n v="7"/>
    <n v="8"/>
    <n v="7"/>
    <n v="7"/>
    <n v="8"/>
    <n v="7"/>
    <n v="7.333333333333333"/>
    <s v="Neither easy nor difficult"/>
    <s v="ALL"/>
    <s v="Female"/>
    <n v="1"/>
    <n v="47"/>
    <x v="1"/>
    <n v="3"/>
    <s v="Black or African American"/>
    <s v="North America"/>
    <n v="1"/>
    <n v="0"/>
    <n v="0"/>
    <n v="0"/>
    <n v="0"/>
    <n v="0"/>
    <n v="0"/>
    <n v="0"/>
  </r>
  <r>
    <s v="62a3cbfef8d5efcc22f8b6f1"/>
    <s v="anonymous"/>
    <s v="6/10/2022"/>
    <s v="18:55"/>
    <s v="0:01:20"/>
    <s v="Data Analyst"/>
    <n v="1"/>
    <n v="0"/>
    <n v="0"/>
    <n v="0"/>
    <n v="0"/>
    <s v="Yes"/>
    <s v="0-40k"/>
    <n v="1"/>
    <s v="Tech"/>
    <s v="Python"/>
    <n v="0"/>
    <n v="1"/>
    <n v="1"/>
    <n v="1"/>
    <n v="1"/>
    <n v="2"/>
    <n v="1"/>
    <s v="Very Difficult"/>
    <s v="Better Salary"/>
    <s v="Male"/>
    <n v="0"/>
    <n v="25"/>
    <x v="1"/>
    <n v="3"/>
    <s v="Other"/>
    <s v="Middle East"/>
    <n v="0"/>
    <n v="0"/>
    <n v="0"/>
    <n v="0"/>
    <n v="0"/>
    <n v="0"/>
    <n v="0"/>
    <n v="0"/>
  </r>
  <r>
    <s v="62a3cde8f8f7561645861366"/>
    <s v="anonymous"/>
    <s v="6/10/2022"/>
    <s v="19:04"/>
    <s v="0:02:02"/>
    <s v="Other"/>
    <n v="0"/>
    <n v="0"/>
    <n v="0"/>
    <n v="0"/>
    <n v="0"/>
    <s v="No"/>
    <s v="0-40k"/>
    <n v="1"/>
    <s v="Finance"/>
    <s v="Python"/>
    <n v="6"/>
    <n v="6"/>
    <n v="3"/>
    <n v="7"/>
    <n v="2"/>
    <n v="4"/>
    <n v="4.666666666666667"/>
    <s v="Very Difficult"/>
    <s v="Other"/>
    <s v="Male"/>
    <n v="0"/>
    <n v="32"/>
    <x v="3"/>
    <n v="4"/>
    <s v="White or Caucasian"/>
    <s v="Europe"/>
    <n v="0"/>
    <n v="0"/>
    <n v="1"/>
    <n v="0"/>
    <n v="0"/>
    <n v="0"/>
    <n v="0"/>
    <n v="0"/>
  </r>
  <r>
    <s v="62a3cfed0f8c8599d5b00b12"/>
    <s v="anonymous"/>
    <s v="6/10/2022"/>
    <s v="19:12"/>
    <s v="0:01:09"/>
    <s v="Data Analyst"/>
    <n v="1"/>
    <n v="0"/>
    <n v="0"/>
    <n v="0"/>
    <n v="0"/>
    <s v="Yes"/>
    <s v="0-40k"/>
    <n v="1"/>
    <s v="Finance"/>
    <s v="Python"/>
    <n v="1"/>
    <n v="10"/>
    <n v="10"/>
    <n v="5"/>
    <n v="3"/>
    <n v="1"/>
    <n v="5"/>
    <s v="Neither easy nor difficult"/>
    <s v="Better Salary"/>
    <s v="Female"/>
    <n v="1"/>
    <n v="25"/>
    <x v="1"/>
    <n v="3"/>
    <s v="White or Caucasian"/>
    <s v="North America"/>
    <n v="1"/>
    <n v="0"/>
    <n v="0"/>
    <n v="0"/>
    <n v="0"/>
    <n v="0"/>
    <n v="0"/>
    <n v="0"/>
  </r>
  <r>
    <s v="62a3a1a62e54c9003e53dc35"/>
    <s v="anonymous"/>
    <s v="6/10/2022"/>
    <s v="15:55"/>
    <s v="0:01:47"/>
    <s v="Data Analyst"/>
    <n v="1"/>
    <n v="0"/>
    <n v="0"/>
    <n v="0"/>
    <n v="0"/>
    <s v="Yes"/>
    <s v="0-40k"/>
    <n v="1"/>
    <s v="Education"/>
    <s v="Python"/>
    <n v="0"/>
    <n v="0"/>
    <n v="5"/>
    <n v="0"/>
    <n v="0"/>
    <n v="0"/>
    <n v="0.83333333333333337"/>
    <s v="Difficult"/>
    <s v="Good Culture"/>
    <s v="Male"/>
    <n v="0"/>
    <n v="27"/>
    <x v="1"/>
    <n v="3"/>
    <s v="Black or African American"/>
    <s v="Africa"/>
    <n v="0"/>
    <n v="1"/>
    <n v="0"/>
    <n v="0"/>
    <n v="0"/>
    <n v="0"/>
    <n v="0"/>
    <n v="0"/>
  </r>
  <r>
    <s v="62a3d37c0a77c1a77f66bc0e"/>
    <s v="anonymous"/>
    <s v="6/10/2022"/>
    <s v="19:27"/>
    <s v="0:01:11"/>
    <s v="Data Analyst"/>
    <n v="1"/>
    <n v="0"/>
    <n v="0"/>
    <n v="0"/>
    <n v="0"/>
    <s v="No"/>
    <s v="41k-65k"/>
    <n v="2"/>
    <s v="Healthcare"/>
    <s v="SQL"/>
    <n v="3"/>
    <n v="7"/>
    <n v="5"/>
    <n v="5"/>
    <n v="3"/>
    <n v="3"/>
    <n v="4.333333333333333"/>
    <s v="Neither easy nor difficult"/>
    <s v="Better Salary"/>
    <s v="Female"/>
    <n v="1"/>
    <n v="33"/>
    <x v="1"/>
    <n v="3"/>
    <s v="Asian or Asian American"/>
    <s v="North America"/>
    <n v="1"/>
    <n v="0"/>
    <n v="0"/>
    <n v="0"/>
    <n v="0"/>
    <n v="0"/>
    <n v="0"/>
    <n v="0"/>
  </r>
  <r>
    <s v="62a3d8dbf8f7561645861f9d"/>
    <s v="anonymous"/>
    <s v="6/10/2022"/>
    <s v="19:50"/>
    <s v="0:04:51"/>
    <s v="Data Analyst"/>
    <n v="1"/>
    <n v="0"/>
    <n v="0"/>
    <n v="0"/>
    <n v="0"/>
    <s v="No"/>
    <s v="106k-125k"/>
    <n v="5"/>
    <s v="Education"/>
    <s v="Python"/>
    <n v="6"/>
    <n v="10"/>
    <n v="10"/>
    <n v="10"/>
    <n v="7"/>
    <n v="6"/>
    <n v="8.1666666666666661"/>
    <s v="Easy"/>
    <s v="Other"/>
    <s v="Male"/>
    <n v="0"/>
    <n v="36"/>
    <x v="3"/>
    <n v="4"/>
    <s v="Asian or Asian American"/>
    <s v="North America"/>
    <n v="1"/>
    <n v="0"/>
    <n v="0"/>
    <n v="0"/>
    <n v="0"/>
    <n v="0"/>
    <n v="0"/>
    <n v="0"/>
  </r>
  <r>
    <s v="62a3d9697dc029e2d66cf087"/>
    <s v="anonymous"/>
    <s v="6/10/2022"/>
    <s v="19:53"/>
    <s v="0:01:32"/>
    <s v="Data Analyst"/>
    <n v="1"/>
    <n v="0"/>
    <n v="0"/>
    <n v="0"/>
    <n v="0"/>
    <s v="Yes"/>
    <s v="41k-65k"/>
    <n v="2"/>
    <s v="Healthcare"/>
    <s v="Python"/>
    <n v="4"/>
    <n v="10"/>
    <n v="9"/>
    <n v="3"/>
    <n v="0"/>
    <n v="10"/>
    <n v="6"/>
    <s v="Difficult"/>
    <s v="Good Work/Life Balance"/>
    <s v="Male"/>
    <n v="0"/>
    <n v="25"/>
    <x v="1"/>
    <n v="3"/>
    <s v="White or Caucasian"/>
    <s v="North America"/>
    <n v="1"/>
    <n v="0"/>
    <n v="0"/>
    <n v="0"/>
    <n v="0"/>
    <n v="0"/>
    <n v="0"/>
    <n v="0"/>
  </r>
  <r>
    <s v="62a3dac9f3072dd892631e12"/>
    <s v="anonymous"/>
    <s v="6/10/2022"/>
    <s v="19:59"/>
    <s v="0:03:19"/>
    <s v="Data Scientist"/>
    <n v="0"/>
    <n v="0"/>
    <n v="1"/>
    <n v="0"/>
    <n v="0"/>
    <s v="No"/>
    <s v="150k-225k"/>
    <n v="7"/>
    <s v="Other"/>
    <s v="Python"/>
    <n v="8"/>
    <n v="7"/>
    <n v="8"/>
    <n v="7"/>
    <n v="7"/>
    <n v="8"/>
    <n v="7.5"/>
    <s v="Neither easy nor difficult"/>
    <s v="Good Work/Life Balance"/>
    <s v="Male"/>
    <n v="0"/>
    <n v="38"/>
    <x v="3"/>
    <n v="4"/>
    <s v="White or Caucasian"/>
    <s v="North America"/>
    <n v="1"/>
    <n v="0"/>
    <n v="0"/>
    <n v="0"/>
    <n v="0"/>
    <n v="0"/>
    <n v="0"/>
    <n v="0"/>
  </r>
  <r>
    <s v="62a3dc3ab4da29969c63e3d7"/>
    <s v="anonymous"/>
    <s v="6/10/2022"/>
    <s v="20:05"/>
    <s v="0:03:42"/>
    <s v="Data Analyst"/>
    <n v="1"/>
    <n v="0"/>
    <n v="0"/>
    <n v="0"/>
    <n v="0"/>
    <s v="Yes"/>
    <s v="66k-85k"/>
    <n v="3"/>
    <s v="Other"/>
    <s v="R"/>
    <n v="3"/>
    <n v="2"/>
    <n v="6"/>
    <n v="6"/>
    <n v="5"/>
    <n v="4"/>
    <n v="4.333333333333333"/>
    <s v="Difficult"/>
    <s v="Good Work/Life Balance"/>
    <s v="Male"/>
    <n v="0"/>
    <n v="30"/>
    <x v="3"/>
    <n v="4"/>
    <s v="Other"/>
    <s v="North America"/>
    <n v="1"/>
    <n v="0"/>
    <n v="0"/>
    <n v="0"/>
    <n v="0"/>
    <n v="0"/>
    <n v="0"/>
    <n v="0"/>
  </r>
  <r>
    <s v="62a3e2abf8f75616458628d1"/>
    <s v="anonymous"/>
    <s v="6/10/2022"/>
    <s v="20:32"/>
    <s v="0:01:48"/>
    <s v="Data Analyst"/>
    <n v="1"/>
    <n v="0"/>
    <n v="0"/>
    <n v="0"/>
    <n v="0"/>
    <s v="Yes"/>
    <s v="41k-65k"/>
    <n v="2"/>
    <s v="Tech"/>
    <s v="Python"/>
    <n v="3"/>
    <n v="5"/>
    <n v="6"/>
    <n v="6"/>
    <n v="6"/>
    <n v="7"/>
    <n v="5.5"/>
    <s v="Difficult"/>
    <s v="Good Culture"/>
    <s v="Male"/>
    <n v="0"/>
    <n v="35"/>
    <x v="3"/>
    <n v="4"/>
    <s v="Black or African American"/>
    <s v="North America"/>
    <n v="1"/>
    <n v="0"/>
    <n v="0"/>
    <n v="0"/>
    <n v="0"/>
    <n v="0"/>
    <n v="0"/>
    <n v="0"/>
  </r>
  <r>
    <s v="62a3e32bd8c00e9f541ad5f0"/>
    <s v="anonymous"/>
    <s v="6/10/2022"/>
    <s v="20:34"/>
    <s v="0:01:44"/>
    <s v="Other"/>
    <n v="0"/>
    <n v="0"/>
    <n v="0"/>
    <n v="0"/>
    <n v="0"/>
    <s v="No"/>
    <s v="41k-65k"/>
    <n v="2"/>
    <s v="Education"/>
    <s v="SQL"/>
    <n v="0"/>
    <n v="1"/>
    <n v="10"/>
    <n v="5"/>
    <n v="0"/>
    <n v="0"/>
    <n v="2.6666666666666665"/>
    <s v="Difficult"/>
    <s v="Better Salary"/>
    <s v="Female"/>
    <n v="1"/>
    <n v="42"/>
    <x v="1"/>
    <n v="3"/>
    <s v="White or Caucasian"/>
    <s v="North America"/>
    <n v="1"/>
    <n v="0"/>
    <n v="0"/>
    <n v="0"/>
    <n v="0"/>
    <n v="0"/>
    <n v="0"/>
    <n v="0"/>
  </r>
  <r>
    <s v="62a3ecf7bc6861bf3177d5c2"/>
    <s v="anonymous"/>
    <s v="6/10/2022"/>
    <s v="21:16"/>
    <s v="0:01:40"/>
    <s v="Data Analyst"/>
    <n v="1"/>
    <n v="0"/>
    <n v="0"/>
    <n v="0"/>
    <n v="0"/>
    <s v="Yes"/>
    <s v="66k-85k"/>
    <n v="3"/>
    <s v="Healthcare"/>
    <s v="Python"/>
    <n v="3"/>
    <n v="5"/>
    <n v="4"/>
    <n v="6"/>
    <n v="4"/>
    <n v="6"/>
    <n v="4.666666666666667"/>
    <s v="Easy"/>
    <s v="Remote Work"/>
    <s v="Male"/>
    <n v="0"/>
    <n v="30"/>
    <x v="3"/>
    <n v="4"/>
    <s v="White or Caucasian"/>
    <s v="North America"/>
    <n v="1"/>
    <n v="0"/>
    <n v="0"/>
    <n v="0"/>
    <n v="0"/>
    <n v="0"/>
    <n v="0"/>
    <n v="0"/>
  </r>
  <r>
    <s v="62a3eea9bae91e4b8b8401a4"/>
    <s v="anonymous"/>
    <s v="6/10/2022"/>
    <s v="21:23"/>
    <s v="0:01:57"/>
    <s v="Student/Looking/None"/>
    <n v="0"/>
    <n v="0"/>
    <n v="0"/>
    <n v="0"/>
    <n v="0"/>
    <s v="Yes"/>
    <s v="0-40k"/>
    <n v="1"/>
    <s v="Other"/>
    <s v="Python"/>
    <n v="0"/>
    <n v="0"/>
    <n v="0"/>
    <n v="0"/>
    <n v="0"/>
    <n v="4"/>
    <n v="0.66666666666666663"/>
    <s v="Very Difficult"/>
    <s v="Better Salary"/>
    <s v="Female"/>
    <n v="1"/>
    <n v="25"/>
    <x v="1"/>
    <n v="3"/>
    <s v="Black or African American"/>
    <s v="Africa"/>
    <n v="0"/>
    <n v="1"/>
    <n v="0"/>
    <n v="0"/>
    <n v="0"/>
    <n v="0"/>
    <n v="0"/>
    <n v="0"/>
  </r>
  <r>
    <s v="62a3f39df8d5efcc22f8ddc2"/>
    <s v="anonymous"/>
    <s v="6/10/2022"/>
    <s v="21:45"/>
    <s v="1:09:45"/>
    <s v="Data Analyst"/>
    <n v="1"/>
    <n v="0"/>
    <n v="0"/>
    <n v="0"/>
    <n v="0"/>
    <s v="No"/>
    <s v="86k-105k"/>
    <n v="4"/>
    <s v="Healthcare"/>
    <s v="Python"/>
    <n v="5"/>
    <n v="9"/>
    <n v="5"/>
    <n v="2"/>
    <n v="5"/>
    <n v="1"/>
    <n v="4.5"/>
    <s v="Difficult"/>
    <s v="Good Culture"/>
    <s v="Female"/>
    <n v="1"/>
    <n v="28"/>
    <x v="1"/>
    <n v="3"/>
    <s v="Asian or Asian American"/>
    <s v="North America"/>
    <n v="1"/>
    <n v="0"/>
    <n v="0"/>
    <n v="0"/>
    <n v="0"/>
    <n v="0"/>
    <n v="0"/>
    <n v="0"/>
  </r>
  <r>
    <s v="62a3f6a25d257a28a30e9d02"/>
    <s v="anonymous"/>
    <s v="6/10/2022"/>
    <s v="21:57"/>
    <s v="0:04:54"/>
    <s v="Data Analyst"/>
    <n v="1"/>
    <n v="0"/>
    <n v="0"/>
    <n v="0"/>
    <n v="0"/>
    <s v="Yes"/>
    <s v="0-40k"/>
    <n v="1"/>
    <s v="Other"/>
    <s v="Python"/>
    <n v="5"/>
    <n v="10"/>
    <n v="8"/>
    <n v="5"/>
    <n v="7"/>
    <n v="10"/>
    <n v="7.5"/>
    <s v="Very Difficult"/>
    <s v="Other"/>
    <s v="Male"/>
    <n v="0"/>
    <n v="28"/>
    <x v="1"/>
    <n v="3"/>
    <s v="Asian or Asian American"/>
    <s v="North America"/>
    <n v="1"/>
    <n v="0"/>
    <n v="0"/>
    <n v="0"/>
    <n v="0"/>
    <n v="0"/>
    <n v="0"/>
    <n v="0"/>
  </r>
  <r>
    <s v="62a51dc6575fa3a5ae8b09f3"/>
    <s v="anonymous"/>
    <s v="6/11/2022"/>
    <s v="18:57"/>
    <s v="0:03:17"/>
    <s v="Data Analyst"/>
    <n v="1"/>
    <n v="0"/>
    <n v="0"/>
    <n v="0"/>
    <n v="0"/>
    <s v="No"/>
    <s v="0-40k"/>
    <n v="1"/>
    <s v="Finance"/>
    <s v="Python"/>
    <n v="1"/>
    <n v="7"/>
    <n v="4"/>
    <n v="10"/>
    <n v="10"/>
    <n v="10"/>
    <n v="7"/>
    <s v="Neither easy nor difficult"/>
    <s v="Better Salary"/>
    <s v="Male"/>
    <n v="0"/>
    <n v="25"/>
    <x v="2"/>
    <n v="1"/>
    <s v="Other"/>
    <s v="Africa"/>
    <n v="0"/>
    <n v="1"/>
    <n v="0"/>
    <n v="0"/>
    <n v="0"/>
    <n v="0"/>
    <n v="0"/>
    <n v="0"/>
  </r>
  <r>
    <s v="62a3fc7c7dc029e2d66d10e8"/>
    <s v="anonymous"/>
    <s v="6/10/2022"/>
    <s v="22:22"/>
    <s v="0:02:26"/>
    <s v="Data Analyst"/>
    <n v="1"/>
    <n v="0"/>
    <n v="0"/>
    <n v="0"/>
    <n v="0"/>
    <s v="Yes"/>
    <s v="106k-125k"/>
    <n v="5"/>
    <s v="Construction"/>
    <s v="Other"/>
    <n v="7"/>
    <n v="8"/>
    <n v="7"/>
    <n v="7"/>
    <n v="10"/>
    <n v="10"/>
    <n v="8.1666666666666661"/>
    <s v="Easy"/>
    <s v="Good Culture"/>
    <s v="Male"/>
    <n v="0"/>
    <n v="33"/>
    <x v="3"/>
    <n v="4"/>
    <s v="Hispanic or Latino"/>
    <s v="North America"/>
    <n v="1"/>
    <n v="0"/>
    <n v="0"/>
    <n v="0"/>
    <n v="0"/>
    <n v="0"/>
    <n v="0"/>
    <n v="0"/>
  </r>
  <r>
    <s v="62a3fe0d5d257a28a30ea3c8"/>
    <s v="anonymous"/>
    <s v="6/10/2022"/>
    <s v="22:29"/>
    <s v="0:12:09"/>
    <s v="Data Analyst"/>
    <n v="1"/>
    <n v="0"/>
    <n v="0"/>
    <n v="0"/>
    <n v="0"/>
    <s v="No"/>
    <s v="66k-85k"/>
    <n v="3"/>
    <s v="Tech"/>
    <s v="Python"/>
    <n v="8"/>
    <n v="6"/>
    <n v="7"/>
    <n v="7"/>
    <n v="8"/>
    <n v="8"/>
    <n v="7.333333333333333"/>
    <s v="Easy"/>
    <s v="Better Salary"/>
    <s v="Male"/>
    <n v="0"/>
    <n v="23"/>
    <x v="4"/>
    <n v="2"/>
    <s v="White or Caucasian"/>
    <s v="North America"/>
    <n v="1"/>
    <n v="0"/>
    <n v="0"/>
    <n v="0"/>
    <n v="0"/>
    <n v="0"/>
    <n v="0"/>
    <n v="0"/>
  </r>
  <r>
    <s v="62a59cd2cec54911e9cd251a"/>
    <s v="anonymous"/>
    <s v="6/12/2022"/>
    <s v="3:59"/>
    <s v="0:03:34"/>
    <s v="Student/Looking/None"/>
    <n v="0"/>
    <n v="0"/>
    <n v="0"/>
    <n v="0"/>
    <n v="0"/>
    <s v="No"/>
    <s v="0-40k"/>
    <n v="1"/>
    <s v="Education"/>
    <s v="R"/>
    <n v="1"/>
    <n v="1"/>
    <n v="2"/>
    <n v="1"/>
    <n v="0"/>
    <n v="3"/>
    <n v="1.3333333333333333"/>
    <s v="Neither easy nor difficult"/>
    <s v="Good Work/Life Balance"/>
    <s v="Male"/>
    <n v="0"/>
    <n v="30"/>
    <x v="4"/>
    <n v="2"/>
    <s v="Other"/>
    <s v="Africa"/>
    <n v="0"/>
    <n v="1"/>
    <n v="0"/>
    <n v="0"/>
    <n v="0"/>
    <n v="0"/>
    <n v="0"/>
    <n v="0"/>
  </r>
  <r>
    <s v="62a40276bc6861bf3177e6fd"/>
    <s v="anonymous"/>
    <s v="6/10/2022"/>
    <s v="22:48"/>
    <s v="0:04:01"/>
    <s v="Student/Looking/None"/>
    <n v="0"/>
    <n v="0"/>
    <n v="0"/>
    <n v="0"/>
    <n v="0"/>
    <s v="Yes"/>
    <s v="0-40k"/>
    <n v="1"/>
    <s v="Other"/>
    <s v="Python"/>
    <n v="2"/>
    <n v="2"/>
    <n v="3"/>
    <n v="3"/>
    <n v="2"/>
    <n v="3"/>
    <n v="2.5"/>
    <s v="Difficult"/>
    <s v="Good Work/Life Balance"/>
    <s v="Male"/>
    <n v="0"/>
    <n v="22"/>
    <x v="1"/>
    <n v="3"/>
    <s v="Asian or Asian American"/>
    <s v="India"/>
    <n v="0"/>
    <n v="0"/>
    <n v="0"/>
    <n v="1"/>
    <n v="0"/>
    <n v="0"/>
    <n v="0"/>
    <n v="0"/>
  </r>
  <r>
    <s v="62a403bbf8d5efcc22f8eb18"/>
    <s v="anonymous"/>
    <s v="6/10/2022"/>
    <s v="22:53"/>
    <s v="0:02:40"/>
    <s v="Data Analyst"/>
    <n v="1"/>
    <n v="0"/>
    <n v="0"/>
    <n v="0"/>
    <n v="0"/>
    <s v="Yes"/>
    <s v="0-40k"/>
    <n v="1"/>
    <s v="Tech"/>
    <s v="Python"/>
    <n v="5"/>
    <n v="10"/>
    <n v="5"/>
    <n v="6"/>
    <n v="6"/>
    <n v="8"/>
    <n v="6.666666666666667"/>
    <s v="Very Difficult"/>
    <s v="Better Salary"/>
    <s v="Male"/>
    <n v="0"/>
    <n v="33"/>
    <x v="1"/>
    <n v="3"/>
    <s v="Asian or Asian American"/>
    <s v="India"/>
    <n v="0"/>
    <n v="0"/>
    <n v="0"/>
    <n v="1"/>
    <n v="0"/>
    <n v="0"/>
    <n v="0"/>
    <n v="0"/>
  </r>
  <r>
    <s v="62a403d30f8c8599d5b03d65"/>
    <s v="anonymous"/>
    <s v="6/10/2022"/>
    <s v="22:54"/>
    <s v="0:00:59"/>
    <s v="Data Engineer"/>
    <n v="0"/>
    <n v="1"/>
    <n v="0"/>
    <n v="0"/>
    <n v="0"/>
    <s v="No"/>
    <s v="0-40k"/>
    <n v="1"/>
    <s v="Real Estate"/>
    <s v="Python"/>
    <n v="1"/>
    <n v="7"/>
    <n v="7"/>
    <n v="7"/>
    <n v="1"/>
    <n v="2"/>
    <n v="4.166666666666667"/>
    <s v="Very Easy"/>
    <s v="Better Salary"/>
    <s v="Male"/>
    <n v="0"/>
    <n v="22"/>
    <x v="1"/>
    <n v="3"/>
    <s v="White or Caucasian"/>
    <s v="North America"/>
    <n v="1"/>
    <n v="0"/>
    <n v="0"/>
    <n v="0"/>
    <n v="0"/>
    <n v="0"/>
    <n v="0"/>
    <n v="0"/>
  </r>
  <r>
    <s v="62a4044acf25554317312a81"/>
    <s v="anonymous"/>
    <s v="6/10/2022"/>
    <s v="22:56"/>
    <s v="0:03:27"/>
    <s v="Data Analyst"/>
    <n v="1"/>
    <n v="0"/>
    <n v="0"/>
    <n v="0"/>
    <n v="0"/>
    <s v="Yes"/>
    <s v="86k-105k"/>
    <n v="4"/>
    <s v="Other"/>
    <s v="R"/>
    <n v="7"/>
    <n v="8"/>
    <n v="8"/>
    <n v="7"/>
    <n v="5"/>
    <n v="9"/>
    <n v="7.333333333333333"/>
    <s v="Neither easy nor difficult"/>
    <s v="Remote Work"/>
    <s v="Male"/>
    <n v="0"/>
    <n v="35"/>
    <x v="1"/>
    <n v="3"/>
    <s v="White or Caucasian"/>
    <s v="North America"/>
    <n v="1"/>
    <n v="0"/>
    <n v="0"/>
    <n v="0"/>
    <n v="0"/>
    <n v="0"/>
    <n v="0"/>
    <n v="0"/>
  </r>
  <r>
    <s v="62a4061bf408bae018ee5deb"/>
    <s v="anonymous"/>
    <s v="6/10/2022"/>
    <s v="23:03"/>
    <s v="0:02:55"/>
    <s v="Data Analyst"/>
    <n v="1"/>
    <n v="0"/>
    <n v="0"/>
    <n v="0"/>
    <n v="0"/>
    <s v="Yes"/>
    <s v="66k-85k"/>
    <n v="3"/>
    <s v="Agriculture"/>
    <s v="SQL"/>
    <n v="8"/>
    <n v="5"/>
    <n v="6"/>
    <n v="4"/>
    <n v="4"/>
    <n v="8"/>
    <n v="5.833333333333333"/>
    <s v="Easy"/>
    <s v="Good Work/Life Balance"/>
    <s v="Female"/>
    <n v="1"/>
    <n v="37"/>
    <x v="3"/>
    <n v="4"/>
    <s v="White or Caucasian"/>
    <s v="North America"/>
    <n v="1"/>
    <n v="0"/>
    <n v="0"/>
    <n v="0"/>
    <n v="0"/>
    <n v="0"/>
    <n v="0"/>
    <n v="0"/>
  </r>
  <r>
    <s v="62a4098124a2626027394ddc"/>
    <s v="anonymous"/>
    <s v="6/10/2022"/>
    <s v="23:18"/>
    <s v="0:02:12"/>
    <s v="Data Analyst"/>
    <n v="1"/>
    <n v="0"/>
    <n v="0"/>
    <n v="0"/>
    <n v="0"/>
    <s v="Yes"/>
    <s v="66k-85k"/>
    <n v="3"/>
    <s v="Healthcare"/>
    <s v="Python"/>
    <n v="10"/>
    <n v="10"/>
    <n v="10"/>
    <n v="7"/>
    <n v="10"/>
    <n v="10"/>
    <n v="9.5"/>
    <s v="Neither easy nor difficult"/>
    <s v="Better Salary"/>
    <s v="Male"/>
    <n v="0"/>
    <n v="36"/>
    <x v="3"/>
    <n v="4"/>
    <s v="White or Caucasian"/>
    <s v="North America"/>
    <n v="1"/>
    <n v="0"/>
    <n v="0"/>
    <n v="0"/>
    <n v="0"/>
    <n v="0"/>
    <n v="0"/>
    <n v="0"/>
  </r>
  <r>
    <s v="62a40c99575fa3a5ae89de4b"/>
    <s v="anonymous"/>
    <s v="6/10/2022"/>
    <s v="23:31"/>
    <s v="0:02:29"/>
    <s v="Data Scientist"/>
    <n v="0"/>
    <n v="0"/>
    <n v="1"/>
    <n v="0"/>
    <n v="0"/>
    <s v="Yes"/>
    <s v="86k-105k"/>
    <n v="4"/>
    <s v="Other"/>
    <s v="Python"/>
    <n v="6"/>
    <n v="5"/>
    <n v="8"/>
    <n v="8"/>
    <n v="7"/>
    <n v="9"/>
    <n v="7.166666666666667"/>
    <s v="Easy"/>
    <s v="Good Work/Life Balance"/>
    <s v="Male"/>
    <n v="0"/>
    <n v="26"/>
    <x v="1"/>
    <n v="3"/>
    <s v="Hispanic or Latino"/>
    <s v="India"/>
    <n v="0"/>
    <n v="0"/>
    <n v="0"/>
    <n v="1"/>
    <n v="0"/>
    <n v="0"/>
    <n v="0"/>
    <n v="0"/>
  </r>
  <r>
    <s v="62a34006d8c00e9f5419d341"/>
    <s v="anonymous"/>
    <s v="6/10/2022"/>
    <s v="8:58"/>
    <s v="0:02:39"/>
    <s v="Student/Looking/None"/>
    <n v="0"/>
    <n v="0"/>
    <n v="0"/>
    <n v="0"/>
    <n v="0"/>
    <s v="Yes"/>
    <s v="0-40k"/>
    <n v="1"/>
    <s v="Construction"/>
    <s v="Python"/>
    <n v="0"/>
    <n v="0"/>
    <n v="0"/>
    <n v="0"/>
    <n v="0"/>
    <n v="0"/>
    <n v="0"/>
    <s v="Very Difficult"/>
    <s v="Better Salary"/>
    <s v="Male"/>
    <n v="0"/>
    <n v="23"/>
    <x v="0"/>
    <s v=" "/>
    <s v="Other"/>
    <s v="Africa"/>
    <n v="0"/>
    <n v="1"/>
    <n v="0"/>
    <n v="0"/>
    <n v="0"/>
    <n v="0"/>
    <n v="0"/>
    <n v="0"/>
  </r>
  <r>
    <s v="62a40da3cf255543173132e2"/>
    <s v="anonymous"/>
    <s v="6/10/2022"/>
    <s v="23:36"/>
    <s v="0:02:55"/>
    <s v="Data Analyst"/>
    <n v="1"/>
    <n v="0"/>
    <n v="0"/>
    <n v="0"/>
    <n v="0"/>
    <s v="Yes"/>
    <s v="41k-65k"/>
    <n v="2"/>
    <s v="Other"/>
    <s v="R"/>
    <n v="4"/>
    <n v="6"/>
    <n v="6"/>
    <n v="5"/>
    <n v="5"/>
    <n v="6"/>
    <n v="5.333333333333333"/>
    <s v="Neither easy nor difficult"/>
    <s v="Remote Work"/>
    <s v="Female"/>
    <n v="1"/>
    <n v="34"/>
    <x v="2"/>
    <n v="1"/>
    <s v="White or Caucasian"/>
    <s v="North America"/>
    <n v="1"/>
    <n v="0"/>
    <n v="0"/>
    <n v="0"/>
    <n v="0"/>
    <n v="0"/>
    <n v="0"/>
    <n v="0"/>
  </r>
  <r>
    <s v="62a3688df8f7561645857f7e"/>
    <s v="anonymous"/>
    <s v="6/10/2022"/>
    <s v="11:51"/>
    <s v="0:00:57"/>
    <s v="Data Analyst"/>
    <n v="1"/>
    <n v="0"/>
    <n v="0"/>
    <n v="0"/>
    <n v="0"/>
    <s v="No"/>
    <s v="0-40k"/>
    <n v="1"/>
    <s v="Other"/>
    <s v="Python"/>
    <n v="5"/>
    <n v="5"/>
    <n v="5"/>
    <n v="5"/>
    <n v="5"/>
    <n v="5"/>
    <n v="5"/>
    <s v="Neither easy nor difficult"/>
    <s v="Remote Work"/>
    <s v="Female"/>
    <n v="1"/>
    <n v="27"/>
    <x v="3"/>
    <n v="4"/>
    <s v="White or Caucasian"/>
    <s v="Europe"/>
    <n v="0"/>
    <n v="0"/>
    <n v="1"/>
    <n v="0"/>
    <n v="0"/>
    <n v="0"/>
    <n v="0"/>
    <n v="0"/>
  </r>
  <r>
    <s v="62a410b5cec54911e9cb8262"/>
    <s v="anonymous"/>
    <s v="6/10/2022"/>
    <s v="23:49"/>
    <s v="0:02:00"/>
    <s v="Student/Looking/None"/>
    <n v="0"/>
    <n v="0"/>
    <n v="0"/>
    <n v="0"/>
    <n v="0"/>
    <s v="No"/>
    <s v="41k-65k"/>
    <n v="2"/>
    <s v="Other"/>
    <s v="Python"/>
    <n v="0"/>
    <n v="4"/>
    <n v="0"/>
    <n v="1"/>
    <n v="4"/>
    <n v="2"/>
    <n v="1.8333333333333333"/>
    <s v="Very Difficult"/>
    <s v="Good Work/Life Balance"/>
    <s v="Male"/>
    <n v="0"/>
    <n v="37"/>
    <x v="1"/>
    <n v="3"/>
    <s v="White or Caucasian"/>
    <s v="North America"/>
    <n v="1"/>
    <n v="0"/>
    <n v="0"/>
    <n v="0"/>
    <n v="0"/>
    <n v="0"/>
    <n v="0"/>
    <n v="0"/>
  </r>
  <r>
    <s v="62a41135bc6861bf3177f3d8"/>
    <s v="anonymous"/>
    <s v="6/10/2022"/>
    <s v="23:51"/>
    <s v="0:01:27"/>
    <s v="Data Analyst"/>
    <n v="1"/>
    <n v="0"/>
    <n v="0"/>
    <n v="0"/>
    <n v="0"/>
    <s v="No"/>
    <s v="66k-85k"/>
    <n v="3"/>
    <s v="Other"/>
    <s v="Python"/>
    <n v="5"/>
    <n v="5"/>
    <n v="7"/>
    <n v="6"/>
    <n v="4"/>
    <n v="6"/>
    <n v="5.5"/>
    <s v="Very Easy"/>
    <s v="Better Salary"/>
    <s v="Female"/>
    <n v="1"/>
    <n v="54"/>
    <x v="2"/>
    <n v="1"/>
    <s v="White or Caucasian"/>
    <s v="North America"/>
    <n v="1"/>
    <n v="0"/>
    <n v="0"/>
    <n v="0"/>
    <n v="0"/>
    <n v="0"/>
    <n v="0"/>
    <n v="0"/>
  </r>
  <r>
    <s v="62a41964d8c00e9f541b061d"/>
    <s v="anonymous"/>
    <s v="6/11/2022"/>
    <s v="0:26"/>
    <s v="0:01:49"/>
    <s v="Data Analyst"/>
    <n v="1"/>
    <n v="0"/>
    <n v="0"/>
    <n v="0"/>
    <n v="0"/>
    <s v="No"/>
    <s v="41k-65k"/>
    <n v="2"/>
    <s v="Education"/>
    <s v="R"/>
    <n v="4"/>
    <n v="7"/>
    <n v="7"/>
    <n v="7"/>
    <n v="2"/>
    <n v="7"/>
    <n v="5.666666666666667"/>
    <s v="Neither easy nor difficult"/>
    <s v="Better Salary"/>
    <s v="Female"/>
    <n v="1"/>
    <n v="27"/>
    <x v="3"/>
    <n v="4"/>
    <s v="Hispanic or Latino"/>
    <s v="North America"/>
    <n v="1"/>
    <n v="0"/>
    <n v="0"/>
    <n v="0"/>
    <n v="0"/>
    <n v="0"/>
    <n v="0"/>
    <n v="0"/>
  </r>
  <r>
    <s v="62a75f1b575fa3a5ae8e0010"/>
    <s v="anonymous"/>
    <s v="6/13/2022"/>
    <s v="12:00"/>
    <s v="0:01:08"/>
    <s v="Database Developer"/>
    <n v="0"/>
    <n v="0"/>
    <n v="0"/>
    <n v="0"/>
    <n v="1"/>
    <s v="Yes"/>
    <s v="0-40k"/>
    <n v="1"/>
    <s v="Tech"/>
    <s v="Python"/>
    <n v="5"/>
    <n v="9"/>
    <n v="7"/>
    <n v="7"/>
    <n v="6"/>
    <n v="9"/>
    <n v="7.166666666666667"/>
    <s v="Easy"/>
    <s v="Better Salary"/>
    <s v="Male"/>
    <n v="0"/>
    <n v="23"/>
    <x v="1"/>
    <n v="3"/>
    <s v="Asian or Asian American"/>
    <s v="India"/>
    <n v="0"/>
    <n v="0"/>
    <n v="0"/>
    <n v="1"/>
    <n v="0"/>
    <n v="0"/>
    <n v="0"/>
    <n v="0"/>
  </r>
  <r>
    <s v="62a41e23bc6861bf3177fffb"/>
    <s v="anonymous"/>
    <s v="6/11/2022"/>
    <s v="0:46"/>
    <s v="0:01:41"/>
    <s v="Data Analyst"/>
    <n v="1"/>
    <n v="0"/>
    <n v="0"/>
    <n v="0"/>
    <n v="0"/>
    <s v="Yes"/>
    <s v="0-40k"/>
    <n v="1"/>
    <s v="Finance"/>
    <s v="Python"/>
    <n v="5"/>
    <n v="5"/>
    <n v="5"/>
    <n v="5"/>
    <n v="5"/>
    <n v="10"/>
    <n v="5.833333333333333"/>
    <s v="Neither easy nor difficult"/>
    <s v="Better Salary"/>
    <s v="Male"/>
    <n v="0"/>
    <n v="24"/>
    <x v="1"/>
    <n v="3"/>
    <s v="White or Caucasian"/>
    <s v="Middle East"/>
    <n v="0"/>
    <n v="0"/>
    <n v="0"/>
    <n v="0"/>
    <n v="0"/>
    <n v="0"/>
    <n v="0"/>
    <n v="0"/>
  </r>
  <r>
    <s v="62a51fe0575fa3a5ae8b0c06"/>
    <s v="anonymous"/>
    <s v="6/11/2022"/>
    <s v="19:06"/>
    <s v="0:02:21"/>
    <s v="Data Analyst"/>
    <n v="1"/>
    <n v="0"/>
    <n v="0"/>
    <n v="0"/>
    <n v="0"/>
    <s v="No"/>
    <s v="0-40k"/>
    <n v="1"/>
    <s v="Healthcare"/>
    <s v="Python"/>
    <n v="1"/>
    <n v="5"/>
    <n v="4"/>
    <n v="6"/>
    <n v="5"/>
    <n v="6"/>
    <n v="4.5"/>
    <s v="Neither easy nor difficult"/>
    <s v="Better Salary"/>
    <s v="Male"/>
    <n v="0"/>
    <n v="23"/>
    <x v="1"/>
    <n v="3"/>
    <s v="White or Caucasian"/>
    <s v="Middle East"/>
    <n v="0"/>
    <n v="0"/>
    <n v="0"/>
    <n v="0"/>
    <n v="0"/>
    <n v="0"/>
    <n v="0"/>
    <n v="0"/>
  </r>
  <r>
    <s v="62a7b283f8d5efcc22fdc189"/>
    <s v="anonymous"/>
    <s v="6/13/2022"/>
    <s v="17:56"/>
    <s v="0:01:57"/>
    <s v="Data Analyst"/>
    <n v="1"/>
    <n v="0"/>
    <n v="0"/>
    <n v="0"/>
    <n v="0"/>
    <s v="Yes"/>
    <s v="0-40k"/>
    <n v="1"/>
    <s v="Healthcare"/>
    <s v="R"/>
    <n v="2"/>
    <n v="3"/>
    <n v="4"/>
    <n v="3"/>
    <n v="3"/>
    <n v="5"/>
    <n v="3.3333333333333335"/>
    <s v="Neither easy nor difficult"/>
    <s v="Good Work/Life Balance"/>
    <s v="Male"/>
    <n v="0"/>
    <n v="26"/>
    <x v="1"/>
    <n v="3"/>
    <s v="Black or African American"/>
    <s v="Africa"/>
    <n v="0"/>
    <n v="1"/>
    <n v="0"/>
    <n v="0"/>
    <n v="0"/>
    <n v="0"/>
    <n v="0"/>
    <n v="0"/>
  </r>
  <r>
    <s v="62a424ccd8c00e9f541b114e"/>
    <s v="anonymous"/>
    <s v="6/11/2022"/>
    <s v="1:14"/>
    <s v="0:02:47"/>
    <s v="Data Analyst"/>
    <n v="1"/>
    <n v="0"/>
    <n v="0"/>
    <n v="0"/>
    <n v="0"/>
    <s v="Yes"/>
    <s v="0-40k"/>
    <n v="1"/>
    <s v="Tech"/>
    <s v="Python"/>
    <n v="1"/>
    <n v="7"/>
    <n v="7"/>
    <n v="7"/>
    <n v="7"/>
    <n v="1"/>
    <n v="5"/>
    <s v="Difficult"/>
    <s v="Better Salary"/>
    <s v="Female"/>
    <n v="1"/>
    <n v="28"/>
    <x v="3"/>
    <n v="4"/>
    <s v="Black or African American"/>
    <s v="United Kingdom"/>
    <n v="0"/>
    <n v="0"/>
    <n v="0"/>
    <n v="0"/>
    <n v="1"/>
    <n v="0"/>
    <n v="0"/>
    <n v="0"/>
  </r>
  <r>
    <s v="62a42527b4da29969c6423f7"/>
    <s v="anonymous"/>
    <s v="6/11/2022"/>
    <s v="1:16"/>
    <s v="0:01:23"/>
    <s v="BI Developer/Engineer"/>
    <n v="0"/>
    <n v="0"/>
    <n v="0"/>
    <n v="1"/>
    <n v="0"/>
    <s v="No"/>
    <s v="41k-65k"/>
    <n v="2"/>
    <s v="Education"/>
    <s v="Python"/>
    <n v="3"/>
    <n v="6"/>
    <n v="5"/>
    <n v="5"/>
    <n v="3"/>
    <n v="4"/>
    <n v="4.333333333333333"/>
    <s v="Easy"/>
    <s v="Remote Work"/>
    <s v="Male"/>
    <n v="0"/>
    <n v="21"/>
    <x v="1"/>
    <n v="3"/>
    <s v="Asian or Asian American"/>
    <s v="North America"/>
    <n v="1"/>
    <n v="0"/>
    <n v="0"/>
    <n v="0"/>
    <n v="0"/>
    <n v="0"/>
    <n v="0"/>
    <n v="0"/>
  </r>
  <r>
    <s v="62a425ec2e54c9003e5467bf"/>
    <s v="anonymous"/>
    <s v="6/11/2022"/>
    <s v="1:19"/>
    <s v="0:01:15"/>
    <s v="Data Analyst"/>
    <n v="1"/>
    <n v="0"/>
    <n v="0"/>
    <n v="0"/>
    <n v="0"/>
    <s v="Yes"/>
    <s v="86k-105k"/>
    <n v="4"/>
    <s v="Healthcare"/>
    <s v="Other"/>
    <n v="4"/>
    <n v="4"/>
    <n v="5"/>
    <n v="5"/>
    <n v="4"/>
    <n v="6"/>
    <n v="4.666666666666667"/>
    <s v="Difficult"/>
    <s v="Good Work/Life Balance"/>
    <s v="Female"/>
    <n v="1"/>
    <n v="28"/>
    <x v="1"/>
    <n v="3"/>
    <s v="White or Caucasian"/>
    <s v="North America"/>
    <n v="1"/>
    <n v="0"/>
    <n v="0"/>
    <n v="0"/>
    <n v="0"/>
    <n v="0"/>
    <n v="0"/>
    <n v="0"/>
  </r>
  <r>
    <s v="62a38a060a77c1a77f6654b7"/>
    <s v="anonymous"/>
    <s v="6/10/2022"/>
    <s v="14:14"/>
    <s v="0:02:47"/>
    <s v="Other"/>
    <n v="0"/>
    <n v="0"/>
    <n v="0"/>
    <n v="0"/>
    <n v="0"/>
    <s v="No"/>
    <s v="0-40k"/>
    <n v="1"/>
    <s v="Other"/>
    <s v="Python"/>
    <n v="2"/>
    <n v="4"/>
    <n v="5"/>
    <n v="3"/>
    <n v="1"/>
    <n v="1"/>
    <n v="2.6666666666666665"/>
    <s v="Neither easy nor difficult"/>
    <s v="Good Work/Life Balance"/>
    <s v="Female"/>
    <n v="1"/>
    <n v="35"/>
    <x v="3"/>
    <n v="4"/>
    <s v="White or Caucasian"/>
    <s v="Europe"/>
    <n v="0"/>
    <n v="0"/>
    <n v="1"/>
    <n v="0"/>
    <n v="0"/>
    <n v="0"/>
    <n v="0"/>
    <n v="0"/>
  </r>
  <r>
    <s v="62a37ad924a2626027389f8a"/>
    <s v="anonymous"/>
    <s v="6/10/2022"/>
    <s v="13:09"/>
    <s v="0:02:04"/>
    <s v="Data Scientist"/>
    <n v="0"/>
    <n v="0"/>
    <n v="1"/>
    <n v="0"/>
    <n v="0"/>
    <s v="Yes"/>
    <s v="0-40k"/>
    <n v="1"/>
    <s v="Tech"/>
    <s v="Python"/>
    <n v="4"/>
    <n v="4"/>
    <n v="4"/>
    <n v="0"/>
    <n v="0"/>
    <n v="6"/>
    <n v="3"/>
    <s v="Difficult"/>
    <s v="Good Culture"/>
    <s v="Male"/>
    <n v="0"/>
    <n v="23"/>
    <x v="1"/>
    <n v="3"/>
    <s v="Other"/>
    <s v="Asia"/>
    <n v="0"/>
    <n v="0"/>
    <n v="0"/>
    <n v="0"/>
    <n v="0"/>
    <n v="1"/>
    <n v="0"/>
    <n v="0"/>
  </r>
  <r>
    <s v="62a42d6ef8d5efcc22f9178a"/>
    <s v="anonymous"/>
    <s v="6/11/2022"/>
    <s v="1:51"/>
    <s v="0:02:01"/>
    <s v="Data Analyst"/>
    <n v="1"/>
    <n v="0"/>
    <n v="0"/>
    <n v="0"/>
    <n v="0"/>
    <s v="Yes"/>
    <s v="0-40k"/>
    <n v="1"/>
    <s v="Healthcare"/>
    <s v="Python"/>
    <n v="7"/>
    <n v="4"/>
    <n v="6"/>
    <n v="5"/>
    <n v="6"/>
    <n v="6"/>
    <n v="5.666666666666667"/>
    <s v="Difficult"/>
    <s v="Remote Work"/>
    <s v="Male"/>
    <n v="0"/>
    <n v="26"/>
    <x v="1"/>
    <n v="3"/>
    <s v="Other"/>
    <s v="India"/>
    <n v="0"/>
    <n v="0"/>
    <n v="0"/>
    <n v="1"/>
    <n v="0"/>
    <n v="0"/>
    <n v="0"/>
    <n v="0"/>
  </r>
  <r>
    <s v="62a43e86f408bae018ee913a"/>
    <s v="anonymous"/>
    <s v="6/11/2022"/>
    <s v="3:04"/>
    <s v="0:04:03"/>
    <s v="Student/Looking/None"/>
    <n v="0"/>
    <n v="0"/>
    <n v="0"/>
    <n v="0"/>
    <n v="0"/>
    <s v="No"/>
    <s v="0-40k"/>
    <n v="1"/>
    <s v="Other"/>
    <s v="Python"/>
    <n v="5"/>
    <n v="6"/>
    <n v="6"/>
    <n v="5"/>
    <n v="1"/>
    <n v="3"/>
    <n v="4.333333333333333"/>
    <s v="Neither easy nor difficult"/>
    <s v="Good Work/Life Balance"/>
    <s v="Female"/>
    <n v="1"/>
    <n v="92"/>
    <x v="3"/>
    <n v="4"/>
    <s v="Asian or Asian American"/>
    <s v="India"/>
    <n v="0"/>
    <n v="0"/>
    <n v="0"/>
    <n v="1"/>
    <n v="0"/>
    <n v="0"/>
    <n v="0"/>
    <n v="0"/>
  </r>
  <r>
    <s v="62a43ed4f8d5efcc22f92d0a"/>
    <s v="anonymous"/>
    <s v="6/11/2022"/>
    <s v="3:05"/>
    <s v="0:02:33"/>
    <s v="Data Analyst"/>
    <n v="1"/>
    <n v="0"/>
    <n v="0"/>
    <n v="0"/>
    <n v="0"/>
    <s v="Yes"/>
    <s v="0-40k"/>
    <n v="1"/>
    <s v="Healthcare"/>
    <s v="Python"/>
    <n v="1"/>
    <n v="8"/>
    <n v="5"/>
    <n v="1"/>
    <n v="7"/>
    <n v="8"/>
    <n v="5"/>
    <s v="Neither easy nor difficult"/>
    <s v="Remote Work"/>
    <s v="Male"/>
    <n v="0"/>
    <n v="28"/>
    <x v="1"/>
    <n v="3"/>
    <s v="Black or African American"/>
    <s v="Africa"/>
    <n v="0"/>
    <n v="1"/>
    <n v="0"/>
    <n v="0"/>
    <n v="0"/>
    <n v="0"/>
    <n v="0"/>
    <n v="0"/>
  </r>
  <r>
    <s v="62a43f43f408bae018ee9281"/>
    <s v="anonymous"/>
    <s v="6/11/2022"/>
    <s v="3:07"/>
    <s v="0:01:34"/>
    <s v="Student/Looking/None"/>
    <n v="0"/>
    <n v="0"/>
    <n v="0"/>
    <n v="0"/>
    <n v="0"/>
    <s v="Yes"/>
    <s v="0-40k"/>
    <n v="1"/>
    <s v="Education"/>
    <s v="Python"/>
    <n v="0"/>
    <n v="1"/>
    <n v="2"/>
    <n v="2"/>
    <n v="1"/>
    <n v="1"/>
    <n v="1.1666666666666667"/>
    <s v="Neither easy nor difficult"/>
    <s v="Better Salary"/>
    <s v="Female"/>
    <n v="1"/>
    <n v="24"/>
    <x v="3"/>
    <n v="4"/>
    <s v="Asian or Asian American"/>
    <s v="India"/>
    <n v="0"/>
    <n v="0"/>
    <n v="0"/>
    <n v="1"/>
    <n v="0"/>
    <n v="0"/>
    <n v="0"/>
    <n v="0"/>
  </r>
  <r>
    <s v="62a440ab575fa3a5ae8a1418"/>
    <s v="anonymous"/>
    <s v="6/11/2022"/>
    <s v="3:13"/>
    <s v="0:03:39"/>
    <s v="Other"/>
    <n v="0"/>
    <n v="0"/>
    <n v="0"/>
    <n v="0"/>
    <n v="0"/>
    <s v="No"/>
    <s v="41k-65k"/>
    <n v="2"/>
    <s v="Healthcare"/>
    <s v="Python"/>
    <n v="7"/>
    <n v="10"/>
    <n v="10"/>
    <n v="10"/>
    <n v="5"/>
    <n v="10"/>
    <n v="8.6666666666666661"/>
    <s v="Easy"/>
    <s v="Better Salary"/>
    <s v="Male"/>
    <n v="0"/>
    <n v="25"/>
    <x v="3"/>
    <n v="4"/>
    <s v="Asian or Asian American"/>
    <s v="North America"/>
    <n v="1"/>
    <n v="0"/>
    <n v="0"/>
    <n v="0"/>
    <n v="0"/>
    <n v="0"/>
    <n v="0"/>
    <n v="0"/>
  </r>
  <r>
    <s v="62a441e3575fa3a5ae8a1552"/>
    <s v="anonymous"/>
    <s v="6/11/2022"/>
    <s v="3:18"/>
    <s v="0:04:04"/>
    <s v="Data Analyst"/>
    <n v="1"/>
    <n v="0"/>
    <n v="0"/>
    <n v="0"/>
    <n v="0"/>
    <s v="Yes"/>
    <s v="41k-65k"/>
    <n v="2"/>
    <s v="Finance"/>
    <s v="Python"/>
    <n v="4"/>
    <n v="5"/>
    <n v="5"/>
    <n v="5"/>
    <n v="6"/>
    <n v="6"/>
    <n v="5.166666666666667"/>
    <s v="Neither easy nor difficult"/>
    <s v="Good Work/Life Balance"/>
    <s v="Male"/>
    <n v="0"/>
    <n v="42"/>
    <x v="3"/>
    <n v="4"/>
    <s v="Black or African American"/>
    <s v="United Kingdom"/>
    <n v="0"/>
    <n v="0"/>
    <n v="0"/>
    <n v="0"/>
    <n v="1"/>
    <n v="0"/>
    <n v="0"/>
    <n v="0"/>
  </r>
  <r>
    <s v="62a446faf8f7561645868c60"/>
    <s v="anonymous"/>
    <s v="6/11/2022"/>
    <s v="3:40"/>
    <s v="0:01:05"/>
    <s v="Data Analyst"/>
    <n v="1"/>
    <n v="0"/>
    <n v="0"/>
    <n v="0"/>
    <n v="0"/>
    <s v="Yes"/>
    <s v="0-40k"/>
    <n v="1"/>
    <s v="Tech"/>
    <s v="Python"/>
    <n v="2"/>
    <n v="3"/>
    <n v="3"/>
    <n v="3"/>
    <n v="3"/>
    <n v="3"/>
    <n v="2.8333333333333335"/>
    <s v="Difficult"/>
    <s v="Better Salary"/>
    <s v="Male"/>
    <n v="0"/>
    <n v="21"/>
    <x v="1"/>
    <n v="3"/>
    <s v="Asian or Asian American"/>
    <s v="India"/>
    <n v="0"/>
    <n v="0"/>
    <n v="0"/>
    <n v="1"/>
    <n v="0"/>
    <n v="0"/>
    <n v="0"/>
    <n v="0"/>
  </r>
  <r>
    <s v="62a448832e54c9003e5491c5"/>
    <s v="anonymous"/>
    <s v="6/11/2022"/>
    <s v="3:47"/>
    <s v="0:02:36"/>
    <s v="Data Analyst"/>
    <n v="1"/>
    <n v="0"/>
    <n v="0"/>
    <n v="0"/>
    <n v="0"/>
    <s v="No"/>
    <s v="66k-85k"/>
    <n v="3"/>
    <s v="Healthcare"/>
    <s v="Python"/>
    <n v="7"/>
    <n v="8"/>
    <n v="9"/>
    <n v="7"/>
    <n v="7"/>
    <n v="6"/>
    <n v="7.333333333333333"/>
    <s v="Easy"/>
    <s v="Better Salary"/>
    <s v="Male"/>
    <n v="0"/>
    <n v="24"/>
    <x v="1"/>
    <n v="3"/>
    <s v="White or Caucasian"/>
    <s v="North America"/>
    <n v="1"/>
    <n v="0"/>
    <n v="0"/>
    <n v="0"/>
    <n v="0"/>
    <n v="0"/>
    <n v="0"/>
    <n v="0"/>
  </r>
  <r>
    <s v="62a44ae2f8f7561645869335"/>
    <s v="anonymous"/>
    <s v="6/11/2022"/>
    <s v="3:57"/>
    <s v="0:02:32"/>
    <s v="Data Analyst"/>
    <n v="1"/>
    <n v="0"/>
    <n v="0"/>
    <n v="0"/>
    <n v="0"/>
    <s v="Yes"/>
    <s v="41k-65k"/>
    <n v="2"/>
    <s v="Healthcare"/>
    <s v="Python"/>
    <n v="4"/>
    <n v="7"/>
    <n v="6"/>
    <n v="6"/>
    <n v="6"/>
    <n v="7"/>
    <n v="6"/>
    <s v="Neither easy nor difficult"/>
    <s v="Better Salary"/>
    <s v="Female"/>
    <n v="1"/>
    <n v="26"/>
    <x v="1"/>
    <n v="3"/>
    <s v="White or Caucasian"/>
    <s v="North America"/>
    <n v="1"/>
    <n v="0"/>
    <n v="0"/>
    <n v="0"/>
    <n v="0"/>
    <n v="0"/>
    <n v="0"/>
    <n v="0"/>
  </r>
  <r>
    <s v="62a44bc7bc6861bf31783829"/>
    <s v="anonymous"/>
    <s v="6/11/2022"/>
    <s v="4:01"/>
    <s v="0:01:16"/>
    <s v="Data Analyst"/>
    <n v="1"/>
    <n v="0"/>
    <n v="0"/>
    <n v="0"/>
    <n v="0"/>
    <s v="Yes"/>
    <s v="0-40k"/>
    <n v="1"/>
    <s v="Other"/>
    <s v="Python"/>
    <n v="2"/>
    <n v="8"/>
    <n v="8"/>
    <n v="9"/>
    <n v="8"/>
    <n v="10"/>
    <n v="7.5"/>
    <s v="Difficult"/>
    <s v="Better Salary"/>
    <s v="Male"/>
    <n v="0"/>
    <n v="30"/>
    <x v="1"/>
    <n v="3"/>
    <s v="White or Caucasian"/>
    <s v="United Kingdom"/>
    <n v="0"/>
    <n v="0"/>
    <n v="0"/>
    <n v="0"/>
    <n v="1"/>
    <n v="0"/>
    <n v="0"/>
    <n v="0"/>
  </r>
  <r>
    <s v="62a44ea3f408bae018eea62a"/>
    <s v="anonymous"/>
    <s v="6/11/2022"/>
    <s v="4:13"/>
    <s v="0:05:51"/>
    <s v="Data Engineer"/>
    <n v="0"/>
    <n v="1"/>
    <n v="0"/>
    <n v="0"/>
    <n v="0"/>
    <s v="Yes"/>
    <s v="86k-105k"/>
    <n v="4"/>
    <s v="Other"/>
    <s v="SQL"/>
    <n v="6"/>
    <n v="10"/>
    <n v="10"/>
    <n v="10"/>
    <n v="10"/>
    <n v="10"/>
    <n v="9.3333333333333339"/>
    <s v="Neither easy nor difficult"/>
    <s v="Good Culture"/>
    <s v="Male"/>
    <n v="0"/>
    <n v="27"/>
    <x v="1"/>
    <n v="3"/>
    <s v="Black or African American"/>
    <s v="North America"/>
    <n v="1"/>
    <n v="0"/>
    <n v="0"/>
    <n v="0"/>
    <n v="0"/>
    <n v="0"/>
    <n v="0"/>
    <n v="0"/>
  </r>
  <r>
    <s v="62a4514ff408bae018eea94d"/>
    <s v="anonymous"/>
    <s v="6/11/2022"/>
    <s v="4:24"/>
    <s v="0:02:01"/>
    <s v="Data Engineer"/>
    <n v="0"/>
    <n v="1"/>
    <n v="0"/>
    <n v="0"/>
    <n v="0"/>
    <s v="Yes"/>
    <s v="0-40k"/>
    <n v="1"/>
    <s v="Tech"/>
    <s v="Python"/>
    <n v="0"/>
    <n v="4"/>
    <n v="1"/>
    <n v="0"/>
    <n v="1"/>
    <n v="3"/>
    <n v="1.5"/>
    <s v="Easy"/>
    <s v="Better Salary"/>
    <s v="Male"/>
    <n v="0"/>
    <n v="28"/>
    <x v="1"/>
    <n v="3"/>
    <s v="Asian or Asian American"/>
    <s v="India"/>
    <n v="0"/>
    <n v="0"/>
    <n v="0"/>
    <n v="1"/>
    <n v="0"/>
    <n v="0"/>
    <n v="0"/>
    <n v="0"/>
  </r>
  <r>
    <s v="62a45a140a77c1a77f67469d"/>
    <s v="anonymous"/>
    <s v="6/11/2022"/>
    <s v="5:02"/>
    <s v="0:02:27"/>
    <s v="Data Analyst"/>
    <n v="1"/>
    <n v="0"/>
    <n v="0"/>
    <n v="0"/>
    <n v="0"/>
    <s v="No"/>
    <s v="66k-85k"/>
    <n v="3"/>
    <s v="Real Estate"/>
    <s v="SQL"/>
    <n v="6"/>
    <n v="8"/>
    <n v="7"/>
    <n v="7"/>
    <n v="5"/>
    <n v="6"/>
    <n v="6.5"/>
    <s v="Easy"/>
    <s v="Better Salary"/>
    <s v="Female"/>
    <n v="1"/>
    <n v="29"/>
    <x v="1"/>
    <n v="3"/>
    <s v="White or Caucasian"/>
    <s v="United Kingdom"/>
    <n v="0"/>
    <n v="0"/>
    <n v="0"/>
    <n v="0"/>
    <n v="1"/>
    <n v="0"/>
    <n v="0"/>
    <n v="0"/>
  </r>
  <r>
    <s v="62a45c8bf3072dd89263a493"/>
    <s v="anonymous"/>
    <s v="6/11/2022"/>
    <s v="5:12"/>
    <s v="0:02:43"/>
    <s v="Data Analyst"/>
    <n v="1"/>
    <n v="0"/>
    <n v="0"/>
    <n v="0"/>
    <n v="0"/>
    <s v="No"/>
    <s v="0-40k"/>
    <n v="1"/>
    <s v="Other"/>
    <s v="Python"/>
    <n v="0"/>
    <n v="0"/>
    <n v="0"/>
    <n v="0"/>
    <n v="0"/>
    <n v="0"/>
    <n v="0"/>
    <s v="Easy"/>
    <s v="Good Work/Life Balance"/>
    <s v="Female"/>
    <n v="1"/>
    <n v="26"/>
    <x v="1"/>
    <n v="3"/>
    <s v="Asian or Asian American"/>
    <s v="India"/>
    <n v="0"/>
    <n v="0"/>
    <n v="0"/>
    <n v="1"/>
    <n v="0"/>
    <n v="0"/>
    <n v="0"/>
    <n v="0"/>
  </r>
  <r>
    <s v="62a45f8c0f8c8599d5b09d40"/>
    <s v="anonymous"/>
    <s v="6/11/2022"/>
    <s v="5:25"/>
    <s v="0:02:47"/>
    <s v="Data Engineer"/>
    <n v="0"/>
    <n v="1"/>
    <n v="0"/>
    <n v="0"/>
    <n v="0"/>
    <s v="Yes"/>
    <s v="0-40k"/>
    <n v="1"/>
    <s v="Finance"/>
    <s v="Python"/>
    <n v="3"/>
    <n v="3"/>
    <n v="3"/>
    <n v="3"/>
    <n v="3"/>
    <n v="4"/>
    <n v="3.1666666666666665"/>
    <s v="Neither easy nor difficult"/>
    <s v="Remote Work"/>
    <s v="Male"/>
    <n v="0"/>
    <n v="29"/>
    <x v="1"/>
    <n v="3"/>
    <s v="Black or African American"/>
    <s v="Africa"/>
    <n v="0"/>
    <n v="1"/>
    <n v="0"/>
    <n v="0"/>
    <n v="0"/>
    <n v="0"/>
    <n v="0"/>
    <n v="0"/>
  </r>
  <r>
    <s v="62a4604d0a77c1a77f674e29"/>
    <s v="anonymous"/>
    <s v="6/11/2022"/>
    <s v="5:28"/>
    <s v="0:01:51"/>
    <s v="Other"/>
    <n v="0"/>
    <n v="0"/>
    <n v="0"/>
    <n v="0"/>
    <n v="0"/>
    <s v="No"/>
    <s v="66k-85k"/>
    <n v="3"/>
    <s v="Finance"/>
    <s v="Other"/>
    <n v="3"/>
    <n v="5"/>
    <n v="7"/>
    <n v="2"/>
    <n v="5"/>
    <n v="7"/>
    <n v="4.833333333333333"/>
    <s v="Easy"/>
    <s v="Remote Work"/>
    <s v="Male"/>
    <n v="0"/>
    <n v="60"/>
    <x v="3"/>
    <n v="4"/>
    <s v="White or Caucasian"/>
    <s v="United Kingdom"/>
    <n v="0"/>
    <n v="0"/>
    <n v="0"/>
    <n v="0"/>
    <n v="1"/>
    <n v="0"/>
    <n v="0"/>
    <n v="0"/>
  </r>
  <r>
    <s v="62a46a66f8d5efcc22f95a7a"/>
    <s v="anonymous"/>
    <s v="6/11/2022"/>
    <s v="6:11"/>
    <s v="0:01:55"/>
    <s v="Data Analyst"/>
    <n v="1"/>
    <n v="0"/>
    <n v="0"/>
    <n v="0"/>
    <n v="0"/>
    <s v="Yes"/>
    <s v="0-40k"/>
    <n v="1"/>
    <s v="Healthcare"/>
    <s v="Python"/>
    <n v="5"/>
    <n v="8"/>
    <n v="8"/>
    <n v="5"/>
    <n v="5"/>
    <n v="6"/>
    <n v="6.166666666666667"/>
    <s v="Neither easy nor difficult"/>
    <s v="Better Salary"/>
    <s v="Male"/>
    <n v="0"/>
    <n v="25"/>
    <x v="1"/>
    <n v="3"/>
    <s v="Black or African American"/>
    <s v="Africa"/>
    <n v="0"/>
    <n v="1"/>
    <n v="0"/>
    <n v="0"/>
    <n v="0"/>
    <n v="0"/>
    <n v="0"/>
    <n v="0"/>
  </r>
  <r>
    <s v="62a46ad7d8c00e9f541b664a"/>
    <s v="anonymous"/>
    <s v="6/11/2022"/>
    <s v="6:13"/>
    <s v="0:03:13"/>
    <s v="Other"/>
    <n v="0"/>
    <n v="0"/>
    <n v="0"/>
    <n v="0"/>
    <n v="0"/>
    <s v="No"/>
    <s v="0-40k"/>
    <n v="1"/>
    <s v="Construction"/>
    <s v="R"/>
    <n v="0"/>
    <n v="0"/>
    <n v="1"/>
    <n v="3"/>
    <n v="2"/>
    <n v="1"/>
    <n v="1.1666666666666667"/>
    <s v="Neither easy nor difficult"/>
    <s v="Good Work/Life Balance"/>
    <s v="Female"/>
    <n v="1"/>
    <n v="37"/>
    <x v="3"/>
    <n v="4"/>
    <s v="Other"/>
    <s v="Africa"/>
    <n v="0"/>
    <n v="1"/>
    <n v="0"/>
    <n v="0"/>
    <n v="0"/>
    <n v="0"/>
    <n v="0"/>
    <n v="0"/>
  </r>
  <r>
    <s v="62a46dbecf25554317319e48"/>
    <s v="anonymous"/>
    <s v="6/11/2022"/>
    <s v="6:26"/>
    <s v="0:01:31"/>
    <s v="Data Analyst"/>
    <n v="1"/>
    <n v="0"/>
    <n v="0"/>
    <n v="0"/>
    <n v="0"/>
    <s v="Yes"/>
    <s v="66k-85k"/>
    <n v="3"/>
    <s v="Finance"/>
    <s v="Python"/>
    <n v="6"/>
    <n v="8"/>
    <n v="3"/>
    <n v="4"/>
    <n v="5"/>
    <n v="1"/>
    <n v="4.5"/>
    <s v="Neither easy nor difficult"/>
    <s v="Better Salary"/>
    <s v="Female"/>
    <n v="1"/>
    <n v="30"/>
    <x v="1"/>
    <n v="3"/>
    <s v="Asian or Asian American"/>
    <s v="North America"/>
    <n v="1"/>
    <n v="0"/>
    <n v="0"/>
    <n v="0"/>
    <n v="0"/>
    <n v="0"/>
    <n v="0"/>
    <n v="0"/>
  </r>
  <r>
    <s v="62a475dcf408bae018eed15c"/>
    <s v="anonymous"/>
    <s v="6/11/2022"/>
    <s v="7:00"/>
    <s v="0:04:48"/>
    <s v="Data Analyst"/>
    <n v="1"/>
    <n v="0"/>
    <n v="0"/>
    <n v="0"/>
    <n v="0"/>
    <s v="Yes"/>
    <s v="0-40k"/>
    <n v="1"/>
    <s v="Healthcare"/>
    <s v="Python"/>
    <n v="0"/>
    <n v="1"/>
    <n v="2"/>
    <n v="1"/>
    <n v="0"/>
    <n v="3"/>
    <n v="1.1666666666666667"/>
    <s v="Neither easy nor difficult"/>
    <s v="Better Salary"/>
    <s v="Female"/>
    <n v="1"/>
    <n v="27"/>
    <x v="3"/>
    <n v="4"/>
    <s v="Black or African American"/>
    <s v="Africa"/>
    <n v="0"/>
    <n v="1"/>
    <n v="0"/>
    <n v="0"/>
    <n v="0"/>
    <n v="0"/>
    <n v="0"/>
    <n v="0"/>
  </r>
  <r>
    <s v="62a477f0b4da29969c64892f"/>
    <s v="anonymous"/>
    <s v="6/11/2022"/>
    <s v="7:09"/>
    <s v="0:01:04"/>
    <s v="Data Scientist"/>
    <n v="0"/>
    <n v="0"/>
    <n v="1"/>
    <n v="0"/>
    <n v="0"/>
    <s v="Yes"/>
    <s v="225k+"/>
    <n v="8"/>
    <s v="Tech"/>
    <s v="R"/>
    <n v="5"/>
    <n v="6"/>
    <n v="5"/>
    <n v="5"/>
    <n v="6"/>
    <n v="6"/>
    <n v="5.5"/>
    <s v="Difficult"/>
    <s v="Other"/>
    <s v="Male"/>
    <n v="0"/>
    <n v="31"/>
    <x v="5"/>
    <n v="5"/>
    <s v="White or Caucasian"/>
    <s v="North America"/>
    <n v="1"/>
    <n v="0"/>
    <n v="0"/>
    <n v="0"/>
    <n v="0"/>
    <n v="0"/>
    <n v="0"/>
    <n v="0"/>
  </r>
  <r>
    <s v="62a47947cec54911e9cbf6b2"/>
    <s v="anonymous"/>
    <s v="6/11/2022"/>
    <s v="7:15"/>
    <s v="0:02:11"/>
    <s v="Student/Looking/None"/>
    <n v="0"/>
    <n v="0"/>
    <n v="0"/>
    <n v="0"/>
    <n v="0"/>
    <s v="No"/>
    <s v="0-40k"/>
    <n v="1"/>
    <s v="Other"/>
    <s v="R"/>
    <n v="10"/>
    <n v="10"/>
    <n v="10"/>
    <n v="10"/>
    <n v="10"/>
    <n v="10"/>
    <n v="10"/>
    <s v="Neither easy nor difficult"/>
    <s v="Good Work/Life Balance"/>
    <s v="Male"/>
    <n v="0"/>
    <n v="24"/>
    <x v="3"/>
    <n v="4"/>
    <s v="Asian or Asian American"/>
    <s v="United Kingdom"/>
    <n v="0"/>
    <n v="0"/>
    <n v="0"/>
    <n v="0"/>
    <n v="1"/>
    <n v="0"/>
    <n v="0"/>
    <n v="0"/>
  </r>
  <r>
    <s v="62a47c587dc029e2d66d9782"/>
    <s v="anonymous"/>
    <s v="6/11/2022"/>
    <s v="7:28"/>
    <s v="0:03:11"/>
    <s v="Data Analyst"/>
    <n v="1"/>
    <n v="0"/>
    <n v="0"/>
    <n v="0"/>
    <n v="0"/>
    <s v="No"/>
    <s v="0-40k"/>
    <n v="1"/>
    <s v="Finance"/>
    <s v="Other"/>
    <n v="0"/>
    <n v="6"/>
    <n v="6"/>
    <n v="6"/>
    <n v="5"/>
    <n v="6"/>
    <n v="4.833333333333333"/>
    <s v="Neither easy nor difficult"/>
    <s v="Better Salary"/>
    <s v="Female"/>
    <n v="1"/>
    <n v="20"/>
    <x v="1"/>
    <n v="3"/>
    <s v="Black or African American"/>
    <s v="North America"/>
    <n v="1"/>
    <n v="0"/>
    <n v="0"/>
    <n v="0"/>
    <n v="0"/>
    <n v="0"/>
    <n v="0"/>
    <n v="0"/>
  </r>
  <r>
    <s v="62a47e3ef3072dd89263c8c0"/>
    <s v="anonymous"/>
    <s v="6/11/2022"/>
    <s v="7:36"/>
    <s v="0:02:30"/>
    <s v="Other"/>
    <n v="0"/>
    <n v="0"/>
    <n v="0"/>
    <n v="0"/>
    <n v="0"/>
    <s v="No"/>
    <s v="0-40k"/>
    <n v="1"/>
    <s v="Tech"/>
    <s v="R"/>
    <n v="2"/>
    <n v="1"/>
    <n v="4"/>
    <n v="1"/>
    <n v="1"/>
    <n v="1"/>
    <n v="1.6666666666666667"/>
    <s v="Easy"/>
    <s v="Good Work/Life Balance"/>
    <s v="Male"/>
    <n v="0"/>
    <n v="24"/>
    <x v="1"/>
    <n v="3"/>
    <s v="Asian or Asian American"/>
    <s v="India"/>
    <n v="0"/>
    <n v="0"/>
    <n v="0"/>
    <n v="1"/>
    <n v="0"/>
    <n v="0"/>
    <n v="0"/>
    <n v="0"/>
  </r>
  <r>
    <s v="62a3f6d9bae91e4b8b8408ca"/>
    <s v="anonymous"/>
    <s v="6/10/2022"/>
    <s v="21:58"/>
    <s v="0:00:59"/>
    <s v="Student/Looking/None"/>
    <n v="0"/>
    <n v="0"/>
    <n v="0"/>
    <n v="0"/>
    <n v="0"/>
    <s v="No"/>
    <s v="0-40k"/>
    <n v="1"/>
    <s v="Other"/>
    <s v="SQL"/>
    <n v="0"/>
    <n v="0"/>
    <n v="0"/>
    <n v="0"/>
    <n v="0"/>
    <n v="0"/>
    <n v="0"/>
    <s v="Neither easy nor difficult"/>
    <s v="Better Salary"/>
    <s v="Male"/>
    <n v="0"/>
    <n v="20"/>
    <x v="2"/>
    <n v="1"/>
    <s v="Asian or Asian American"/>
    <s v="Asia"/>
    <n v="0"/>
    <n v="0"/>
    <n v="0"/>
    <n v="0"/>
    <n v="0"/>
    <n v="1"/>
    <n v="0"/>
    <n v="0"/>
  </r>
  <r>
    <s v="62a47ea87dc029e2d66d9b60"/>
    <s v="anonymous"/>
    <s v="6/11/2022"/>
    <s v="7:38"/>
    <s v="0:01:30"/>
    <s v="Student/Looking/None"/>
    <n v="0"/>
    <n v="0"/>
    <n v="0"/>
    <n v="0"/>
    <n v="0"/>
    <s v="No"/>
    <s v="0-40k"/>
    <n v="1"/>
    <s v="Other"/>
    <s v="R"/>
    <n v="0"/>
    <n v="1"/>
    <n v="3"/>
    <n v="0"/>
    <n v="0"/>
    <n v="0"/>
    <n v="0.66666666666666663"/>
    <s v="Neither easy nor difficult"/>
    <s v="Good Work/Life Balance"/>
    <s v="Male"/>
    <n v="0"/>
    <n v="41"/>
    <x v="1"/>
    <n v="3"/>
    <s v="Hispanic or Latino"/>
    <s v="Europe"/>
    <n v="0"/>
    <n v="0"/>
    <n v="1"/>
    <n v="0"/>
    <n v="0"/>
    <n v="0"/>
    <n v="0"/>
    <n v="0"/>
  </r>
  <r>
    <s v="62a47f1e0a77c1a77f677174"/>
    <s v="anonymous"/>
    <s v="6/11/2022"/>
    <s v="7:40"/>
    <s v="0:02:12"/>
    <s v="Data Analyst"/>
    <n v="1"/>
    <n v="0"/>
    <n v="0"/>
    <n v="0"/>
    <n v="0"/>
    <s v="Yes"/>
    <s v="86k-105k"/>
    <n v="4"/>
    <s v="Tech"/>
    <s v="R"/>
    <n v="8"/>
    <n v="8"/>
    <n v="8"/>
    <n v="8"/>
    <n v="8"/>
    <n v="8"/>
    <n v="8"/>
    <s v="Difficult"/>
    <s v="Better Salary"/>
    <s v="Male"/>
    <n v="0"/>
    <n v="41"/>
    <x v="1"/>
    <n v="3"/>
    <s v="White or Caucasian"/>
    <s v="North America"/>
    <n v="1"/>
    <n v="0"/>
    <n v="0"/>
    <n v="0"/>
    <n v="0"/>
    <n v="0"/>
    <n v="0"/>
    <n v="0"/>
  </r>
  <r>
    <s v="62a48566b4da29969c64995a"/>
    <s v="anonymous"/>
    <s v="6/11/2022"/>
    <s v="8:07"/>
    <s v="0:01:52"/>
    <s v="Other"/>
    <n v="0"/>
    <n v="0"/>
    <n v="0"/>
    <n v="0"/>
    <n v="0"/>
    <s v="No"/>
    <s v="150k-225k"/>
    <n v="7"/>
    <s v="Other"/>
    <s v="Python"/>
    <n v="9"/>
    <n v="8"/>
    <n v="9"/>
    <n v="10"/>
    <n v="8"/>
    <n v="10"/>
    <n v="9"/>
    <s v="Neither easy nor difficult"/>
    <s v="Good Culture"/>
    <s v="Male"/>
    <n v="0"/>
    <n v="43"/>
    <x v="1"/>
    <n v="3"/>
    <s v="White or Caucasian"/>
    <s v="North America"/>
    <n v="1"/>
    <n v="0"/>
    <n v="0"/>
    <n v="0"/>
    <n v="0"/>
    <n v="0"/>
    <n v="0"/>
    <n v="0"/>
  </r>
  <r>
    <s v="62a48612d8c00e9f541b86b8"/>
    <s v="anonymous"/>
    <s v="6/11/2022"/>
    <s v="8:09"/>
    <s v="0:01:53"/>
    <s v="Data Analyst"/>
    <n v="1"/>
    <n v="0"/>
    <n v="0"/>
    <n v="0"/>
    <n v="0"/>
    <s v="No"/>
    <s v="66k-85k"/>
    <n v="3"/>
    <s v="Healthcare"/>
    <s v="Python"/>
    <n v="7"/>
    <n v="7"/>
    <n v="8"/>
    <n v="4"/>
    <n v="6"/>
    <n v="9"/>
    <n v="6.833333333333333"/>
    <s v="Easy"/>
    <s v="Remote Work"/>
    <s v="Female"/>
    <n v="1"/>
    <n v="38"/>
    <x v="1"/>
    <n v="3"/>
    <s v="White or Caucasian"/>
    <s v="North America"/>
    <n v="1"/>
    <n v="0"/>
    <n v="0"/>
    <n v="0"/>
    <n v="0"/>
    <n v="0"/>
    <n v="0"/>
    <n v="0"/>
  </r>
  <r>
    <s v="62ab3e62bae91e4b8b8ebe14"/>
    <s v="anonymous"/>
    <s v="6/16/2022"/>
    <s v="10:29"/>
    <s v="0:02:41"/>
    <s v="Data Analyst"/>
    <n v="1"/>
    <n v="0"/>
    <n v="0"/>
    <n v="0"/>
    <n v="0"/>
    <s v="No"/>
    <s v="0-40k"/>
    <n v="1"/>
    <s v="Other"/>
    <s v="Python"/>
    <n v="6"/>
    <n v="9"/>
    <n v="7"/>
    <n v="7"/>
    <n v="5"/>
    <n v="8"/>
    <n v="7"/>
    <s v="Neither easy nor difficult"/>
    <s v="Good Work/Life Balance"/>
    <s v="Male"/>
    <n v="0"/>
    <n v="22"/>
    <x v="1"/>
    <n v="3"/>
    <s v="Other"/>
    <s v="Asia"/>
    <n v="0"/>
    <n v="0"/>
    <n v="0"/>
    <n v="0"/>
    <n v="0"/>
    <n v="1"/>
    <n v="0"/>
    <n v="0"/>
  </r>
  <r>
    <s v="62a488197dc029e2d66da8a1"/>
    <s v="anonymous"/>
    <s v="6/11/2022"/>
    <s v="8:18"/>
    <s v="0:01:30"/>
    <s v="Data Analyst"/>
    <n v="1"/>
    <n v="0"/>
    <n v="0"/>
    <n v="0"/>
    <n v="0"/>
    <s v="Yes"/>
    <s v="86k-105k"/>
    <n v="4"/>
    <s v="Healthcare"/>
    <s v="Python"/>
    <n v="10"/>
    <n v="8"/>
    <n v="6"/>
    <n v="10"/>
    <n v="7"/>
    <n v="5"/>
    <n v="7.666666666666667"/>
    <s v="Neither easy nor difficult"/>
    <s v="Good Culture"/>
    <s v="Female"/>
    <n v="1"/>
    <n v="31"/>
    <x v="1"/>
    <n v="3"/>
    <s v="Hispanic or Latino"/>
    <s v="Europe"/>
    <n v="0"/>
    <n v="0"/>
    <n v="1"/>
    <n v="0"/>
    <n v="0"/>
    <n v="0"/>
    <n v="0"/>
    <n v="0"/>
  </r>
  <r>
    <s v="62a48c4c24a262602739e141"/>
    <s v="anonymous"/>
    <s v="6/11/2022"/>
    <s v="8:36"/>
    <s v="0:01:31"/>
    <s v="Data Analyst"/>
    <n v="1"/>
    <n v="0"/>
    <n v="0"/>
    <n v="0"/>
    <n v="0"/>
    <s v="Yes"/>
    <s v="86k-105k"/>
    <n v="4"/>
    <s v="Other"/>
    <s v="Other"/>
    <n v="8"/>
    <n v="7"/>
    <n v="8"/>
    <n v="6"/>
    <n v="7"/>
    <n v="8"/>
    <n v="7.333333333333333"/>
    <s v="Difficult"/>
    <s v="Good Work/Life Balance"/>
    <s v="Female"/>
    <n v="1"/>
    <n v="28"/>
    <x v="3"/>
    <n v="4"/>
    <s v="White or Caucasian"/>
    <s v="North America"/>
    <n v="1"/>
    <n v="0"/>
    <n v="0"/>
    <n v="0"/>
    <n v="0"/>
    <n v="0"/>
    <n v="0"/>
    <n v="0"/>
  </r>
  <r>
    <s v="62a48cbdf408bae018eeeccf"/>
    <s v="anonymous"/>
    <s v="6/11/2022"/>
    <s v="8:38"/>
    <s v="0:00:55"/>
    <s v="Data Analyst"/>
    <n v="1"/>
    <n v="0"/>
    <n v="0"/>
    <n v="0"/>
    <n v="0"/>
    <s v="No"/>
    <s v="41k-65k"/>
    <n v="2"/>
    <s v="Healthcare"/>
    <s v="C/C++"/>
    <n v="7"/>
    <n v="8"/>
    <n v="9"/>
    <n v="9"/>
    <n v="4"/>
    <n v="9"/>
    <n v="7.666666666666667"/>
    <s v="Easy"/>
    <s v="Remote Work"/>
    <s v="Male"/>
    <n v="0"/>
    <n v="23"/>
    <x v="3"/>
    <n v="4"/>
    <s v="Asian or Asian American"/>
    <s v="North America"/>
    <n v="1"/>
    <n v="0"/>
    <n v="0"/>
    <n v="0"/>
    <n v="0"/>
    <n v="0"/>
    <n v="0"/>
    <n v="0"/>
  </r>
  <r>
    <s v="62a48d4df8d5efcc22f98308"/>
    <s v="anonymous"/>
    <s v="6/11/2022"/>
    <s v="8:40"/>
    <s v="0:01:47"/>
    <s v="Data Analyst"/>
    <n v="1"/>
    <n v="0"/>
    <n v="0"/>
    <n v="0"/>
    <n v="0"/>
    <s v="No"/>
    <s v="41k-65k"/>
    <n v="2"/>
    <s v="Other"/>
    <s v="Python"/>
    <n v="5"/>
    <n v="5"/>
    <n v="4"/>
    <n v="5"/>
    <n v="6"/>
    <n v="6"/>
    <n v="5.166666666666667"/>
    <s v="Neither easy nor difficult"/>
    <s v="Better Salary"/>
    <s v="Male"/>
    <n v="0"/>
    <n v="25"/>
    <x v="1"/>
    <n v="3"/>
    <s v="Black or African American"/>
    <s v="United Kingdom"/>
    <n v="0"/>
    <n v="0"/>
    <n v="0"/>
    <n v="0"/>
    <n v="1"/>
    <n v="0"/>
    <n v="0"/>
    <n v="0"/>
  </r>
  <r>
    <s v="62b27004bc6861bf318c9038"/>
    <s v="anonymous"/>
    <s v="6/21/2022"/>
    <s v="21:27"/>
    <s v="0:01:33"/>
    <s v="Database Developer"/>
    <n v="0"/>
    <n v="0"/>
    <n v="0"/>
    <n v="0"/>
    <n v="1"/>
    <s v="Yes"/>
    <s v="41k-65k"/>
    <n v="2"/>
    <s v="Education"/>
    <s v="SQL"/>
    <n v="4"/>
    <n v="7"/>
    <n v="7"/>
    <n v="7"/>
    <n v="7"/>
    <n v="7"/>
    <n v="6.5"/>
    <s v="Difficult"/>
    <s v="Better Salary"/>
    <s v="Female"/>
    <n v="1"/>
    <n v="29"/>
    <x v="3"/>
    <n v="4"/>
    <s v="White or Caucasian"/>
    <s v="North America"/>
    <n v="1"/>
    <n v="0"/>
    <n v="0"/>
    <n v="0"/>
    <n v="0"/>
    <n v="0"/>
    <n v="0"/>
    <n v="0"/>
  </r>
  <r>
    <s v="62a48da6b4da29969c64a3a5"/>
    <s v="anonymous"/>
    <s v="6/11/2022"/>
    <s v="8:42"/>
    <s v="0:00:47"/>
    <s v="Data Scientist"/>
    <n v="0"/>
    <n v="0"/>
    <n v="1"/>
    <n v="0"/>
    <n v="0"/>
    <s v="Yes"/>
    <s v="125k-150k"/>
    <n v="6"/>
    <s v="Finance"/>
    <s v="Python"/>
    <n v="9"/>
    <n v="4"/>
    <n v="8"/>
    <n v="7"/>
    <n v="5"/>
    <n v="6"/>
    <n v="6.5"/>
    <s v="Difficult"/>
    <s v="Good Work/Life Balance"/>
    <s v="Male"/>
    <n v="0"/>
    <n v="35"/>
    <x v="1"/>
    <n v="3"/>
    <s v="White or Caucasian"/>
    <s v="North America"/>
    <n v="1"/>
    <n v="0"/>
    <n v="0"/>
    <n v="0"/>
    <n v="0"/>
    <n v="0"/>
    <n v="0"/>
    <n v="0"/>
  </r>
  <r>
    <s v="62a39a340f8c8599d5afc6ce"/>
    <s v="anonymous"/>
    <s v="6/10/2022"/>
    <s v="15:23"/>
    <s v="0:01:23"/>
    <s v="Data Scientist"/>
    <n v="0"/>
    <n v="0"/>
    <n v="1"/>
    <n v="0"/>
    <n v="0"/>
    <s v="Yes"/>
    <s v="0-40k"/>
    <n v="1"/>
    <s v="Education"/>
    <s v="Python"/>
    <n v="3"/>
    <n v="3"/>
    <n v="1"/>
    <n v="1"/>
    <n v="1"/>
    <n v="6"/>
    <n v="2.5"/>
    <s v="Difficult"/>
    <s v="Better Salary"/>
    <s v="Male"/>
    <n v="0"/>
    <n v="36"/>
    <x v="3"/>
    <n v="4"/>
    <s v="White or Caucasian"/>
    <s v="Africa"/>
    <n v="0"/>
    <n v="1"/>
    <n v="0"/>
    <n v="0"/>
    <n v="0"/>
    <n v="0"/>
    <n v="0"/>
    <n v="0"/>
  </r>
  <r>
    <s v="62a4d7f6bae91e4b8b84ffed"/>
    <s v="anonymous"/>
    <s v="6/11/2022"/>
    <s v="13:59"/>
    <s v="0:02:06"/>
    <s v="Data Analyst"/>
    <n v="1"/>
    <n v="0"/>
    <n v="0"/>
    <n v="0"/>
    <n v="0"/>
    <s v="No"/>
    <s v="0-40k"/>
    <n v="1"/>
    <s v="Other"/>
    <s v="R"/>
    <n v="4"/>
    <n v="10"/>
    <n v="2"/>
    <n v="3"/>
    <n v="2"/>
    <n v="3"/>
    <n v="4"/>
    <s v="Neither easy nor difficult"/>
    <s v="Better Salary"/>
    <s v="Male"/>
    <n v="0"/>
    <n v="30"/>
    <x v="3"/>
    <n v="4"/>
    <s v="Other"/>
    <s v="Africa"/>
    <n v="0"/>
    <n v="1"/>
    <n v="0"/>
    <n v="0"/>
    <n v="0"/>
    <n v="0"/>
    <n v="0"/>
    <n v="0"/>
  </r>
  <r>
    <s v="62a495d724a262602739ee07"/>
    <s v="anonymous"/>
    <s v="6/11/2022"/>
    <s v="9:17"/>
    <s v="0:02:01"/>
    <s v="Student/Looking/None"/>
    <n v="0"/>
    <n v="0"/>
    <n v="0"/>
    <n v="0"/>
    <n v="0"/>
    <s v="No"/>
    <s v="0-40k"/>
    <n v="1"/>
    <s v="Tech"/>
    <s v="Python"/>
    <n v="0"/>
    <n v="2"/>
    <n v="3"/>
    <n v="3"/>
    <n v="2"/>
    <n v="3"/>
    <n v="2.1666666666666665"/>
    <s v="Easy"/>
    <s v="Good Work/Life Balance"/>
    <s v="Female"/>
    <n v="1"/>
    <n v="24"/>
    <x v="1"/>
    <n v="3"/>
    <s v="Black or African American"/>
    <s v="Africa"/>
    <n v="0"/>
    <n v="1"/>
    <n v="0"/>
    <n v="0"/>
    <n v="0"/>
    <n v="0"/>
    <n v="0"/>
    <n v="0"/>
  </r>
  <r>
    <s v="62a49b3cb4da29969c64b5dc"/>
    <s v="anonymous"/>
    <s v="6/11/2022"/>
    <s v="9:40"/>
    <s v="0:04:32"/>
    <s v="Data Analyst"/>
    <n v="1"/>
    <n v="0"/>
    <n v="0"/>
    <n v="0"/>
    <n v="0"/>
    <s v="Yes"/>
    <s v="41k-65k"/>
    <n v="2"/>
    <s v="Tech"/>
    <s v="Python"/>
    <n v="8"/>
    <n v="10"/>
    <n v="7"/>
    <n v="5"/>
    <n v="6"/>
    <n v="5"/>
    <n v="6.833333333333333"/>
    <s v="Neither easy nor difficult"/>
    <s v="Good Culture"/>
    <s v="Female"/>
    <n v="1"/>
    <n v="34"/>
    <x v="1"/>
    <n v="3"/>
    <s v="White or Caucasian"/>
    <s v="North America"/>
    <n v="1"/>
    <n v="0"/>
    <n v="0"/>
    <n v="0"/>
    <n v="0"/>
    <n v="0"/>
    <n v="0"/>
    <n v="0"/>
  </r>
  <r>
    <s v="62a49e087dc029e2d66dc57e"/>
    <s v="anonymous"/>
    <s v="6/11/2022"/>
    <s v="9:52"/>
    <s v="0:01:52"/>
    <s v="Data Analyst"/>
    <n v="1"/>
    <n v="0"/>
    <n v="0"/>
    <n v="0"/>
    <n v="0"/>
    <s v="Yes"/>
    <s v="41k-65k"/>
    <n v="2"/>
    <s v="Tech"/>
    <s v="Python"/>
    <n v="3"/>
    <n v="5"/>
    <n v="4"/>
    <n v="5"/>
    <n v="3"/>
    <n v="6"/>
    <n v="4.333333333333333"/>
    <s v="Neither easy nor difficult"/>
    <s v="Good Work/Life Balance"/>
    <s v="Female"/>
    <n v="1"/>
    <n v="31"/>
    <x v="3"/>
    <n v="4"/>
    <s v="White or Caucasian"/>
    <s v="Europe"/>
    <n v="0"/>
    <n v="0"/>
    <n v="1"/>
    <n v="0"/>
    <n v="0"/>
    <n v="0"/>
    <n v="0"/>
    <n v="0"/>
  </r>
  <r>
    <s v="62a49e47b4da29969c64b9f9"/>
    <s v="anonymous"/>
    <s v="6/11/2022"/>
    <s v="9:53"/>
    <s v="0:01:06"/>
    <s v="Data Analyst"/>
    <n v="1"/>
    <n v="0"/>
    <n v="0"/>
    <n v="0"/>
    <n v="0"/>
    <s v="Yes"/>
    <s v="0-40k"/>
    <n v="1"/>
    <s v="Tech"/>
    <s v="Python"/>
    <n v="0"/>
    <n v="0"/>
    <n v="0"/>
    <n v="0"/>
    <n v="0"/>
    <n v="0"/>
    <n v="0"/>
    <s v="Difficult"/>
    <s v="Good Work/Life Balance"/>
    <s v="Male"/>
    <n v="0"/>
    <n v="30"/>
    <x v="3"/>
    <n v="4"/>
    <s v="Asian or Asian American"/>
    <s v="United Kingdom"/>
    <n v="0"/>
    <n v="0"/>
    <n v="0"/>
    <n v="0"/>
    <n v="1"/>
    <n v="0"/>
    <n v="0"/>
    <n v="0"/>
  </r>
  <r>
    <s v="62a49e5f24a262602739f9af"/>
    <s v="anonymous"/>
    <s v="6/11/2022"/>
    <s v="9:53"/>
    <s v="0:01:28"/>
    <s v="Data Engineer"/>
    <n v="0"/>
    <n v="1"/>
    <n v="0"/>
    <n v="0"/>
    <n v="0"/>
    <s v="Yes"/>
    <s v="86k-105k"/>
    <n v="4"/>
    <s v="Other"/>
    <s v="JavaScript"/>
    <n v="4"/>
    <n v="4"/>
    <n v="1"/>
    <n v="6"/>
    <n v="1"/>
    <n v="5"/>
    <n v="3.5"/>
    <s v="Difficult"/>
    <s v="Better Salary"/>
    <s v="Male"/>
    <n v="0"/>
    <n v="40"/>
    <x v="1"/>
    <n v="3"/>
    <s v="White or Caucasian"/>
    <s v="United Kingdom"/>
    <n v="0"/>
    <n v="0"/>
    <n v="0"/>
    <n v="0"/>
    <n v="1"/>
    <n v="0"/>
    <n v="0"/>
    <n v="0"/>
  </r>
  <r>
    <s v="62a49fe7b4da29969c64bbe1"/>
    <s v="anonymous"/>
    <s v="6/11/2022"/>
    <s v="10:00"/>
    <s v="0:02:02"/>
    <s v="Data Analyst"/>
    <n v="1"/>
    <n v="0"/>
    <n v="0"/>
    <n v="0"/>
    <n v="0"/>
    <s v="No"/>
    <s v="41k-65k"/>
    <n v="2"/>
    <s v="Other"/>
    <s v="R"/>
    <n v="4"/>
    <n v="10"/>
    <n v="10"/>
    <n v="10"/>
    <n v="8"/>
    <n v="6"/>
    <n v="8"/>
    <s v="Very Difficult"/>
    <s v="Better Salary"/>
    <s v="Male"/>
    <n v="0"/>
    <n v="26"/>
    <x v="1"/>
    <n v="3"/>
    <s v="Hispanic or Latino"/>
    <s v="North America"/>
    <n v="1"/>
    <n v="0"/>
    <n v="0"/>
    <n v="0"/>
    <n v="0"/>
    <n v="0"/>
    <n v="0"/>
    <n v="0"/>
  </r>
  <r>
    <s v="62a4a3d4f8d5efcc22f9a051"/>
    <s v="anonymous"/>
    <s v="6/11/2022"/>
    <s v="10:16"/>
    <s v="0:01:00"/>
    <s v="Data Analyst"/>
    <n v="1"/>
    <n v="0"/>
    <n v="0"/>
    <n v="0"/>
    <n v="0"/>
    <s v="No"/>
    <s v="125k-150k"/>
    <n v="6"/>
    <s v="Healthcare"/>
    <s v="R"/>
    <n v="9"/>
    <n v="9"/>
    <n v="6"/>
    <n v="6"/>
    <n v="6"/>
    <n v="7"/>
    <n v="7.166666666666667"/>
    <s v="Neither easy nor difficult"/>
    <s v="Good Culture"/>
    <s v="Male"/>
    <n v="0"/>
    <n v="25"/>
    <x v="1"/>
    <n v="3"/>
    <s v="White or Caucasian"/>
    <s v="North America"/>
    <n v="1"/>
    <n v="0"/>
    <n v="0"/>
    <n v="0"/>
    <n v="0"/>
    <n v="0"/>
    <n v="0"/>
    <n v="0"/>
  </r>
  <r>
    <s v="62a36b862e54c9003e5383c6"/>
    <s v="anonymous"/>
    <s v="6/10/2022"/>
    <s v="12:04"/>
    <s v="0:02:21"/>
    <s v="Software Engineer "/>
    <n v="0"/>
    <n v="0"/>
    <n v="0"/>
    <n v="0"/>
    <n v="0"/>
    <s v="No"/>
    <s v="86k-105k"/>
    <n v="4"/>
    <s v="Other"/>
    <s v="Other"/>
    <n v="5"/>
    <n v="2"/>
    <n v="0"/>
    <n v="2"/>
    <n v="0"/>
    <n v="0"/>
    <n v="1.5"/>
    <s v="Neither easy nor difficult"/>
    <s v="Good Work/Life Balance"/>
    <s v="Male"/>
    <n v="0"/>
    <n v="34"/>
    <x v="1"/>
    <n v="3"/>
    <s v="White or Caucasian"/>
    <s v="United Kingdom"/>
    <n v="0"/>
    <n v="0"/>
    <n v="0"/>
    <n v="0"/>
    <n v="1"/>
    <n v="0"/>
    <n v="0"/>
    <n v="0"/>
  </r>
  <r>
    <s v="62a4abb30f8c8599d5b0fc24"/>
    <s v="anonymous"/>
    <s v="6/11/2022"/>
    <s v="10:50"/>
    <s v="0:03:12"/>
    <s v="Data Analyst"/>
    <n v="1"/>
    <n v="0"/>
    <n v="0"/>
    <n v="0"/>
    <n v="0"/>
    <s v="No"/>
    <s v="41k-65k"/>
    <n v="2"/>
    <s v="Finance"/>
    <s v="R"/>
    <n v="7"/>
    <n v="9"/>
    <n v="8"/>
    <n v="6"/>
    <n v="6"/>
    <n v="9"/>
    <n v="7.5"/>
    <s v="Neither easy nor difficult"/>
    <s v="Good Culture"/>
    <s v="Male"/>
    <n v="0"/>
    <n v="26"/>
    <x v="3"/>
    <n v="4"/>
    <s v="Black or African American"/>
    <s v="North America"/>
    <n v="1"/>
    <n v="0"/>
    <n v="0"/>
    <n v="0"/>
    <n v="0"/>
    <n v="0"/>
    <n v="0"/>
    <n v="0"/>
  </r>
  <r>
    <s v="62a4afd87dc029e2d66ddb24"/>
    <s v="anonymous"/>
    <s v="6/11/2022"/>
    <s v="11:08"/>
    <s v="0:01:43"/>
    <s v="Data Scientist"/>
    <n v="0"/>
    <n v="0"/>
    <n v="1"/>
    <n v="0"/>
    <n v="0"/>
    <s v="No"/>
    <s v="0-40k"/>
    <n v="1"/>
    <s v="Finance"/>
    <s v="Python"/>
    <n v="7"/>
    <n v="7"/>
    <n v="8"/>
    <n v="6"/>
    <n v="6"/>
    <n v="4"/>
    <n v="6.333333333333333"/>
    <s v="Neither easy nor difficult"/>
    <s v="Good Work/Life Balance"/>
    <s v="Male"/>
    <n v="0"/>
    <n v="26"/>
    <x v="3"/>
    <n v="4"/>
    <s v="Other"/>
    <s v="India"/>
    <n v="0"/>
    <n v="0"/>
    <n v="0"/>
    <n v="1"/>
    <n v="0"/>
    <n v="0"/>
    <n v="0"/>
    <n v="0"/>
  </r>
  <r>
    <s v="62a4b085cec54911e9cc3afe"/>
    <s v="anonymous"/>
    <s v="6/11/2022"/>
    <s v="11:11"/>
    <s v="0:02:44"/>
    <s v="Other"/>
    <n v="0"/>
    <n v="0"/>
    <n v="0"/>
    <n v="0"/>
    <n v="0"/>
    <s v="Yes"/>
    <s v="0-40k"/>
    <n v="1"/>
    <s v="Finance"/>
    <s v="Python"/>
    <n v="3"/>
    <n v="2"/>
    <n v="4"/>
    <n v="2"/>
    <n v="2"/>
    <n v="3"/>
    <n v="2.6666666666666665"/>
    <s v="Difficult"/>
    <s v="Better Salary"/>
    <s v="Male"/>
    <n v="0"/>
    <n v="23"/>
    <x v="3"/>
    <n v="4"/>
    <s v="Asian or Asian American"/>
    <s v="India"/>
    <n v="0"/>
    <n v="0"/>
    <n v="0"/>
    <n v="1"/>
    <n v="0"/>
    <n v="0"/>
    <n v="0"/>
    <n v="0"/>
  </r>
  <r>
    <s v="62a4b23f5d257a28a30f6b8c"/>
    <s v="anonymous"/>
    <s v="6/11/2022"/>
    <s v="11:18"/>
    <s v="0:00:56"/>
    <s v="Data Engineer"/>
    <n v="0"/>
    <n v="1"/>
    <n v="0"/>
    <n v="0"/>
    <n v="0"/>
    <s v="Yes"/>
    <s v="106k-125k"/>
    <n v="5"/>
    <s v="Tech"/>
    <s v="Python"/>
    <n v="4"/>
    <n v="4"/>
    <n v="4"/>
    <n v="4"/>
    <n v="5"/>
    <n v="6"/>
    <n v="4.5"/>
    <s v="Neither easy nor difficult"/>
    <s v="Good Work/Life Balance"/>
    <s v="Male"/>
    <n v="0"/>
    <n v="25"/>
    <x v="3"/>
    <n v="4"/>
    <s v="Asian or Asian American"/>
    <s v="India"/>
    <n v="0"/>
    <n v="0"/>
    <n v="0"/>
    <n v="1"/>
    <n v="0"/>
    <n v="0"/>
    <n v="0"/>
    <n v="0"/>
  </r>
  <r>
    <s v="62a4b29a5d257a28a30f6c63"/>
    <s v="anonymous"/>
    <s v="6/11/2022"/>
    <s v="11:19"/>
    <s v="0:01:11"/>
    <s v="Data Analyst"/>
    <n v="1"/>
    <n v="0"/>
    <n v="0"/>
    <n v="0"/>
    <n v="0"/>
    <s v="Yes"/>
    <s v="41k-65k"/>
    <n v="2"/>
    <s v="Healthcare"/>
    <s v="R"/>
    <n v="4"/>
    <n v="5"/>
    <n v="6"/>
    <n v="6"/>
    <n v="5"/>
    <n v="6"/>
    <n v="5.333333333333333"/>
    <s v="Neither easy nor difficult"/>
    <s v="Better Salary"/>
    <s v="Female"/>
    <n v="1"/>
    <n v="33"/>
    <x v="2"/>
    <n v="1"/>
    <s v="White or Caucasian"/>
    <s v="North America"/>
    <n v="1"/>
    <n v="0"/>
    <n v="0"/>
    <n v="0"/>
    <n v="0"/>
    <n v="0"/>
    <n v="0"/>
    <n v="0"/>
  </r>
  <r>
    <s v="62a4b2e5f8f75616458712af"/>
    <s v="anonymous"/>
    <s v="6/11/2022"/>
    <s v="11:21"/>
    <s v="0:02:02"/>
    <s v="Other"/>
    <n v="0"/>
    <n v="0"/>
    <n v="0"/>
    <n v="0"/>
    <n v="0"/>
    <s v="No"/>
    <s v="0-40k"/>
    <n v="1"/>
    <s v="Other"/>
    <s v="SQL"/>
    <n v="6"/>
    <n v="3"/>
    <n v="3"/>
    <n v="6"/>
    <n v="6"/>
    <n v="4"/>
    <n v="4.666666666666667"/>
    <s v="Very Easy"/>
    <s v="Other"/>
    <s v="Male"/>
    <n v="0"/>
    <n v="33"/>
    <x v="1"/>
    <n v="3"/>
    <s v="Asian or Asian American"/>
    <s v="India"/>
    <n v="0"/>
    <n v="0"/>
    <n v="0"/>
    <n v="1"/>
    <n v="0"/>
    <n v="0"/>
    <n v="0"/>
    <n v="0"/>
  </r>
  <r>
    <s v="62a4b6c30a77c1a77f67b54c"/>
    <s v="anonymous"/>
    <s v="6/11/2022"/>
    <s v="11:37"/>
    <s v="0:01:13"/>
    <s v="Data Analyst"/>
    <n v="1"/>
    <n v="0"/>
    <n v="0"/>
    <n v="0"/>
    <n v="0"/>
    <s v="Yes"/>
    <s v="86k-105k"/>
    <n v="4"/>
    <s v="Healthcare"/>
    <s v="R"/>
    <n v="7"/>
    <n v="8"/>
    <n v="7"/>
    <n v="8"/>
    <n v="3"/>
    <n v="4"/>
    <n v="6.166666666666667"/>
    <s v="Easy"/>
    <s v="Good Culture"/>
    <s v="Male"/>
    <n v="0"/>
    <n v="27"/>
    <x v="1"/>
    <n v="3"/>
    <s v="White or Caucasian"/>
    <s v="North America"/>
    <n v="1"/>
    <n v="0"/>
    <n v="0"/>
    <n v="0"/>
    <n v="0"/>
    <n v="0"/>
    <n v="0"/>
    <n v="0"/>
  </r>
  <r>
    <s v="62a4bf07b4da29969c64e4f8"/>
    <s v="anonymous"/>
    <s v="6/11/2022"/>
    <s v="12:12"/>
    <s v="0:01:59"/>
    <s v="Data Analyst"/>
    <n v="1"/>
    <n v="0"/>
    <n v="0"/>
    <n v="0"/>
    <n v="0"/>
    <s v="Yes"/>
    <s v="106k-125k"/>
    <n v="5"/>
    <s v="Tech"/>
    <s v="Python"/>
    <n v="9"/>
    <n v="9"/>
    <n v="9"/>
    <n v="8"/>
    <n v="8"/>
    <n v="9"/>
    <n v="8.6666666666666661"/>
    <s v="Difficult"/>
    <s v="Remote Work"/>
    <s v="Female"/>
    <n v="1"/>
    <n v="28"/>
    <x v="3"/>
    <n v="4"/>
    <s v="Hispanic or Latino"/>
    <s v="North America"/>
    <n v="1"/>
    <n v="0"/>
    <n v="0"/>
    <n v="0"/>
    <n v="0"/>
    <n v="0"/>
    <n v="0"/>
    <n v="0"/>
  </r>
  <r>
    <s v="62a4bf3a0a77c1a77f67bef2"/>
    <s v="anonymous"/>
    <s v="6/11/2022"/>
    <s v="12:13"/>
    <s v="0:03:18"/>
    <s v="Data Analyst"/>
    <n v="1"/>
    <n v="0"/>
    <n v="0"/>
    <n v="0"/>
    <n v="0"/>
    <s v="Yes"/>
    <s v="66k-85k"/>
    <n v="3"/>
    <s v="Tech"/>
    <s v="Python"/>
    <n v="5"/>
    <n v="6"/>
    <n v="7"/>
    <n v="6"/>
    <n v="6"/>
    <n v="7"/>
    <n v="6.166666666666667"/>
    <s v="Very Easy"/>
    <s v="Better Salary"/>
    <s v="Male"/>
    <n v="0"/>
    <n v="32"/>
    <x v="1"/>
    <n v="3"/>
    <s v="Hispanic or Latino"/>
    <s v="North America"/>
    <n v="1"/>
    <n v="0"/>
    <n v="0"/>
    <n v="0"/>
    <n v="0"/>
    <n v="0"/>
    <n v="0"/>
    <n v="0"/>
  </r>
  <r>
    <s v="62a4c49a575fa3a5ae8aadf4"/>
    <s v="anonymous"/>
    <s v="6/11/2022"/>
    <s v="12:36"/>
    <s v="0:01:24"/>
    <s v="Data Analyst"/>
    <n v="1"/>
    <n v="0"/>
    <n v="0"/>
    <n v="0"/>
    <n v="0"/>
    <s v="Yes"/>
    <s v="0-40k"/>
    <n v="1"/>
    <s v="Tech"/>
    <s v="Python"/>
    <n v="2"/>
    <n v="6"/>
    <n v="3"/>
    <n v="6"/>
    <n v="6"/>
    <n v="7"/>
    <n v="5"/>
    <s v="Neither easy nor difficult"/>
    <s v="Better Salary"/>
    <s v="Male"/>
    <n v="0"/>
    <n v="35"/>
    <x v="3"/>
    <n v="4"/>
    <s v="Asian or Asian American"/>
    <s v="India"/>
    <n v="0"/>
    <n v="0"/>
    <n v="0"/>
    <n v="1"/>
    <n v="0"/>
    <n v="0"/>
    <n v="0"/>
    <n v="0"/>
  </r>
  <r>
    <s v="62a4c57af3072dd8926421ac"/>
    <s v="anonymous"/>
    <s v="6/11/2022"/>
    <s v="12:40"/>
    <s v="0:01:49"/>
    <s v="Data Analyst"/>
    <n v="1"/>
    <n v="0"/>
    <n v="0"/>
    <n v="0"/>
    <n v="0"/>
    <s v="Yes"/>
    <s v="86k-105k"/>
    <n v="4"/>
    <s v="Real Estate"/>
    <s v="Python"/>
    <n v="8"/>
    <n v="9"/>
    <n v="10"/>
    <n v="10"/>
    <n v="9"/>
    <n v="10"/>
    <n v="9.3333333333333339"/>
    <s v="Neither easy nor difficult"/>
    <s v="Good Culture"/>
    <s v="Male"/>
    <n v="0"/>
    <n v="34"/>
    <x v="3"/>
    <n v="4"/>
    <s v="Hispanic or Latino"/>
    <s v="North America"/>
    <n v="1"/>
    <n v="0"/>
    <n v="0"/>
    <n v="0"/>
    <n v="0"/>
    <n v="0"/>
    <n v="0"/>
    <n v="0"/>
  </r>
  <r>
    <s v="62a4c6060a77c1a77f67c772"/>
    <s v="anonymous"/>
    <s v="6/11/2022"/>
    <s v="12:42"/>
    <s v="0:01:39"/>
    <s v="Data Analyst"/>
    <n v="1"/>
    <n v="0"/>
    <n v="0"/>
    <n v="0"/>
    <n v="0"/>
    <s v="No"/>
    <s v="41k-65k"/>
    <n v="2"/>
    <s v="Other"/>
    <s v="Python"/>
    <n v="9"/>
    <n v="8"/>
    <n v="3"/>
    <n v="5"/>
    <n v="2"/>
    <n v="4"/>
    <n v="5.166666666666667"/>
    <s v="Easy"/>
    <s v="Better Salary"/>
    <s v="Male"/>
    <n v="0"/>
    <n v="27"/>
    <x v="3"/>
    <n v="4"/>
    <s v="White or Caucasian"/>
    <s v="Europe"/>
    <n v="0"/>
    <n v="0"/>
    <n v="1"/>
    <n v="0"/>
    <n v="0"/>
    <n v="0"/>
    <n v="0"/>
    <n v="0"/>
  </r>
  <r>
    <s v="62a4c7d0f8f7561645872912"/>
    <s v="anonymous"/>
    <s v="6/11/2022"/>
    <s v="12:50"/>
    <s v="0:02:30"/>
    <s v="Other"/>
    <n v="0"/>
    <n v="0"/>
    <n v="0"/>
    <n v="0"/>
    <n v="0"/>
    <s v="Yes"/>
    <s v="66k-85k"/>
    <n v="3"/>
    <s v="Education"/>
    <s v="R"/>
    <n v="4"/>
    <n v="5"/>
    <n v="5"/>
    <n v="3"/>
    <n v="3"/>
    <n v="4"/>
    <n v="4"/>
    <s v="Easy"/>
    <s v="Good Culture"/>
    <s v="Female"/>
    <n v="1"/>
    <n v="30"/>
    <x v="3"/>
    <n v="4"/>
    <s v="White or Caucasian"/>
    <s v="North America"/>
    <n v="1"/>
    <n v="0"/>
    <n v="0"/>
    <n v="0"/>
    <n v="0"/>
    <n v="0"/>
    <n v="0"/>
    <n v="0"/>
  </r>
  <r>
    <s v="62a4cdfad8c00e9f541bdc6b"/>
    <s v="anonymous"/>
    <s v="6/11/2022"/>
    <s v="13:16"/>
    <s v="0:02:06"/>
    <s v="Data Analyst"/>
    <n v="1"/>
    <n v="0"/>
    <n v="0"/>
    <n v="0"/>
    <n v="0"/>
    <s v="No"/>
    <s v="66k-85k"/>
    <n v="3"/>
    <s v="Other"/>
    <s v="Python"/>
    <n v="8"/>
    <n v="9"/>
    <n v="9"/>
    <n v="9"/>
    <n v="9"/>
    <n v="10"/>
    <n v="9"/>
    <s v="Neither easy nor difficult"/>
    <s v="Better Salary"/>
    <s v="Male"/>
    <n v="0"/>
    <n v="34"/>
    <x v="3"/>
    <n v="4"/>
    <s v="White or Caucasian"/>
    <s v="North America"/>
    <n v="1"/>
    <n v="0"/>
    <n v="0"/>
    <n v="0"/>
    <n v="0"/>
    <n v="0"/>
    <n v="0"/>
    <n v="0"/>
  </r>
  <r>
    <s v="62a4ce2bbae91e4b8b84f3db"/>
    <s v="anonymous"/>
    <s v="6/11/2022"/>
    <s v="13:17"/>
    <s v="0:02:20"/>
    <s v="Other"/>
    <n v="0"/>
    <n v="0"/>
    <n v="0"/>
    <n v="0"/>
    <n v="0"/>
    <s v="No"/>
    <s v="41k-65k"/>
    <n v="2"/>
    <s v="Other"/>
    <s v="Python"/>
    <n v="3"/>
    <n v="10"/>
    <n v="6"/>
    <n v="5"/>
    <n v="7"/>
    <n v="8"/>
    <n v="6.5"/>
    <s v="Neither easy nor difficult"/>
    <s v="Remote Work"/>
    <s v="Female"/>
    <n v="1"/>
    <n v="22"/>
    <x v="1"/>
    <n v="3"/>
    <s v="White or Caucasian"/>
    <s v="North America"/>
    <n v="1"/>
    <n v="0"/>
    <n v="0"/>
    <n v="0"/>
    <n v="0"/>
    <n v="0"/>
    <n v="0"/>
    <n v="0"/>
  </r>
  <r>
    <s v="62a4cffeb4da29969c64f6a1"/>
    <s v="anonymous"/>
    <s v="6/11/2022"/>
    <s v="13:25"/>
    <s v="0:01:02"/>
    <s v="Data Analyst"/>
    <n v="1"/>
    <n v="0"/>
    <n v="0"/>
    <n v="0"/>
    <n v="0"/>
    <s v="Yes"/>
    <s v="0-40k"/>
    <n v="1"/>
    <s v="Finance"/>
    <s v="Python"/>
    <n v="2"/>
    <n v="2"/>
    <n v="5"/>
    <n v="5"/>
    <n v="2"/>
    <n v="3"/>
    <n v="3.1666666666666665"/>
    <s v="Very Difficult"/>
    <s v="Good Work/Life Balance"/>
    <s v="Female"/>
    <n v="1"/>
    <n v="33"/>
    <x v="3"/>
    <n v="4"/>
    <s v="Asian or Asian American"/>
    <s v="India"/>
    <n v="0"/>
    <n v="0"/>
    <n v="0"/>
    <n v="1"/>
    <n v="0"/>
    <n v="0"/>
    <n v="0"/>
    <n v="0"/>
  </r>
  <r>
    <s v="62a4d08bf3072dd892642d2c"/>
    <s v="anonymous"/>
    <s v="6/11/2022"/>
    <s v="13:27"/>
    <s v="0:01:53"/>
    <s v="Data Analyst"/>
    <n v="1"/>
    <n v="0"/>
    <n v="0"/>
    <n v="0"/>
    <n v="0"/>
    <s v="No"/>
    <s v="0-40k"/>
    <n v="1"/>
    <s v="Finance"/>
    <s v="Python"/>
    <n v="8"/>
    <n v="9"/>
    <n v="9"/>
    <n v="9"/>
    <n v="9"/>
    <n v="9"/>
    <n v="8.8333333333333339"/>
    <s v="Neither easy nor difficult"/>
    <s v="Better Salary"/>
    <s v="Female"/>
    <n v="1"/>
    <n v="26"/>
    <x v="3"/>
    <n v="4"/>
    <s v="Asian or Asian American"/>
    <s v="India"/>
    <n v="0"/>
    <n v="0"/>
    <n v="0"/>
    <n v="1"/>
    <n v="0"/>
    <n v="0"/>
    <n v="0"/>
    <n v="0"/>
  </r>
  <r>
    <s v="62a352f00a77c1a77f65eae7"/>
    <s v="anonymous"/>
    <s v="6/10/2022"/>
    <s v="10:19"/>
    <s v="0:02:45"/>
    <s v="Data Analyst"/>
    <n v="1"/>
    <n v="0"/>
    <n v="0"/>
    <n v="0"/>
    <n v="0"/>
    <s v="Yes"/>
    <s v="0-40k"/>
    <n v="1"/>
    <s v="Telecommunication"/>
    <s v="Python"/>
    <n v="3"/>
    <n v="2"/>
    <n v="4"/>
    <n v="2"/>
    <n v="2"/>
    <n v="2"/>
    <n v="2.5"/>
    <s v="Neither easy nor difficult"/>
    <s v="Good Culture"/>
    <s v="Male"/>
    <n v="0"/>
    <n v="28"/>
    <x v="1"/>
    <n v="3"/>
    <s v="Black or African American"/>
    <s v="Africa"/>
    <n v="0"/>
    <n v="1"/>
    <n v="0"/>
    <n v="0"/>
    <n v="0"/>
    <n v="0"/>
    <n v="0"/>
    <n v="0"/>
  </r>
  <r>
    <s v="62a4d74c5d257a28a30f97fc"/>
    <s v="anonymous"/>
    <s v="6/11/2022"/>
    <s v="13:56"/>
    <s v="0:05:32"/>
    <s v="Other"/>
    <n v="0"/>
    <n v="0"/>
    <n v="0"/>
    <n v="0"/>
    <n v="0"/>
    <s v="No"/>
    <s v="0-40k"/>
    <n v="1"/>
    <s v="Other"/>
    <s v="Python"/>
    <n v="2"/>
    <n v="2"/>
    <n v="7"/>
    <n v="4"/>
    <n v="8"/>
    <n v="1"/>
    <n v="4"/>
    <s v="Difficult"/>
    <s v="Remote Work"/>
    <s v="Male"/>
    <n v="0"/>
    <n v="42"/>
    <x v="1"/>
    <n v="3"/>
    <s v="Other"/>
    <s v="United Kingdom"/>
    <n v="0"/>
    <n v="0"/>
    <n v="0"/>
    <n v="0"/>
    <n v="1"/>
    <n v="0"/>
    <n v="0"/>
    <n v="0"/>
  </r>
  <r>
    <s v="62a344e1f3072dd892623328"/>
    <s v="anonymous"/>
    <s v="6/10/2022"/>
    <s v="9:19"/>
    <s v="0:01:32"/>
    <s v="Student/Looking/None"/>
    <n v="0"/>
    <n v="0"/>
    <n v="0"/>
    <n v="0"/>
    <n v="0"/>
    <s v="Yes"/>
    <s v="0-40k"/>
    <n v="1"/>
    <s v="Tech"/>
    <s v="SQL"/>
    <n v="2"/>
    <n v="3"/>
    <n v="3"/>
    <n v="3"/>
    <n v="3"/>
    <n v="6"/>
    <n v="3.3333333333333335"/>
    <s v="Very Difficult"/>
    <s v="Better Salary"/>
    <s v="Male"/>
    <n v="0"/>
    <n v="26"/>
    <x v="1"/>
    <n v="3"/>
    <s v="Black or African American"/>
    <s v="Europe"/>
    <n v="0"/>
    <n v="0"/>
    <n v="1"/>
    <n v="0"/>
    <n v="0"/>
    <n v="0"/>
    <n v="0"/>
    <n v="0"/>
  </r>
  <r>
    <s v="62a4d9d4bae91e4b8b8501f1"/>
    <s v="anonymous"/>
    <s v="6/11/2022"/>
    <s v="14:07"/>
    <s v="0:01:22"/>
    <s v="Data Scientist"/>
    <n v="0"/>
    <n v="0"/>
    <n v="1"/>
    <n v="0"/>
    <n v="0"/>
    <s v="Yes"/>
    <s v="106k-125k"/>
    <n v="5"/>
    <s v="Tech"/>
    <s v="SQL"/>
    <n v="10"/>
    <n v="9"/>
    <n v="8"/>
    <n v="8"/>
    <n v="9"/>
    <n v="10"/>
    <n v="9"/>
    <s v="Difficult"/>
    <s v="Better Salary"/>
    <s v="Male"/>
    <n v="0"/>
    <n v="25"/>
    <x v="4"/>
    <n v="2"/>
    <s v="White or Caucasian"/>
    <s v="North America"/>
    <n v="1"/>
    <n v="0"/>
    <n v="0"/>
    <n v="0"/>
    <n v="0"/>
    <n v="0"/>
    <n v="0"/>
    <n v="0"/>
  </r>
  <r>
    <s v="62a4dd63f408bae018ef4e51"/>
    <s v="anonymous"/>
    <s v="6/11/2022"/>
    <s v="14:22"/>
    <s v="0:01:00"/>
    <s v="Data Analyst"/>
    <n v="1"/>
    <n v="0"/>
    <n v="0"/>
    <n v="0"/>
    <n v="0"/>
    <s v="Yes"/>
    <s v="41k-65k"/>
    <n v="2"/>
    <s v="Construction"/>
    <s v="Python"/>
    <n v="4"/>
    <n v="6"/>
    <n v="6"/>
    <n v="6"/>
    <n v="5"/>
    <n v="7"/>
    <n v="5.666666666666667"/>
    <s v="Easy"/>
    <s v="Better Salary"/>
    <s v="Male"/>
    <n v="0"/>
    <n v="32"/>
    <x v="1"/>
    <n v="3"/>
    <s v="Black or African American"/>
    <s v="North America"/>
    <n v="1"/>
    <n v="0"/>
    <n v="0"/>
    <n v="0"/>
    <n v="0"/>
    <n v="0"/>
    <n v="0"/>
    <n v="0"/>
  </r>
  <r>
    <s v="62a4e34d7dc029e2d66e10b9"/>
    <s v="anonymous"/>
    <s v="6/11/2022"/>
    <s v="14:47"/>
    <s v="0:01:56"/>
    <s v="Data Analyst"/>
    <n v="1"/>
    <n v="0"/>
    <n v="0"/>
    <n v="0"/>
    <n v="0"/>
    <s v="No"/>
    <s v="0-40k"/>
    <n v="1"/>
    <s v="Tech"/>
    <s v="Python"/>
    <n v="3"/>
    <n v="4"/>
    <n v="5"/>
    <n v="5"/>
    <n v="6"/>
    <n v="6"/>
    <n v="4.833333333333333"/>
    <s v="Neither easy nor difficult"/>
    <s v="Better Salary"/>
    <s v="Male"/>
    <n v="0"/>
    <n v="31"/>
    <x v="3"/>
    <n v="4"/>
    <s v="Asian or Asian American"/>
    <s v="Europe"/>
    <n v="0"/>
    <n v="0"/>
    <n v="1"/>
    <n v="0"/>
    <n v="0"/>
    <n v="0"/>
    <n v="0"/>
    <n v="0"/>
  </r>
  <r>
    <s v="62a349d5d8c00e9f5419ead2"/>
    <s v="anonymous"/>
    <s v="6/10/2022"/>
    <s v="9:40"/>
    <s v="0:01:32"/>
    <s v="Data Analyst"/>
    <n v="1"/>
    <n v="0"/>
    <n v="0"/>
    <n v="0"/>
    <n v="0"/>
    <s v="No"/>
    <s v="41k-65k"/>
    <n v="2"/>
    <s v="Finance"/>
    <s v="Python"/>
    <n v="5"/>
    <n v="5"/>
    <n v="5"/>
    <n v="5"/>
    <n v="4"/>
    <n v="5"/>
    <n v="4.833333333333333"/>
    <s v="Neither easy nor difficult"/>
    <s v="Good Culture"/>
    <s v="Male"/>
    <n v="0"/>
    <n v="30"/>
    <x v="1"/>
    <n v="3"/>
    <s v="Hispanic or Latino"/>
    <s v="Europe"/>
    <n v="0"/>
    <n v="0"/>
    <n v="1"/>
    <n v="0"/>
    <n v="0"/>
    <n v="0"/>
    <n v="0"/>
    <n v="0"/>
  </r>
  <r>
    <s v="62a4e5aed8c00e9f541bf48c"/>
    <s v="anonymous"/>
    <s v="6/11/2022"/>
    <s v="14:57"/>
    <s v="0:02:26"/>
    <s v="Student/Looking/None"/>
    <n v="0"/>
    <n v="0"/>
    <n v="0"/>
    <n v="0"/>
    <n v="0"/>
    <s v="Yes"/>
    <s v="0-40k"/>
    <n v="1"/>
    <s v="Other"/>
    <s v="Python"/>
    <n v="0"/>
    <n v="6"/>
    <n v="6"/>
    <n v="2"/>
    <n v="0"/>
    <n v="3"/>
    <n v="2.8333333333333335"/>
    <s v="Neither easy nor difficult"/>
    <s v="Better Salary"/>
    <s v="Male"/>
    <n v="0"/>
    <n v="23"/>
    <x v="1"/>
    <n v="3"/>
    <s v="Asian or Asian American"/>
    <s v="North America"/>
    <n v="1"/>
    <n v="0"/>
    <n v="0"/>
    <n v="0"/>
    <n v="0"/>
    <n v="0"/>
    <n v="0"/>
    <n v="0"/>
  </r>
  <r>
    <s v="62a4f6eef3072dd892645775"/>
    <s v="anonymous"/>
    <s v="6/11/2022"/>
    <s v="16:11"/>
    <s v="0:02:17"/>
    <s v="Other"/>
    <n v="0"/>
    <n v="0"/>
    <n v="0"/>
    <n v="0"/>
    <n v="0"/>
    <s v="No"/>
    <s v="66k-85k"/>
    <n v="3"/>
    <s v="Education"/>
    <s v="R"/>
    <n v="7"/>
    <n v="7"/>
    <n v="6"/>
    <n v="7"/>
    <n v="6"/>
    <n v="6"/>
    <n v="6.5"/>
    <s v="Easy"/>
    <s v="Remote Work"/>
    <s v="Female"/>
    <n v="1"/>
    <n v="31"/>
    <x v="1"/>
    <n v="3"/>
    <s v="White or Caucasian"/>
    <s v="United Kingdom"/>
    <n v="0"/>
    <n v="0"/>
    <n v="0"/>
    <n v="0"/>
    <n v="1"/>
    <n v="0"/>
    <n v="0"/>
    <n v="0"/>
  </r>
  <r>
    <s v="62a58faf2e54c9003e55ef2e"/>
    <s v="anonymous"/>
    <s v="6/12/2022"/>
    <s v="3:03"/>
    <s v="0:01:20"/>
    <s v="Student/Looking/None"/>
    <n v="0"/>
    <n v="0"/>
    <n v="0"/>
    <n v="0"/>
    <n v="0"/>
    <s v="No"/>
    <s v="0-40k"/>
    <n v="1"/>
    <s v="Education"/>
    <s v="Python"/>
    <n v="2"/>
    <n v="5"/>
    <n v="5"/>
    <n v="5"/>
    <n v="2"/>
    <n v="4"/>
    <n v="3.8333333333333335"/>
    <s v="Difficult"/>
    <s v="Better Salary"/>
    <s v="Male"/>
    <n v="0"/>
    <n v="27"/>
    <x v="1"/>
    <n v="3"/>
    <s v="White or Caucasian"/>
    <s v="Europe"/>
    <n v="0"/>
    <n v="0"/>
    <n v="1"/>
    <n v="0"/>
    <n v="0"/>
    <n v="0"/>
    <n v="0"/>
    <n v="0"/>
  </r>
  <r>
    <s v="62a5008c5d257a28a30fbde5"/>
    <s v="anonymous"/>
    <s v="6/11/2022"/>
    <s v="16:52"/>
    <s v="0:02:38"/>
    <s v="Data Analyst"/>
    <n v="1"/>
    <n v="0"/>
    <n v="0"/>
    <n v="0"/>
    <n v="0"/>
    <s v="Yes"/>
    <s v="0-40k"/>
    <n v="1"/>
    <s v="Tech"/>
    <s v="Python"/>
    <n v="5"/>
    <n v="4"/>
    <n v="4"/>
    <n v="5"/>
    <n v="7"/>
    <n v="10"/>
    <n v="5.833333333333333"/>
    <s v="Neither easy nor difficult"/>
    <s v="Remote Work"/>
    <s v="Male"/>
    <n v="0"/>
    <n v="24"/>
    <x v="1"/>
    <n v="3"/>
    <s v="Other"/>
    <s v="Africa"/>
    <n v="0"/>
    <n v="1"/>
    <n v="0"/>
    <n v="0"/>
    <n v="0"/>
    <n v="0"/>
    <n v="0"/>
    <n v="0"/>
  </r>
  <r>
    <s v="62a5038acec54911e9cc9526"/>
    <s v="anonymous"/>
    <s v="6/11/2022"/>
    <s v="17:05"/>
    <s v="0:02:38"/>
    <s v="Other"/>
    <n v="0"/>
    <n v="0"/>
    <n v="0"/>
    <n v="0"/>
    <n v="0"/>
    <s v="No"/>
    <s v="41k-65k"/>
    <n v="2"/>
    <s v="Other"/>
    <s v="Python"/>
    <n v="2"/>
    <n v="7"/>
    <n v="6"/>
    <n v="5"/>
    <n v="6"/>
    <n v="4"/>
    <n v="5"/>
    <s v="Neither easy nor difficult"/>
    <s v="Better Salary"/>
    <s v="Male"/>
    <n v="0"/>
    <n v="36"/>
    <x v="3"/>
    <n v="4"/>
    <s v="Asian or Asian American"/>
    <s v="North America"/>
    <n v="1"/>
    <n v="0"/>
    <n v="0"/>
    <n v="0"/>
    <n v="0"/>
    <n v="0"/>
    <n v="0"/>
    <n v="0"/>
  </r>
  <r>
    <s v="62a50775f8f756164587677b"/>
    <s v="anonymous"/>
    <s v="6/11/2022"/>
    <s v="17:21"/>
    <s v="0:02:29"/>
    <s v="Data Analyst"/>
    <n v="1"/>
    <n v="0"/>
    <n v="0"/>
    <n v="0"/>
    <n v="0"/>
    <s v="Yes"/>
    <s v="41k-65k"/>
    <n v="2"/>
    <s v="Real Estate"/>
    <s v="R"/>
    <n v="4"/>
    <n v="6"/>
    <n v="6"/>
    <n v="6"/>
    <n v="6"/>
    <n v="6"/>
    <n v="5.666666666666667"/>
    <s v="Difficult"/>
    <s v="Remote Work"/>
    <s v="Female"/>
    <n v="1"/>
    <n v="32"/>
    <x v="3"/>
    <n v="4"/>
    <s v="White or Caucasian"/>
    <s v="North America"/>
    <n v="1"/>
    <n v="0"/>
    <n v="0"/>
    <n v="0"/>
    <n v="0"/>
    <n v="0"/>
    <n v="0"/>
    <n v="0"/>
  </r>
  <r>
    <s v="62a50eddf8d5efcc22fa1a4e"/>
    <s v="anonymous"/>
    <s v="6/11/2022"/>
    <s v="17:53"/>
    <s v="0:03:55"/>
    <s v="Other"/>
    <n v="0"/>
    <n v="0"/>
    <n v="0"/>
    <n v="0"/>
    <n v="0"/>
    <s v="Yes"/>
    <s v="86k-105k"/>
    <n v="4"/>
    <s v="Healthcare"/>
    <s v="Python"/>
    <n v="8"/>
    <n v="9"/>
    <n v="7"/>
    <n v="7"/>
    <n v="7"/>
    <n v="9"/>
    <n v="7.833333333333333"/>
    <s v="Difficult"/>
    <s v="Remote Work"/>
    <s v="Female"/>
    <n v="1"/>
    <n v="36"/>
    <x v="1"/>
    <n v="3"/>
    <s v="White or Caucasian"/>
    <s v="North America"/>
    <n v="1"/>
    <n v="0"/>
    <n v="0"/>
    <n v="0"/>
    <n v="0"/>
    <n v="0"/>
    <n v="0"/>
    <n v="0"/>
  </r>
  <r>
    <s v="62a511acbc6861bf3179178a"/>
    <s v="anonymous"/>
    <s v="6/11/2022"/>
    <s v="18:05"/>
    <s v="0:01:53"/>
    <s v="Data Engineer"/>
    <n v="0"/>
    <n v="1"/>
    <n v="0"/>
    <n v="0"/>
    <n v="0"/>
    <s v="No"/>
    <s v="106k-125k"/>
    <n v="5"/>
    <s v="Healthcare"/>
    <s v="SQL"/>
    <n v="8"/>
    <n v="6"/>
    <n v="5"/>
    <n v="2"/>
    <n v="3"/>
    <n v="2"/>
    <n v="4.333333333333333"/>
    <s v="Easy"/>
    <s v="Better Salary"/>
    <s v="Male"/>
    <n v="0"/>
    <n v="30"/>
    <x v="1"/>
    <n v="3"/>
    <s v="White or Caucasian"/>
    <s v="North America"/>
    <n v="1"/>
    <n v="0"/>
    <n v="0"/>
    <n v="0"/>
    <n v="0"/>
    <n v="0"/>
    <n v="0"/>
    <n v="0"/>
  </r>
  <r>
    <s v="62a5d350f3072dd892652c70"/>
    <s v="anonymous"/>
    <s v="6/12/2022"/>
    <s v="7:51"/>
    <s v="0:01:57"/>
    <s v="Data Analyst"/>
    <n v="1"/>
    <n v="0"/>
    <n v="0"/>
    <n v="0"/>
    <n v="0"/>
    <s v="Yes"/>
    <s v="41k-65k"/>
    <n v="2"/>
    <s v="Tech"/>
    <s v="Python"/>
    <n v="5"/>
    <n v="8"/>
    <n v="3"/>
    <n v="2"/>
    <n v="4"/>
    <n v="8"/>
    <n v="5"/>
    <s v="Neither easy nor difficult"/>
    <s v="Good Culture"/>
    <s v="Male"/>
    <n v="0"/>
    <n v="32"/>
    <x v="1"/>
    <n v="3"/>
    <s v="White or Caucasian"/>
    <s v="Europe"/>
    <n v="0"/>
    <n v="0"/>
    <n v="1"/>
    <n v="0"/>
    <n v="0"/>
    <n v="0"/>
    <n v="0"/>
    <n v="0"/>
  </r>
  <r>
    <s v="62a960567dc029e2d6749dd8"/>
    <s v="anonymous"/>
    <s v="6/15/2022"/>
    <s v="0:30"/>
    <s v="0:02:43"/>
    <s v="Data Engineer"/>
    <n v="0"/>
    <n v="1"/>
    <n v="0"/>
    <n v="0"/>
    <n v="0"/>
    <s v="No"/>
    <s v="41k-65k"/>
    <n v="2"/>
    <s v="Construction"/>
    <s v="Python"/>
    <n v="6"/>
    <n v="8"/>
    <n v="8"/>
    <n v="5"/>
    <n v="5"/>
    <n v="5"/>
    <n v="6.166666666666667"/>
    <s v="Neither easy nor difficult"/>
    <s v="Better Salary"/>
    <s v="Male"/>
    <n v="0"/>
    <n v="30"/>
    <x v="3"/>
    <n v="4"/>
    <s v="White or Caucasian"/>
    <s v="Europe"/>
    <n v="0"/>
    <n v="0"/>
    <n v="1"/>
    <n v="0"/>
    <n v="0"/>
    <n v="0"/>
    <n v="0"/>
    <n v="0"/>
  </r>
  <r>
    <s v="62aaff342e54c9003e5e79b8"/>
    <s v="anonymous"/>
    <s v="6/16/2022"/>
    <s v="6:00"/>
    <s v="0:12:16"/>
    <s v="Student/Looking/None"/>
    <n v="0"/>
    <n v="0"/>
    <n v="0"/>
    <n v="0"/>
    <n v="0"/>
    <s v="Yes"/>
    <s v="0-40k"/>
    <n v="1"/>
    <s v="Tech"/>
    <s v="Python"/>
    <n v="0"/>
    <n v="4"/>
    <n v="2"/>
    <n v="0"/>
    <n v="1"/>
    <n v="3"/>
    <n v="1.6666666666666667"/>
    <s v="Neither easy nor difficult"/>
    <s v="Better Salary"/>
    <s v="Male"/>
    <n v="0"/>
    <n v="31"/>
    <x v="2"/>
    <n v="1"/>
    <s v="Black or African American"/>
    <s v="Africa"/>
    <n v="0"/>
    <n v="1"/>
    <n v="0"/>
    <n v="0"/>
    <n v="0"/>
    <n v="0"/>
    <n v="0"/>
    <n v="0"/>
  </r>
  <r>
    <s v="62b71083f31287f32e189026"/>
    <s v="anonymous"/>
    <s v="6/25/2022"/>
    <s v="9:41"/>
    <s v="0:04:43"/>
    <s v="Student/Looking/None"/>
    <n v="0"/>
    <n v="0"/>
    <n v="0"/>
    <n v="0"/>
    <n v="0"/>
    <s v="Yes"/>
    <s v="0-40k"/>
    <n v="1"/>
    <s v="Tech"/>
    <s v="Python"/>
    <n v="1"/>
    <n v="2"/>
    <n v="1"/>
    <n v="2"/>
    <n v="1"/>
    <n v="2"/>
    <n v="1.5"/>
    <s v="Difficult"/>
    <s v="Better Salary"/>
    <s v="Male"/>
    <n v="0"/>
    <n v="26"/>
    <x v="1"/>
    <n v="3"/>
    <s v="Asian or Asian American"/>
    <s v="Middle East"/>
    <n v="0"/>
    <n v="0"/>
    <n v="0"/>
    <n v="0"/>
    <n v="0"/>
    <n v="0"/>
    <n v="0"/>
    <n v="0"/>
  </r>
  <r>
    <s v="62a34fa418134ddc75ceb509"/>
    <s v="anonymous"/>
    <s v="6/10/2022"/>
    <s v="10:05"/>
    <s v="0:03:29"/>
    <s v="Data Analyst"/>
    <n v="1"/>
    <n v="0"/>
    <n v="0"/>
    <n v="0"/>
    <n v="0"/>
    <s v="Yes"/>
    <s v="0-40k"/>
    <n v="1"/>
    <s v="Tech"/>
    <s v="Python"/>
    <n v="4"/>
    <n v="5"/>
    <n v="5"/>
    <n v="5"/>
    <n v="6"/>
    <n v="8"/>
    <n v="5.5"/>
    <s v="Difficult"/>
    <s v="Good Work/Life Balance"/>
    <s v="Male"/>
    <n v="0"/>
    <n v="23"/>
    <x v="1"/>
    <n v="3"/>
    <s v="Asian or Asian American"/>
    <s v="Asia"/>
    <n v="0"/>
    <n v="0"/>
    <n v="0"/>
    <n v="0"/>
    <n v="0"/>
    <n v="1"/>
    <n v="0"/>
    <n v="0"/>
  </r>
  <r>
    <s v="62a52725d8c00e9f541c3b4a"/>
    <s v="anonymous"/>
    <s v="6/11/2022"/>
    <s v="19:37"/>
    <s v="0:01:23"/>
    <s v="Data Analyst"/>
    <n v="1"/>
    <n v="0"/>
    <n v="0"/>
    <n v="0"/>
    <n v="0"/>
    <s v="No"/>
    <s v="86k-105k"/>
    <n v="4"/>
    <s v="Finance"/>
    <s v="Python"/>
    <n v="3"/>
    <n v="6"/>
    <n v="4"/>
    <n v="2"/>
    <n v="2"/>
    <n v="3"/>
    <n v="3.3333333333333335"/>
    <s v="Difficult"/>
    <s v="Other"/>
    <s v="Male"/>
    <n v="0"/>
    <n v="25"/>
    <x v="3"/>
    <n v="4"/>
    <s v="Hispanic or Latino"/>
    <s v="North America"/>
    <n v="1"/>
    <n v="0"/>
    <n v="0"/>
    <n v="0"/>
    <n v="0"/>
    <n v="0"/>
    <n v="0"/>
    <n v="0"/>
  </r>
  <r>
    <s v="62a5390cb4da29969c655ccc"/>
    <s v="anonymous"/>
    <s v="6/11/2022"/>
    <s v="20:53"/>
    <s v="0:03:19"/>
    <s v="Data Engineer"/>
    <n v="0"/>
    <n v="1"/>
    <n v="0"/>
    <n v="0"/>
    <n v="0"/>
    <s v="Yes"/>
    <s v="41k-65k"/>
    <n v="2"/>
    <s v="Tech"/>
    <s v="Python"/>
    <n v="4"/>
    <n v="4"/>
    <n v="3"/>
    <n v="4"/>
    <n v="4"/>
    <n v="5"/>
    <n v="4"/>
    <s v="Neither easy nor difficult"/>
    <s v="Remote Work"/>
    <s v="Female"/>
    <n v="1"/>
    <n v="35"/>
    <x v="3"/>
    <n v="4"/>
    <s v="Asian or Asian American"/>
    <s v="United Kingdom"/>
    <n v="0"/>
    <n v="0"/>
    <n v="0"/>
    <n v="0"/>
    <n v="1"/>
    <n v="0"/>
    <n v="0"/>
    <n v="0"/>
  </r>
  <r>
    <s v="62a53bc0bc6861bf31793947"/>
    <s v="anonymous"/>
    <s v="6/11/2022"/>
    <s v="21:05"/>
    <s v="0:01:19"/>
    <s v="Data Analyst"/>
    <n v="1"/>
    <n v="0"/>
    <n v="0"/>
    <n v="0"/>
    <n v="0"/>
    <s v="Yes"/>
    <s v="66k-85k"/>
    <n v="3"/>
    <s v="Other"/>
    <s v="R"/>
    <n v="3"/>
    <n v="4"/>
    <n v="4"/>
    <n v="5"/>
    <n v="4"/>
    <n v="4"/>
    <n v="4"/>
    <s v="Very Easy"/>
    <s v="Better Salary"/>
    <s v="Male"/>
    <n v="0"/>
    <n v="26"/>
    <x v="1"/>
    <n v="3"/>
    <s v="White or Caucasian"/>
    <s v="North America"/>
    <n v="1"/>
    <n v="0"/>
    <n v="0"/>
    <n v="0"/>
    <n v="0"/>
    <n v="0"/>
    <n v="0"/>
    <n v="0"/>
  </r>
  <r>
    <s v="62a53c84f3072dd8926495c9"/>
    <s v="anonymous"/>
    <s v="6/11/2022"/>
    <s v="21:08"/>
    <s v="0:01:07"/>
    <s v="Student/Looking/None"/>
    <n v="0"/>
    <n v="0"/>
    <n v="0"/>
    <n v="0"/>
    <n v="0"/>
    <s v="No"/>
    <s v="0-40k"/>
    <n v="1"/>
    <s v="Tech"/>
    <s v="Python"/>
    <n v="2"/>
    <n v="7"/>
    <n v="9"/>
    <n v="7"/>
    <n v="3"/>
    <n v="3"/>
    <n v="5.166666666666667"/>
    <s v="Difficult"/>
    <s v="Remote Work"/>
    <s v="Male"/>
    <n v="0"/>
    <n v="22"/>
    <x v="1"/>
    <n v="3"/>
    <s v="White or Caucasian"/>
    <s v="North America"/>
    <n v="1"/>
    <n v="0"/>
    <n v="0"/>
    <n v="0"/>
    <n v="0"/>
    <n v="0"/>
    <n v="0"/>
    <n v="0"/>
  </r>
  <r>
    <s v="62a54bccf3072dd89264a13b"/>
    <s v="anonymous"/>
    <s v="6/11/2022"/>
    <s v="22:13"/>
    <s v="0:01:43"/>
    <s v="Data Scientist"/>
    <n v="0"/>
    <n v="0"/>
    <n v="1"/>
    <n v="0"/>
    <n v="0"/>
    <s v="Yes"/>
    <s v="86k-105k"/>
    <n v="4"/>
    <s v="Other"/>
    <s v="Python"/>
    <n v="6"/>
    <n v="8"/>
    <n v="10"/>
    <n v="9"/>
    <n v="6"/>
    <n v="8"/>
    <n v="7.833333333333333"/>
    <s v="Neither easy nor difficult"/>
    <s v="Better Salary"/>
    <s v="Male"/>
    <n v="0"/>
    <n v="30"/>
    <x v="3"/>
    <n v="4"/>
    <s v="Asian or Asian American"/>
    <s v="North America"/>
    <n v="1"/>
    <n v="0"/>
    <n v="0"/>
    <n v="0"/>
    <n v="0"/>
    <n v="0"/>
    <n v="0"/>
    <n v="0"/>
  </r>
  <r>
    <s v="62a54f20d8c00e9f541c5cfa"/>
    <s v="anonymous"/>
    <s v="6/11/2022"/>
    <s v="22:27"/>
    <s v="0:02:37"/>
    <s v="Data Analyst"/>
    <n v="1"/>
    <n v="0"/>
    <n v="0"/>
    <n v="0"/>
    <n v="0"/>
    <s v="Yes"/>
    <s v="66k-85k"/>
    <n v="3"/>
    <s v="Other"/>
    <s v="Python"/>
    <n v="2"/>
    <n v="8"/>
    <n v="6"/>
    <n v="1"/>
    <n v="8"/>
    <n v="10"/>
    <n v="5.833333333333333"/>
    <s v="Neither easy nor difficult"/>
    <s v="Better Salary"/>
    <s v="Male"/>
    <n v="0"/>
    <n v="36"/>
    <x v="3"/>
    <n v="4"/>
    <s v="White or Caucasian"/>
    <s v="North America"/>
    <n v="1"/>
    <n v="0"/>
    <n v="0"/>
    <n v="0"/>
    <n v="0"/>
    <n v="0"/>
    <n v="0"/>
    <n v="0"/>
  </r>
  <r>
    <s v="62a552e1cf2555431732922d"/>
    <s v="anonymous"/>
    <s v="6/11/2022"/>
    <s v="22:43"/>
    <s v="0:02:25"/>
    <s v="Data Analyst"/>
    <n v="1"/>
    <n v="0"/>
    <n v="0"/>
    <n v="0"/>
    <n v="0"/>
    <s v="Yes"/>
    <s v="66k-85k"/>
    <n v="3"/>
    <s v="Healthcare"/>
    <s v="R"/>
    <n v="4"/>
    <n v="4"/>
    <n v="5"/>
    <n v="5"/>
    <n v="4"/>
    <n v="6"/>
    <n v="4.666666666666667"/>
    <s v="Neither easy nor difficult"/>
    <s v="ALL"/>
    <s v="Female"/>
    <n v="1"/>
    <n v="30"/>
    <x v="3"/>
    <n v="4"/>
    <s v="White or Caucasian"/>
    <s v="North America"/>
    <n v="1"/>
    <n v="0"/>
    <n v="0"/>
    <n v="0"/>
    <n v="0"/>
    <n v="0"/>
    <n v="0"/>
    <n v="0"/>
  </r>
  <r>
    <s v="62a557d10f8c8599d5b1a81c"/>
    <s v="anonymous"/>
    <s v="6/11/2022"/>
    <s v="23:04"/>
    <s v="0:01:35"/>
    <s v="Data Scientist"/>
    <n v="0"/>
    <n v="0"/>
    <n v="1"/>
    <n v="0"/>
    <n v="0"/>
    <s v="Yes"/>
    <s v="106k-125k"/>
    <n v="5"/>
    <s v="Finance"/>
    <s v="Python"/>
    <n v="9"/>
    <n v="8"/>
    <n v="10"/>
    <n v="10"/>
    <n v="10"/>
    <n v="10"/>
    <n v="9.5"/>
    <s v="Difficult"/>
    <s v="Remote Work"/>
    <s v="Male"/>
    <n v="0"/>
    <n v="29"/>
    <x v="1"/>
    <n v="3"/>
    <s v="Asian or Asian American"/>
    <s v="North America"/>
    <n v="1"/>
    <n v="0"/>
    <n v="0"/>
    <n v="0"/>
    <n v="0"/>
    <n v="0"/>
    <n v="0"/>
    <n v="0"/>
  </r>
  <r>
    <s v="62a55b05f8d5efcc22fa5b65"/>
    <s v="anonymous"/>
    <s v="6/11/2022"/>
    <s v="23:18"/>
    <s v="0:04:47"/>
    <s v="BI Developer/Engineer"/>
    <n v="0"/>
    <n v="0"/>
    <n v="0"/>
    <n v="1"/>
    <n v="0"/>
    <s v="Yes"/>
    <s v="66k-85k"/>
    <n v="3"/>
    <s v="Other"/>
    <s v="R"/>
    <n v="8"/>
    <n v="10"/>
    <n v="10"/>
    <n v="7"/>
    <n v="8"/>
    <n v="5"/>
    <n v="8"/>
    <s v="Difficult"/>
    <s v="Other"/>
    <s v="Male"/>
    <n v="0"/>
    <n v="30"/>
    <x v="3"/>
    <n v="4"/>
    <s v="White or Caucasian"/>
    <s v="North America"/>
    <n v="1"/>
    <n v="0"/>
    <n v="0"/>
    <n v="0"/>
    <n v="0"/>
    <n v="0"/>
    <n v="0"/>
    <n v="0"/>
  </r>
  <r>
    <s v="62a55fe1f8d5efcc22fa5fe4"/>
    <s v="anonymous"/>
    <s v="6/11/2022"/>
    <s v="23:39"/>
    <s v="0:01:03"/>
    <s v="Data Engineer"/>
    <n v="0"/>
    <n v="1"/>
    <n v="0"/>
    <n v="0"/>
    <n v="0"/>
    <s v="No"/>
    <s v="41k-65k"/>
    <n v="2"/>
    <s v="Finance"/>
    <s v="Python"/>
    <n v="0"/>
    <n v="6"/>
    <n v="6"/>
    <n v="6"/>
    <n v="6"/>
    <n v="6"/>
    <n v="5"/>
    <s v="Very Easy"/>
    <s v="Better Salary"/>
    <s v="Male"/>
    <n v="0"/>
    <n v="24"/>
    <x v="1"/>
    <n v="3"/>
    <s v="Black or African American"/>
    <s v="North America"/>
    <n v="1"/>
    <n v="0"/>
    <n v="0"/>
    <n v="0"/>
    <n v="0"/>
    <n v="0"/>
    <n v="0"/>
    <n v="0"/>
  </r>
  <r>
    <s v="62a56bc67dc029e2d66e86c0"/>
    <s v="anonymous"/>
    <s v="6/12/2022"/>
    <s v="0:29"/>
    <s v="0:01:37"/>
    <s v="Data Engineer"/>
    <n v="0"/>
    <n v="1"/>
    <n v="0"/>
    <n v="0"/>
    <n v="0"/>
    <s v="Yes"/>
    <s v="225k+"/>
    <n v="8"/>
    <s v="Tech"/>
    <s v="SQL"/>
    <n v="3"/>
    <n v="3"/>
    <n v="4"/>
    <n v="4"/>
    <n v="3"/>
    <n v="5"/>
    <n v="3.6666666666666665"/>
    <s v="Neither easy nor difficult"/>
    <s v="Better Salary"/>
    <s v="Male"/>
    <n v="0"/>
    <n v="33"/>
    <x v="1"/>
    <n v="3"/>
    <s v="Asian or Asian American"/>
    <s v="North America"/>
    <n v="1"/>
    <n v="0"/>
    <n v="0"/>
    <n v="0"/>
    <n v="0"/>
    <n v="0"/>
    <n v="0"/>
    <n v="0"/>
  </r>
  <r>
    <s v="62a57116f408bae018efd56a"/>
    <s v="anonymous"/>
    <s v="6/12/2022"/>
    <s v="0:52"/>
    <s v="0:01:37"/>
    <s v="Data Analyst"/>
    <n v="1"/>
    <n v="0"/>
    <n v="0"/>
    <n v="0"/>
    <n v="0"/>
    <s v="No"/>
    <s v="106k-125k"/>
    <n v="5"/>
    <s v="Other"/>
    <s v="Python"/>
    <n v="10"/>
    <n v="10"/>
    <n v="10"/>
    <n v="10"/>
    <n v="10"/>
    <n v="6"/>
    <n v="9.3333333333333339"/>
    <s v="Easy"/>
    <s v="Better Salary"/>
    <s v="Female"/>
    <n v="1"/>
    <n v="42"/>
    <x v="1"/>
    <n v="3"/>
    <s v="White or Caucasian"/>
    <s v="North America"/>
    <n v="1"/>
    <n v="0"/>
    <n v="0"/>
    <n v="0"/>
    <n v="0"/>
    <n v="0"/>
    <n v="0"/>
    <n v="0"/>
  </r>
  <r>
    <s v="62a57263cec54911e9ccf648"/>
    <s v="anonymous"/>
    <s v="6/12/2022"/>
    <s v="0:58"/>
    <s v="0:01:54"/>
    <s v="Data Analyst"/>
    <n v="1"/>
    <n v="0"/>
    <n v="0"/>
    <n v="0"/>
    <n v="0"/>
    <s v="Yes"/>
    <s v="41k-65k"/>
    <n v="2"/>
    <s v="Healthcare"/>
    <s v="Python"/>
    <n v="1"/>
    <n v="10"/>
    <n v="10"/>
    <n v="8"/>
    <n v="10"/>
    <n v="3"/>
    <n v="7"/>
    <s v="Neither easy nor difficult"/>
    <s v="Better Salary"/>
    <s v="Female"/>
    <n v="1"/>
    <n v="36"/>
    <x v="1"/>
    <n v="3"/>
    <s v="White or Caucasian"/>
    <s v="North America"/>
    <n v="1"/>
    <n v="0"/>
    <n v="0"/>
    <n v="0"/>
    <n v="0"/>
    <n v="0"/>
    <n v="0"/>
    <n v="0"/>
  </r>
  <r>
    <s v="62a574b3b4da29969c658eb4"/>
    <s v="anonymous"/>
    <s v="6/12/2022"/>
    <s v="1:08"/>
    <s v="0:01:43"/>
    <s v="Data Analyst"/>
    <n v="1"/>
    <n v="0"/>
    <n v="0"/>
    <n v="0"/>
    <n v="0"/>
    <s v="Yes"/>
    <s v="41k-65k"/>
    <n v="2"/>
    <s v="Other"/>
    <s v="Python"/>
    <n v="2"/>
    <n v="3"/>
    <n v="7"/>
    <n v="6"/>
    <n v="5"/>
    <n v="6"/>
    <n v="4.833333333333333"/>
    <s v="Neither easy nor difficult"/>
    <s v="Better Salary"/>
    <s v="Male"/>
    <n v="0"/>
    <n v="27"/>
    <x v="1"/>
    <n v="3"/>
    <s v="White or Caucasian"/>
    <s v="North America"/>
    <n v="1"/>
    <n v="0"/>
    <n v="0"/>
    <n v="0"/>
    <n v="0"/>
    <n v="0"/>
    <n v="0"/>
    <n v="0"/>
  </r>
  <r>
    <s v="62a58b267dc029e2d66ea3f8"/>
    <s v="anonymous"/>
    <s v="6/12/2022"/>
    <s v="2:43"/>
    <s v="0:01:35"/>
    <s v="Data Analyst"/>
    <n v="1"/>
    <n v="0"/>
    <n v="0"/>
    <n v="0"/>
    <n v="0"/>
    <s v="No"/>
    <s v="0-40k"/>
    <n v="1"/>
    <s v="Tech"/>
    <s v="Python"/>
    <n v="8"/>
    <n v="7"/>
    <n v="8"/>
    <n v="7"/>
    <n v="7"/>
    <n v="9"/>
    <n v="7.666666666666667"/>
    <s v="Easy"/>
    <s v="Other"/>
    <s v="Female"/>
    <n v="1"/>
    <n v="21"/>
    <x v="1"/>
    <n v="3"/>
    <s v="Asian or Asian American"/>
    <s v="India"/>
    <n v="0"/>
    <n v="0"/>
    <n v="0"/>
    <n v="1"/>
    <n v="0"/>
    <n v="0"/>
    <n v="0"/>
    <n v="0"/>
  </r>
  <r>
    <s v="62a421cebc6861bf317803f5"/>
    <s v="anonymous"/>
    <s v="6/11/2022"/>
    <s v="1:02"/>
    <s v="0:01:29"/>
    <s v="Other"/>
    <n v="0"/>
    <n v="0"/>
    <n v="0"/>
    <n v="0"/>
    <n v="0"/>
    <s v="Yes"/>
    <s v="0-40k"/>
    <n v="1"/>
    <s v="Other"/>
    <s v="Python"/>
    <n v="3"/>
    <n v="4"/>
    <n v="5"/>
    <n v="3"/>
    <n v="2"/>
    <n v="3"/>
    <n v="3.3333333333333335"/>
    <s v="Neither easy nor difficult"/>
    <s v="Better Salary"/>
    <s v="Male"/>
    <n v="0"/>
    <n v="27"/>
    <x v="1"/>
    <n v="3"/>
    <s v="White or Caucasian"/>
    <s v="Central America"/>
    <n v="0"/>
    <n v="0"/>
    <n v="0"/>
    <n v="0"/>
    <n v="0"/>
    <n v="0"/>
    <n v="0"/>
    <n v="0"/>
  </r>
  <r>
    <s v="62a4926ef408bae018eef4ee"/>
    <s v="anonymous"/>
    <s v="6/11/2022"/>
    <s v="9:02"/>
    <s v="0:02:06"/>
    <s v="Data Analyst"/>
    <n v="1"/>
    <n v="0"/>
    <n v="0"/>
    <n v="0"/>
    <n v="0"/>
    <s v="Yes"/>
    <s v="0-40k"/>
    <n v="1"/>
    <s v="Telecommunication"/>
    <s v="Python"/>
    <n v="0"/>
    <n v="8"/>
    <n v="5"/>
    <n v="5"/>
    <n v="2"/>
    <n v="2"/>
    <n v="3.6666666666666665"/>
    <s v="Easy"/>
    <s v="Better Salary"/>
    <s v="Male"/>
    <n v="0"/>
    <n v="28"/>
    <x v="1"/>
    <n v="3"/>
    <s v="Hispanic or Latino"/>
    <s v="Central America"/>
    <n v="0"/>
    <n v="0"/>
    <n v="0"/>
    <n v="0"/>
    <n v="0"/>
    <n v="0"/>
    <n v="0"/>
    <n v="0"/>
  </r>
  <r>
    <s v="62a377f424a2626027389af3"/>
    <s v="anonymous"/>
    <s v="6/10/2022"/>
    <s v="12:57"/>
    <s v="0:03:54"/>
    <s v="Data Analyst"/>
    <n v="1"/>
    <n v="0"/>
    <n v="0"/>
    <n v="0"/>
    <n v="0"/>
    <s v="Yes"/>
    <s v="0-40k"/>
    <n v="1"/>
    <s v="Telecommunication"/>
    <s v="R"/>
    <n v="2"/>
    <n v="8"/>
    <n v="7"/>
    <n v="6"/>
    <n v="5"/>
    <n v="6"/>
    <n v="5.666666666666667"/>
    <s v="Neither easy nor difficult"/>
    <s v="Good Work/Life Balance"/>
    <s v="Male"/>
    <n v="0"/>
    <n v="41"/>
    <x v="1"/>
    <n v="3"/>
    <s v="Hispanic or Latino"/>
    <s v="South America"/>
    <n v="0"/>
    <n v="0"/>
    <n v="0"/>
    <n v="0"/>
    <n v="0"/>
    <n v="0"/>
    <n v="0"/>
    <n v="1"/>
  </r>
  <r>
    <s v="62a39b6cf408bae018ede929"/>
    <s v="anonymous"/>
    <s v="6/10/2022"/>
    <s v="15:28"/>
    <s v="0:01:55"/>
    <s v="Data Analyst"/>
    <n v="1"/>
    <n v="0"/>
    <n v="0"/>
    <n v="0"/>
    <n v="0"/>
    <s v="No"/>
    <s v="0-40k"/>
    <n v="1"/>
    <s v="Other"/>
    <s v="Python"/>
    <n v="8"/>
    <n v="8"/>
    <n v="9"/>
    <n v="9"/>
    <n v="8"/>
    <n v="7"/>
    <n v="8.1666666666666661"/>
    <s v="Neither easy nor difficult"/>
    <s v="Better Salary"/>
    <s v="Male"/>
    <n v="0"/>
    <n v="27"/>
    <x v="1"/>
    <n v="3"/>
    <s v="Hispanic or Latino"/>
    <s v="South America"/>
    <n v="0"/>
    <n v="0"/>
    <n v="0"/>
    <n v="0"/>
    <n v="0"/>
    <n v="0"/>
    <n v="0"/>
    <n v="1"/>
  </r>
  <r>
    <s v="62a59d007dc029e2d66eb8f9"/>
    <s v="anonymous"/>
    <s v="6/12/2022"/>
    <s v="4:00"/>
    <s v="0:01:29"/>
    <s v="Data Analyst"/>
    <n v="1"/>
    <n v="0"/>
    <n v="0"/>
    <n v="0"/>
    <n v="0"/>
    <s v="Yes"/>
    <s v="66k-85k"/>
    <n v="3"/>
    <s v="Other"/>
    <s v="SQL"/>
    <n v="2"/>
    <n v="0"/>
    <n v="0"/>
    <n v="0"/>
    <n v="0"/>
    <n v="2"/>
    <n v="0.66666666666666663"/>
    <s v="Difficult"/>
    <s v="Better Salary"/>
    <s v="Female"/>
    <n v="1"/>
    <n v="33"/>
    <x v="1"/>
    <n v="3"/>
    <s v="White or Caucasian"/>
    <s v="North America"/>
    <n v="1"/>
    <n v="0"/>
    <n v="0"/>
    <n v="0"/>
    <n v="0"/>
    <n v="0"/>
    <n v="0"/>
    <n v="0"/>
  </r>
  <r>
    <s v="62a5a124cec54911e9cd29f5"/>
    <s v="anonymous"/>
    <s v="6/12/2022"/>
    <s v="4:17"/>
    <s v="0:01:57"/>
    <s v="Data Analyst"/>
    <n v="1"/>
    <n v="0"/>
    <n v="0"/>
    <n v="0"/>
    <n v="0"/>
    <s v="Yes"/>
    <s v="86k-105k"/>
    <n v="4"/>
    <s v="Finance"/>
    <s v="Python"/>
    <n v="3"/>
    <n v="3"/>
    <n v="4"/>
    <n v="4"/>
    <n v="4"/>
    <n v="4"/>
    <n v="3.6666666666666665"/>
    <s v="Difficult"/>
    <s v="Good Culture"/>
    <s v="Male"/>
    <n v="0"/>
    <n v="47"/>
    <x v="3"/>
    <n v="4"/>
    <s v="American Indian or Alaska Native"/>
    <s v="India"/>
    <n v="0"/>
    <n v="0"/>
    <n v="0"/>
    <n v="1"/>
    <n v="0"/>
    <n v="0"/>
    <n v="0"/>
    <n v="0"/>
  </r>
  <r>
    <s v="62a5a44b24a26260273af0fc"/>
    <s v="anonymous"/>
    <s v="6/12/2022"/>
    <s v="4:31"/>
    <s v="0:01:34"/>
    <s v="Data Analyst"/>
    <n v="1"/>
    <n v="0"/>
    <n v="0"/>
    <n v="0"/>
    <n v="0"/>
    <s v="Yes"/>
    <s v="66k-85k"/>
    <n v="3"/>
    <s v="Other"/>
    <s v="SQL"/>
    <n v="4"/>
    <n v="5"/>
    <n v="4"/>
    <n v="5"/>
    <n v="4"/>
    <n v="4"/>
    <n v="4.333333333333333"/>
    <s v="Difficult"/>
    <s v="ALL"/>
    <s v="Male"/>
    <n v="0"/>
    <n v="27"/>
    <x v="3"/>
    <n v="4"/>
    <s v="Asian or Asian American"/>
    <s v="North America"/>
    <n v="1"/>
    <n v="0"/>
    <n v="0"/>
    <n v="0"/>
    <n v="0"/>
    <n v="0"/>
    <n v="0"/>
    <n v="0"/>
  </r>
  <r>
    <s v="62a5a931cec54911e9cd3333"/>
    <s v="anonymous"/>
    <s v="6/12/2022"/>
    <s v="4:52"/>
    <s v="0:03:19"/>
    <s v="Data Analyst"/>
    <n v="1"/>
    <n v="0"/>
    <n v="0"/>
    <n v="0"/>
    <n v="0"/>
    <s v="No"/>
    <s v="0-40k"/>
    <n v="1"/>
    <s v="Healthcare"/>
    <s v="Python"/>
    <n v="6"/>
    <n v="7"/>
    <n v="8"/>
    <n v="7"/>
    <n v="6"/>
    <n v="7"/>
    <n v="6.833333333333333"/>
    <s v="Neither easy nor difficult"/>
    <s v="Better Salary"/>
    <s v="Male"/>
    <n v="0"/>
    <n v="26"/>
    <x v="1"/>
    <n v="3"/>
    <s v="Asian or Asian American"/>
    <s v="India"/>
    <n v="0"/>
    <n v="0"/>
    <n v="0"/>
    <n v="1"/>
    <n v="0"/>
    <n v="0"/>
    <n v="0"/>
    <n v="0"/>
  </r>
  <r>
    <s v="62a5bea05d257a28a3106f7e"/>
    <s v="anonymous"/>
    <s v="6/12/2022"/>
    <s v="6:23"/>
    <s v="0:01:41"/>
    <s v="Data Analyst"/>
    <n v="1"/>
    <n v="0"/>
    <n v="0"/>
    <n v="0"/>
    <n v="0"/>
    <s v="No"/>
    <s v="0-40k"/>
    <n v="1"/>
    <s v="Finance"/>
    <s v="Python"/>
    <n v="2"/>
    <n v="3"/>
    <n v="2"/>
    <n v="5"/>
    <n v="5"/>
    <n v="6"/>
    <n v="3.8333333333333335"/>
    <s v="Neither easy nor difficult"/>
    <s v="Remote Work"/>
    <s v="Female"/>
    <n v="1"/>
    <n v="35"/>
    <x v="3"/>
    <n v="4"/>
    <s v="Asian or Asian American"/>
    <s v="India"/>
    <n v="0"/>
    <n v="0"/>
    <n v="0"/>
    <n v="1"/>
    <n v="0"/>
    <n v="0"/>
    <n v="0"/>
    <n v="0"/>
  </r>
  <r>
    <s v="62a5c571575fa3a5ae8baaa1"/>
    <s v="anonymous"/>
    <s v="6/12/2022"/>
    <s v="6:52"/>
    <s v="0:01:11"/>
    <s v="Data Analyst"/>
    <n v="1"/>
    <n v="0"/>
    <n v="0"/>
    <n v="0"/>
    <n v="0"/>
    <s v="Yes"/>
    <s v="86k-105k"/>
    <n v="4"/>
    <s v="Education"/>
    <s v="Python"/>
    <n v="0"/>
    <n v="1"/>
    <n v="1"/>
    <n v="0"/>
    <n v="0"/>
    <n v="0"/>
    <n v="0.33333333333333331"/>
    <s v="Neither easy nor difficult"/>
    <s v="Good Culture"/>
    <s v="Male"/>
    <n v="0"/>
    <n v="31"/>
    <x v="3"/>
    <n v="4"/>
    <s v="Hispanic or Latino"/>
    <s v="North America"/>
    <n v="1"/>
    <n v="0"/>
    <n v="0"/>
    <n v="0"/>
    <n v="0"/>
    <n v="0"/>
    <n v="0"/>
    <n v="0"/>
  </r>
  <r>
    <s v="62a33f56cf255543173005e9"/>
    <s v="anonymous"/>
    <s v="6/10/2022"/>
    <s v="8:55"/>
    <s v="0:00:56"/>
    <s v="Data Analyst"/>
    <n v="1"/>
    <n v="0"/>
    <n v="0"/>
    <n v="0"/>
    <n v="0"/>
    <s v="Yes"/>
    <s v="0-40k"/>
    <n v="1"/>
    <s v="Other"/>
    <s v="Python"/>
    <n v="3"/>
    <n v="1"/>
    <n v="3"/>
    <n v="2"/>
    <n v="3"/>
    <n v="1"/>
    <n v="2.1666666666666665"/>
    <s v="Neither easy nor difficult"/>
    <s v="Good Culture"/>
    <s v="Male"/>
    <n v="0"/>
    <n v="24"/>
    <x v="0"/>
    <s v=" "/>
    <s v="Hispanic or Latino"/>
    <s v="South America"/>
    <n v="0"/>
    <n v="0"/>
    <n v="0"/>
    <n v="0"/>
    <n v="0"/>
    <n v="0"/>
    <n v="0"/>
    <n v="1"/>
  </r>
  <r>
    <s v="62a5cba2575fa3a5ae8bb122"/>
    <s v="anonymous"/>
    <s v="6/12/2022"/>
    <s v="7:18"/>
    <s v="0:02:11"/>
    <s v="Data Engineer"/>
    <n v="0"/>
    <n v="1"/>
    <n v="0"/>
    <n v="0"/>
    <n v="0"/>
    <s v="Yes"/>
    <s v="66k-85k"/>
    <n v="3"/>
    <s v="Real Estate"/>
    <s v="Python"/>
    <n v="3"/>
    <n v="10"/>
    <n v="8"/>
    <n v="8"/>
    <n v="10"/>
    <n v="10"/>
    <n v="8.1666666666666661"/>
    <s v="Easy"/>
    <s v="Remote Work"/>
    <s v="Male"/>
    <n v="0"/>
    <n v="27"/>
    <x v="1"/>
    <n v="3"/>
    <s v="White or Caucasian"/>
    <s v="North America"/>
    <n v="1"/>
    <n v="0"/>
    <n v="0"/>
    <n v="0"/>
    <n v="0"/>
    <n v="0"/>
    <n v="0"/>
    <n v="0"/>
  </r>
  <r>
    <s v="62a37a7818134ddc75cf0d4c"/>
    <s v="anonymous"/>
    <s v="6/10/2022"/>
    <s v="13:08"/>
    <s v="0:01:27"/>
    <s v="Data Analyst"/>
    <n v="1"/>
    <n v="0"/>
    <n v="0"/>
    <n v="0"/>
    <n v="0"/>
    <s v="No"/>
    <s v="0-40k"/>
    <n v="1"/>
    <s v="Healthcare"/>
    <s v="Python"/>
    <n v="0"/>
    <n v="10"/>
    <n v="10"/>
    <n v="10"/>
    <n v="10"/>
    <n v="10"/>
    <n v="8.3333333333333339"/>
    <s v="Difficult"/>
    <s v="Better Salary"/>
    <s v="Male"/>
    <n v="0"/>
    <n v="22"/>
    <x v="1"/>
    <n v="3"/>
    <s v="Native Hawaiian or other Pacific Islander"/>
    <s v="Asia"/>
    <n v="0"/>
    <n v="0"/>
    <n v="0"/>
    <n v="0"/>
    <n v="0"/>
    <n v="1"/>
    <n v="0"/>
    <n v="0"/>
  </r>
  <r>
    <s v="62a487167dc029e2d66da73e"/>
    <s v="anonymous"/>
    <s v="6/11/2022"/>
    <s v="8:14"/>
    <s v="0:01:53"/>
    <s v="Data Analyst"/>
    <n v="1"/>
    <n v="0"/>
    <n v="0"/>
    <n v="0"/>
    <n v="0"/>
    <s v="Yes"/>
    <s v="0-40k"/>
    <n v="1"/>
    <s v="Other"/>
    <s v="Python"/>
    <n v="5"/>
    <n v="5"/>
    <n v="5"/>
    <n v="5"/>
    <n v="5"/>
    <n v="6"/>
    <n v="5.166666666666667"/>
    <s v="Neither easy nor difficult"/>
    <s v="Better Salary"/>
    <s v="Female"/>
    <n v="1"/>
    <n v="28"/>
    <x v="1"/>
    <n v="3"/>
    <s v="Asian or Asian American"/>
    <s v="Asia"/>
    <n v="0"/>
    <n v="0"/>
    <n v="0"/>
    <n v="0"/>
    <n v="0"/>
    <n v="1"/>
    <n v="0"/>
    <n v="0"/>
  </r>
  <r>
    <s v="62a5e69f24a26260273b42bf"/>
    <s v="anonymous"/>
    <s v="6/12/2022"/>
    <s v="9:14"/>
    <s v="0:01:31"/>
    <s v="Other"/>
    <n v="0"/>
    <n v="0"/>
    <n v="0"/>
    <n v="0"/>
    <n v="0"/>
    <s v="No"/>
    <s v="66k-85k"/>
    <n v="3"/>
    <s v="Finance"/>
    <s v="Python"/>
    <n v="0"/>
    <n v="10"/>
    <n v="10"/>
    <n v="5"/>
    <n v="0"/>
    <n v="0"/>
    <n v="4.166666666666667"/>
    <s v="Neither easy nor difficult"/>
    <s v="Good Work/Life Balance"/>
    <s v="Female"/>
    <n v="1"/>
    <n v="30"/>
    <x v="3"/>
    <n v="4"/>
    <s v="Asian or Asian American"/>
    <s v="North America"/>
    <n v="1"/>
    <n v="0"/>
    <n v="0"/>
    <n v="0"/>
    <n v="0"/>
    <n v="0"/>
    <n v="0"/>
    <n v="0"/>
  </r>
  <r>
    <s v="62a5ea667dc029e2d66f153d"/>
    <s v="anonymous"/>
    <s v="6/12/2022"/>
    <s v="9:30"/>
    <s v="0:01:52"/>
    <s v="Data Analyst"/>
    <n v="1"/>
    <n v="0"/>
    <n v="0"/>
    <n v="0"/>
    <n v="0"/>
    <s v="Yes"/>
    <s v="106k-125k"/>
    <n v="5"/>
    <s v="Other"/>
    <s v="Python"/>
    <n v="8"/>
    <n v="6"/>
    <n v="6"/>
    <n v="7"/>
    <n v="9"/>
    <n v="10"/>
    <n v="7.666666666666667"/>
    <s v="Easy"/>
    <s v="Better Salary"/>
    <s v="Female"/>
    <n v="1"/>
    <n v="35"/>
    <x v="3"/>
    <n v="4"/>
    <s v="Black or African American"/>
    <s v="North America"/>
    <n v="1"/>
    <n v="0"/>
    <n v="0"/>
    <n v="0"/>
    <n v="0"/>
    <n v="0"/>
    <n v="0"/>
    <n v="0"/>
  </r>
  <r>
    <s v="62a5ebe05d257a28a310ac53"/>
    <s v="anonymous"/>
    <s v="6/12/2022"/>
    <s v="9:36"/>
    <s v="0:02:16"/>
    <s v="Data Analyst"/>
    <n v="1"/>
    <n v="0"/>
    <n v="0"/>
    <n v="0"/>
    <n v="0"/>
    <s v="Yes"/>
    <s v="41k-65k"/>
    <n v="2"/>
    <s v="Finance"/>
    <s v="Python"/>
    <n v="6"/>
    <n v="9"/>
    <n v="5"/>
    <n v="7"/>
    <n v="8"/>
    <n v="9"/>
    <n v="7.333333333333333"/>
    <s v="Difficult"/>
    <s v="Remote Work"/>
    <s v="Male"/>
    <n v="0"/>
    <n v="25"/>
    <x v="2"/>
    <n v="1"/>
    <s v="Hispanic or Latino"/>
    <s v="North America"/>
    <n v="1"/>
    <n v="0"/>
    <n v="0"/>
    <n v="0"/>
    <n v="0"/>
    <n v="0"/>
    <n v="0"/>
    <n v="0"/>
  </r>
  <r>
    <s v="62a5edb2575fa3a5ae8bdba5"/>
    <s v="anonymous"/>
    <s v="6/12/2022"/>
    <s v="9:44"/>
    <s v="0:03:02"/>
    <s v="Other"/>
    <n v="0"/>
    <n v="0"/>
    <n v="0"/>
    <n v="0"/>
    <n v="0"/>
    <s v="No"/>
    <s v="66k-85k"/>
    <n v="3"/>
    <s v="Other"/>
    <s v="Python"/>
    <n v="3"/>
    <n v="6"/>
    <n v="6"/>
    <n v="6"/>
    <n v="6"/>
    <n v="6"/>
    <n v="5.5"/>
    <s v="Neither easy nor difficult"/>
    <s v="Better Salary"/>
    <s v="Male"/>
    <n v="0"/>
    <n v="27"/>
    <x v="1"/>
    <n v="3"/>
    <s v="White or Caucasian"/>
    <s v="North America"/>
    <n v="1"/>
    <n v="0"/>
    <n v="0"/>
    <n v="0"/>
    <n v="0"/>
    <n v="0"/>
    <n v="0"/>
    <n v="0"/>
  </r>
  <r>
    <s v="62a5edba0a77c1a77f68f1b5"/>
    <s v="anonymous"/>
    <s v="6/12/2022"/>
    <s v="9:44"/>
    <s v="0:01:20"/>
    <s v="Data Analyst"/>
    <n v="1"/>
    <n v="0"/>
    <n v="0"/>
    <n v="0"/>
    <n v="0"/>
    <s v="Yes"/>
    <s v="41k-65k"/>
    <n v="2"/>
    <s v="Healthcare"/>
    <s v="R"/>
    <n v="1"/>
    <n v="5"/>
    <n v="3"/>
    <n v="3"/>
    <n v="6"/>
    <n v="5"/>
    <n v="3.8333333333333335"/>
    <s v="Difficult"/>
    <s v="Remote Work"/>
    <s v="Female"/>
    <n v="1"/>
    <n v="27"/>
    <x v="3"/>
    <n v="4"/>
    <s v="Black or African American"/>
    <s v="North America"/>
    <n v="1"/>
    <n v="0"/>
    <n v="0"/>
    <n v="0"/>
    <n v="0"/>
    <n v="0"/>
    <n v="0"/>
    <n v="0"/>
  </r>
  <r>
    <s v="62a5f332bc6861bf3179f631"/>
    <s v="anonymous"/>
    <s v="6/12/2022"/>
    <s v="10:07"/>
    <s v="0:01:52"/>
    <s v="Student/Looking/None"/>
    <n v="0"/>
    <n v="0"/>
    <n v="0"/>
    <n v="0"/>
    <n v="0"/>
    <s v="No"/>
    <s v="0-40k"/>
    <n v="1"/>
    <s v="Other"/>
    <s v="Python"/>
    <n v="1"/>
    <n v="8"/>
    <n v="8"/>
    <n v="1"/>
    <n v="3"/>
    <n v="7"/>
    <n v="4.666666666666667"/>
    <s v="Very Easy"/>
    <s v="Better Salary"/>
    <s v="Female"/>
    <n v="1"/>
    <n v="23"/>
    <x v="3"/>
    <n v="4"/>
    <s v="Asian or Asian American"/>
    <s v="India"/>
    <n v="0"/>
    <n v="0"/>
    <n v="0"/>
    <n v="1"/>
    <n v="0"/>
    <n v="0"/>
    <n v="0"/>
    <n v="0"/>
  </r>
  <r>
    <s v="62a5f872bae91e4b8b861e53"/>
    <s v="anonymous"/>
    <s v="6/12/2022"/>
    <s v="10:30"/>
    <s v="0:02:10"/>
    <s v="Data Scientist"/>
    <n v="0"/>
    <n v="0"/>
    <n v="1"/>
    <n v="0"/>
    <n v="0"/>
    <s v="No"/>
    <s v="41k-65k"/>
    <n v="2"/>
    <s v="Other"/>
    <s v="Python"/>
    <n v="9"/>
    <n v="10"/>
    <n v="10"/>
    <n v="10"/>
    <n v="10"/>
    <n v="10"/>
    <n v="9.8333333333333339"/>
    <s v="Neither easy nor difficult"/>
    <s v="Good Culture"/>
    <s v="Male"/>
    <n v="0"/>
    <n v="18"/>
    <x v="1"/>
    <n v="3"/>
    <s v="White or Caucasian"/>
    <s v="North America"/>
    <n v="1"/>
    <n v="0"/>
    <n v="0"/>
    <n v="0"/>
    <n v="0"/>
    <n v="0"/>
    <n v="0"/>
    <n v="0"/>
  </r>
  <r>
    <s v="62a34ab15d257a28a30d9589"/>
    <s v="anonymous"/>
    <s v="6/10/2022"/>
    <s v="9:44"/>
    <s v="0:04:27"/>
    <s v="Data Scientist"/>
    <n v="0"/>
    <n v="0"/>
    <n v="1"/>
    <n v="0"/>
    <n v="0"/>
    <s v="Yes"/>
    <s v="150k-225k"/>
    <n v="7"/>
    <s v="Finance"/>
    <s v="Python"/>
    <n v="7"/>
    <n v="5"/>
    <n v="3"/>
    <n v="6"/>
    <n v="4"/>
    <n v="4"/>
    <n v="4.833333333333333"/>
    <s v="Difficult"/>
    <s v="Good Work/Life Balance"/>
    <s v="Male"/>
    <n v="0"/>
    <n v="21"/>
    <x v="3"/>
    <n v="4"/>
    <s v="White or Caucasian"/>
    <s v="Europe"/>
    <n v="0"/>
    <n v="0"/>
    <n v="1"/>
    <n v="0"/>
    <n v="0"/>
    <n v="0"/>
    <n v="0"/>
    <n v="0"/>
  </r>
  <r>
    <s v="62a609c4bc6861bf317a10a3"/>
    <s v="anonymous"/>
    <s v="6/12/2022"/>
    <s v="11:44"/>
    <s v="0:01:20"/>
    <s v="Other"/>
    <n v="0"/>
    <n v="0"/>
    <n v="0"/>
    <n v="0"/>
    <n v="0"/>
    <s v="Yes"/>
    <s v="125k-150k"/>
    <n v="6"/>
    <s v="Healthcare"/>
    <s v="Python"/>
    <n v="7"/>
    <n v="6"/>
    <n v="8"/>
    <n v="8"/>
    <n v="8"/>
    <n v="7"/>
    <n v="7.333333333333333"/>
    <s v="Easy"/>
    <s v="Remote Work"/>
    <s v="Male"/>
    <n v="0"/>
    <n v="28"/>
    <x v="1"/>
    <n v="3"/>
    <s v="White or Caucasian"/>
    <s v="North America"/>
    <n v="1"/>
    <n v="0"/>
    <n v="0"/>
    <n v="0"/>
    <n v="0"/>
    <n v="0"/>
    <n v="0"/>
    <n v="0"/>
  </r>
  <r>
    <s v="62a61076f8f7561645887ded"/>
    <s v="anonymous"/>
    <s v="6/12/2022"/>
    <s v="12:12"/>
    <s v="0:01:35"/>
    <s v="Student/Looking/None"/>
    <n v="0"/>
    <n v="0"/>
    <n v="0"/>
    <n v="0"/>
    <n v="0"/>
    <s v="No"/>
    <s v="0-40k"/>
    <n v="1"/>
    <s v="Other"/>
    <s v="Python"/>
    <n v="0"/>
    <n v="0"/>
    <n v="0"/>
    <n v="0"/>
    <n v="0"/>
    <n v="0"/>
    <n v="0"/>
    <s v="Easy"/>
    <s v="Good Work/Life Balance"/>
    <s v="Female"/>
    <n v="1"/>
    <n v="26"/>
    <x v="1"/>
    <n v="3"/>
    <s v="American Indian or Alaska Native"/>
    <s v="North America"/>
    <n v="1"/>
    <n v="0"/>
    <n v="0"/>
    <n v="0"/>
    <n v="0"/>
    <n v="0"/>
    <n v="0"/>
    <n v="0"/>
  </r>
  <r>
    <s v="62a5db29cf2555431733248f"/>
    <s v="anonymous"/>
    <s v="6/12/2022"/>
    <s v="8:25"/>
    <s v="0:02:42"/>
    <s v="Student/Looking/None"/>
    <n v="0"/>
    <n v="0"/>
    <n v="0"/>
    <n v="0"/>
    <n v="0"/>
    <s v="Yes"/>
    <s v="0-40k"/>
    <n v="1"/>
    <s v="Real Estate"/>
    <s v="Python"/>
    <n v="0"/>
    <n v="3"/>
    <n v="3"/>
    <n v="3"/>
    <n v="3"/>
    <n v="6"/>
    <n v="3"/>
    <s v="Difficult"/>
    <s v="Good Work/Life Balance"/>
    <s v="Male"/>
    <n v="0"/>
    <n v="47"/>
    <x v="1"/>
    <n v="3"/>
    <s v="White or Caucasian"/>
    <s v="Europe"/>
    <n v="0"/>
    <n v="0"/>
    <n v="1"/>
    <n v="0"/>
    <n v="0"/>
    <n v="0"/>
    <n v="0"/>
    <n v="0"/>
  </r>
  <r>
    <s v="62a617c30a77c1a77f6925fc"/>
    <s v="anonymous"/>
    <s v="6/12/2022"/>
    <s v="12:43"/>
    <s v="0:02:48"/>
    <s v="Data Analyst"/>
    <n v="1"/>
    <n v="0"/>
    <n v="0"/>
    <n v="0"/>
    <n v="0"/>
    <s v="No"/>
    <s v="41k-65k"/>
    <n v="2"/>
    <s v="Tech"/>
    <s v="Python"/>
    <n v="9"/>
    <n v="7"/>
    <n v="9"/>
    <n v="10"/>
    <n v="10"/>
    <n v="10"/>
    <n v="9.1666666666666661"/>
    <s v="Neither easy nor difficult"/>
    <s v="Good Work/Life Balance"/>
    <s v="Female"/>
    <n v="1"/>
    <n v="22"/>
    <x v="3"/>
    <n v="4"/>
    <s v="Asian or Asian American"/>
    <s v="India"/>
    <n v="0"/>
    <n v="0"/>
    <n v="0"/>
    <n v="1"/>
    <n v="0"/>
    <n v="0"/>
    <n v="0"/>
    <n v="0"/>
  </r>
  <r>
    <s v="62a618a9d8c00e9f541d3537"/>
    <s v="anonymous"/>
    <s v="6/12/2022"/>
    <s v="12:47"/>
    <s v="0:01:56"/>
    <s v="Data Analyst"/>
    <n v="1"/>
    <n v="0"/>
    <n v="0"/>
    <n v="0"/>
    <n v="0"/>
    <s v="Yes"/>
    <s v="0-40k"/>
    <n v="1"/>
    <s v="Tech"/>
    <s v="R"/>
    <n v="0"/>
    <n v="8"/>
    <n v="7"/>
    <n v="6"/>
    <n v="3"/>
    <n v="9"/>
    <n v="5.5"/>
    <s v="Very Difficult"/>
    <s v="Better Salary"/>
    <s v="Male"/>
    <n v="0"/>
    <n v="27"/>
    <x v="2"/>
    <n v="1"/>
    <s v="White or Caucasian"/>
    <s v="North America"/>
    <n v="1"/>
    <n v="0"/>
    <n v="0"/>
    <n v="0"/>
    <n v="0"/>
    <n v="0"/>
    <n v="0"/>
    <n v="0"/>
  </r>
  <r>
    <s v="62a61eb02e54c9003e5697f7"/>
    <s v="anonymous"/>
    <s v="6/12/2022"/>
    <s v="13:13"/>
    <s v="0:01:43"/>
    <s v="Data Engineer"/>
    <n v="0"/>
    <n v="1"/>
    <n v="0"/>
    <n v="0"/>
    <n v="0"/>
    <s v="Yes"/>
    <s v="0-40k"/>
    <n v="1"/>
    <s v="Other"/>
    <s v="Python"/>
    <n v="5"/>
    <n v="7"/>
    <n v="6"/>
    <n v="8"/>
    <n v="7"/>
    <n v="7"/>
    <n v="6.666666666666667"/>
    <s v="Neither easy nor difficult"/>
    <s v="Good Work/Life Balance"/>
    <s v="Male"/>
    <n v="0"/>
    <n v="28"/>
    <x v="1"/>
    <n v="3"/>
    <s v="Asian or Asian American"/>
    <s v="India"/>
    <n v="0"/>
    <n v="0"/>
    <n v="0"/>
    <n v="1"/>
    <n v="0"/>
    <n v="0"/>
    <n v="0"/>
    <n v="0"/>
  </r>
  <r>
    <s v="62a6246df3072dd892659218"/>
    <s v="anonymous"/>
    <s v="6/12/2022"/>
    <s v="13:37"/>
    <s v="0:01:46"/>
    <s v="Data Analyst"/>
    <n v="1"/>
    <n v="0"/>
    <n v="0"/>
    <n v="0"/>
    <n v="0"/>
    <s v="Yes"/>
    <s v="0-40k"/>
    <n v="1"/>
    <s v="Tech"/>
    <s v="Python"/>
    <n v="3"/>
    <n v="2"/>
    <n v="4"/>
    <n v="3"/>
    <n v="3"/>
    <n v="3"/>
    <n v="3"/>
    <s v="Neither easy nor difficult"/>
    <s v="Better Salary"/>
    <s v="Male"/>
    <n v="0"/>
    <n v="25"/>
    <x v="2"/>
    <n v="1"/>
    <s v="Black or African American"/>
    <s v="Africa"/>
    <n v="0"/>
    <n v="1"/>
    <n v="0"/>
    <n v="0"/>
    <n v="0"/>
    <n v="0"/>
    <n v="0"/>
    <n v="0"/>
  </r>
  <r>
    <s v="62a62a7124a26260273b94fa"/>
    <s v="anonymous"/>
    <s v="6/12/2022"/>
    <s v="14:03"/>
    <s v="0:01:52"/>
    <s v="Data Analyst"/>
    <n v="1"/>
    <n v="0"/>
    <n v="0"/>
    <n v="0"/>
    <n v="0"/>
    <s v="No"/>
    <s v="0-40k"/>
    <n v="1"/>
    <s v="Healthcare"/>
    <s v="Python"/>
    <n v="2"/>
    <n v="6"/>
    <n v="6"/>
    <n v="7"/>
    <n v="7"/>
    <n v="9"/>
    <n v="6.166666666666667"/>
    <s v="Difficult"/>
    <s v="Better Salary"/>
    <s v="Male"/>
    <n v="0"/>
    <n v="32"/>
    <x v="1"/>
    <n v="3"/>
    <s v="Hispanic or Latino"/>
    <s v="United Kingdom"/>
    <n v="0"/>
    <n v="0"/>
    <n v="0"/>
    <n v="0"/>
    <n v="1"/>
    <n v="0"/>
    <n v="0"/>
    <n v="0"/>
  </r>
  <r>
    <s v="62a7b0ae0f8c8599d5b51cd0"/>
    <s v="anonymous"/>
    <s v="6/13/2022"/>
    <s v="17:48"/>
    <s v="0:00:50"/>
    <s v="Data Analyst"/>
    <n v="1"/>
    <n v="0"/>
    <n v="0"/>
    <n v="0"/>
    <n v="0"/>
    <s v="Yes"/>
    <s v="0-40k"/>
    <n v="1"/>
    <s v="Other"/>
    <s v="Python"/>
    <n v="6"/>
    <n v="6"/>
    <n v="9"/>
    <n v="9"/>
    <n v="10"/>
    <n v="10"/>
    <n v="8.3333333333333339"/>
    <s v="Neither easy nor difficult"/>
    <s v="Remote Work"/>
    <s v="Male"/>
    <n v="0"/>
    <n v="25"/>
    <x v="1"/>
    <n v="3"/>
    <s v="White or Caucasian"/>
    <s v="Europe"/>
    <n v="0"/>
    <n v="0"/>
    <n v="1"/>
    <n v="0"/>
    <n v="0"/>
    <n v="0"/>
    <n v="0"/>
    <n v="0"/>
  </r>
  <r>
    <s v="62a633b4d8c00e9f541d54a4"/>
    <s v="anonymous"/>
    <s v="6/12/2022"/>
    <s v="14:43"/>
    <s v="0:02:53"/>
    <s v="Data Analyst"/>
    <n v="1"/>
    <n v="0"/>
    <n v="0"/>
    <n v="0"/>
    <n v="0"/>
    <s v="No"/>
    <s v="41k-65k"/>
    <n v="2"/>
    <s v="Other"/>
    <s v="Python"/>
    <n v="5"/>
    <n v="6"/>
    <n v="5"/>
    <n v="2"/>
    <n v="3"/>
    <n v="3"/>
    <n v="4"/>
    <s v="Easy"/>
    <s v="Remote Work"/>
    <s v="Male"/>
    <n v="0"/>
    <n v="23"/>
    <x v="3"/>
    <n v="4"/>
    <s v="Black or African American"/>
    <s v="North America"/>
    <n v="1"/>
    <n v="0"/>
    <n v="0"/>
    <n v="0"/>
    <n v="0"/>
    <n v="0"/>
    <n v="0"/>
    <n v="0"/>
  </r>
  <r>
    <s v="62a639e05d257a28a3110ef5"/>
    <s v="anonymous"/>
    <s v="6/12/2022"/>
    <s v="15:09"/>
    <s v="0:01:49"/>
    <s v="Student/Looking/None"/>
    <n v="0"/>
    <n v="0"/>
    <n v="0"/>
    <n v="0"/>
    <n v="0"/>
    <s v="Yes"/>
    <s v="0-40k"/>
    <n v="1"/>
    <s v="Finance"/>
    <s v="R"/>
    <n v="4"/>
    <n v="5"/>
    <n v="4"/>
    <n v="4"/>
    <n v="5"/>
    <n v="6"/>
    <n v="4.666666666666667"/>
    <s v="Neither easy nor difficult"/>
    <s v="Remote Work"/>
    <s v="Female"/>
    <n v="1"/>
    <n v="40"/>
    <x v="1"/>
    <n v="3"/>
    <s v="Black or African American"/>
    <s v="Africa"/>
    <n v="0"/>
    <n v="1"/>
    <n v="0"/>
    <n v="0"/>
    <n v="0"/>
    <n v="0"/>
    <n v="0"/>
    <n v="0"/>
  </r>
  <r>
    <s v="62a642690f8c8599d5b2ab37"/>
    <s v="anonymous"/>
    <s v="6/12/2022"/>
    <s v="15:45"/>
    <s v="0:02:39"/>
    <s v="Data Analyst"/>
    <n v="1"/>
    <n v="0"/>
    <n v="0"/>
    <n v="0"/>
    <n v="0"/>
    <s v="Yes"/>
    <s v="41k-65k"/>
    <n v="2"/>
    <s v="Other"/>
    <s v="Python"/>
    <n v="7"/>
    <n v="9"/>
    <n v="9"/>
    <n v="9"/>
    <n v="7"/>
    <n v="9"/>
    <n v="8.3333333333333339"/>
    <s v="Easy"/>
    <s v="Better Salary"/>
    <s v="Female"/>
    <n v="1"/>
    <n v="28"/>
    <x v="1"/>
    <n v="3"/>
    <s v="Asian or Asian American"/>
    <s v="United Kingdom"/>
    <n v="0"/>
    <n v="0"/>
    <n v="0"/>
    <n v="0"/>
    <n v="1"/>
    <n v="0"/>
    <n v="0"/>
    <n v="0"/>
  </r>
  <r>
    <s v="62a64b4dd8c00e9f541d6d81"/>
    <s v="anonymous"/>
    <s v="6/12/2022"/>
    <s v="16:23"/>
    <s v="0:03:50"/>
    <s v="Data Analyst"/>
    <n v="1"/>
    <n v="0"/>
    <n v="0"/>
    <n v="0"/>
    <n v="0"/>
    <s v="No"/>
    <s v="0-40k"/>
    <n v="1"/>
    <s v="Real Estate"/>
    <s v="R"/>
    <n v="3"/>
    <n v="7"/>
    <n v="8"/>
    <n v="6"/>
    <n v="6"/>
    <n v="9"/>
    <n v="6.5"/>
    <s v="Difficult"/>
    <s v="Remote Work"/>
    <s v="Male"/>
    <n v="0"/>
    <n v="26"/>
    <x v="2"/>
    <n v="1"/>
    <s v="Black or African American"/>
    <s v="Africa"/>
    <n v="0"/>
    <n v="1"/>
    <n v="0"/>
    <n v="0"/>
    <n v="0"/>
    <n v="0"/>
    <n v="0"/>
    <n v="0"/>
  </r>
  <r>
    <s v="62a64c6ecf2555431733a7a4"/>
    <s v="anonymous"/>
    <s v="6/12/2022"/>
    <s v="16:28"/>
    <s v="0:03:59"/>
    <s v="Other"/>
    <n v="0"/>
    <n v="0"/>
    <n v="0"/>
    <n v="0"/>
    <n v="0"/>
    <s v="Yes"/>
    <s v="0-40k"/>
    <n v="1"/>
    <s v="Tech"/>
    <s v="Python"/>
    <n v="3"/>
    <n v="5"/>
    <n v="5"/>
    <n v="4"/>
    <n v="3"/>
    <n v="2"/>
    <n v="3.6666666666666665"/>
    <s v="Difficult"/>
    <s v="Better Salary"/>
    <s v="Female"/>
    <n v="1"/>
    <n v="24"/>
    <x v="1"/>
    <n v="3"/>
    <s v="Asian or Asian American"/>
    <s v="India"/>
    <n v="0"/>
    <n v="0"/>
    <n v="0"/>
    <n v="1"/>
    <n v="0"/>
    <n v="0"/>
    <n v="0"/>
    <n v="0"/>
  </r>
  <r>
    <s v="62a38de50f8c8599d5afb3e7"/>
    <s v="anonymous"/>
    <s v="6/10/2022"/>
    <s v="14:31"/>
    <s v="0:04:30"/>
    <s v="Software Engineer "/>
    <n v="0"/>
    <n v="0"/>
    <n v="0"/>
    <n v="0"/>
    <n v="0"/>
    <s v="No"/>
    <s v="0-40k"/>
    <n v="1"/>
    <s v="Other"/>
    <s v="Python"/>
    <n v="3"/>
    <n v="3"/>
    <n v="6"/>
    <n v="5"/>
    <n v="5"/>
    <n v="4"/>
    <n v="4.333333333333333"/>
    <s v="Difficult"/>
    <s v="Good Work/Life Balance"/>
    <s v="Male"/>
    <n v="0"/>
    <n v="23"/>
    <x v="1"/>
    <n v="3"/>
    <s v="Asian or Asian American"/>
    <s v="India"/>
    <n v="0"/>
    <n v="0"/>
    <n v="0"/>
    <n v="1"/>
    <n v="0"/>
    <n v="0"/>
    <n v="0"/>
    <n v="0"/>
  </r>
  <r>
    <s v="62a65618d8c00e9f541d783a"/>
    <s v="anonymous"/>
    <s v="6/12/2022"/>
    <s v="17:09"/>
    <s v="0:01:46"/>
    <s v="Data Analyst"/>
    <n v="1"/>
    <n v="0"/>
    <n v="0"/>
    <n v="0"/>
    <n v="0"/>
    <s v="Yes"/>
    <s v="66k-85k"/>
    <n v="3"/>
    <s v="Other"/>
    <s v="Python"/>
    <n v="8"/>
    <n v="10"/>
    <n v="10"/>
    <n v="10"/>
    <n v="7"/>
    <n v="9"/>
    <n v="9"/>
    <s v="Neither easy nor difficult"/>
    <s v="Better Salary"/>
    <s v="Male"/>
    <n v="0"/>
    <n v="26"/>
    <x v="1"/>
    <n v="3"/>
    <s v="Black or African American"/>
    <s v="North America"/>
    <n v="1"/>
    <n v="0"/>
    <n v="0"/>
    <n v="0"/>
    <n v="0"/>
    <n v="0"/>
    <n v="0"/>
    <n v="0"/>
  </r>
  <r>
    <s v="62a65db824a26260273bc9ff"/>
    <s v="anonymous"/>
    <s v="6/12/2022"/>
    <s v="17:42"/>
    <s v="0:02:29"/>
    <s v="Data Scientist"/>
    <n v="0"/>
    <n v="0"/>
    <n v="1"/>
    <n v="0"/>
    <n v="0"/>
    <s v="Yes"/>
    <s v="41k-65k"/>
    <n v="2"/>
    <s v="Other"/>
    <s v="Python"/>
    <n v="8"/>
    <n v="8"/>
    <n v="10"/>
    <n v="10"/>
    <n v="10"/>
    <n v="10"/>
    <n v="9.3333333333333339"/>
    <s v="Easy"/>
    <s v="Good Culture"/>
    <s v="Female"/>
    <n v="1"/>
    <n v="44"/>
    <x v="1"/>
    <n v="3"/>
    <s v="White or Caucasian"/>
    <s v="United Kingdom"/>
    <n v="0"/>
    <n v="0"/>
    <n v="0"/>
    <n v="0"/>
    <n v="1"/>
    <n v="0"/>
    <n v="0"/>
    <n v="0"/>
  </r>
  <r>
    <s v="62a66558cf2555431733c0f9"/>
    <s v="anonymous"/>
    <s v="6/12/2022"/>
    <s v="18:14"/>
    <s v="0:01:58"/>
    <s v="Other"/>
    <n v="0"/>
    <n v="0"/>
    <n v="0"/>
    <n v="0"/>
    <n v="0"/>
    <s v="Yes"/>
    <s v="66k-85k"/>
    <n v="3"/>
    <s v="Other"/>
    <s v="Python"/>
    <n v="7"/>
    <n v="9"/>
    <n v="8"/>
    <n v="8"/>
    <n v="6"/>
    <n v="6"/>
    <n v="7.333333333333333"/>
    <s v="Neither easy nor difficult"/>
    <s v="Better Salary"/>
    <s v="Male"/>
    <n v="0"/>
    <n v="36"/>
    <x v="3"/>
    <n v="4"/>
    <s v="White or Caucasian"/>
    <s v="North America"/>
    <n v="1"/>
    <n v="0"/>
    <n v="0"/>
    <n v="0"/>
    <n v="0"/>
    <n v="0"/>
    <n v="0"/>
    <n v="0"/>
  </r>
  <r>
    <s v="62aa3454bae91e4b8b8d3249"/>
    <s v="anonymous"/>
    <s v="6/15/2022"/>
    <s v="15:34"/>
    <s v="0:02:24"/>
    <s v="Data Scientist"/>
    <n v="0"/>
    <n v="0"/>
    <n v="1"/>
    <n v="0"/>
    <n v="0"/>
    <s v="No"/>
    <s v="41k-65k"/>
    <n v="2"/>
    <s v="Tech"/>
    <s v="R"/>
    <n v="5"/>
    <n v="1"/>
    <n v="7"/>
    <n v="1"/>
    <n v="1"/>
    <n v="2"/>
    <n v="2.8333333333333335"/>
    <s v="Neither easy nor difficult"/>
    <s v="Good Work/Life Balance"/>
    <s v="Male"/>
    <n v="0"/>
    <n v="40"/>
    <x v="3"/>
    <n v="4"/>
    <s v="White or Caucasian"/>
    <s v="Europe"/>
    <n v="0"/>
    <n v="0"/>
    <n v="1"/>
    <n v="0"/>
    <n v="0"/>
    <n v="0"/>
    <n v="0"/>
    <n v="0"/>
  </r>
  <r>
    <s v="62b16a5c5d257a28a321a74c"/>
    <s v="anonymous"/>
    <s v="6/21/2022"/>
    <s v="2:51"/>
    <s v="0:02:28"/>
    <s v="Data Analyst"/>
    <n v="1"/>
    <n v="0"/>
    <n v="0"/>
    <n v="0"/>
    <n v="0"/>
    <s v="No"/>
    <s v="41k-65k"/>
    <n v="2"/>
    <s v="Finance"/>
    <s v="SQL"/>
    <n v="7"/>
    <n v="5"/>
    <n v="4"/>
    <n v="6"/>
    <n v="4"/>
    <n v="5"/>
    <n v="5.166666666666667"/>
    <s v="Easy"/>
    <s v="Good Work/Life Balance"/>
    <s v="Female"/>
    <n v="1"/>
    <n v="39"/>
    <x v="3"/>
    <n v="4"/>
    <s v="White or Caucasian"/>
    <s v="Europe"/>
    <n v="0"/>
    <n v="0"/>
    <n v="1"/>
    <n v="0"/>
    <n v="0"/>
    <n v="0"/>
    <n v="0"/>
    <n v="0"/>
  </r>
  <r>
    <s v="62a6a11a0a77c1a77f69b7cb"/>
    <s v="anonymous"/>
    <s v="6/12/2022"/>
    <s v="22:29"/>
    <s v="0:03:16"/>
    <s v="Data Analyst"/>
    <n v="1"/>
    <n v="0"/>
    <n v="0"/>
    <n v="0"/>
    <n v="0"/>
    <s v="Yes"/>
    <s v="41k-65k"/>
    <n v="2"/>
    <s v="Construction"/>
    <s v="Other"/>
    <n v="1"/>
    <n v="4"/>
    <n v="1"/>
    <n v="2"/>
    <n v="2"/>
    <n v="3"/>
    <n v="2.1666666666666665"/>
    <s v="Easy"/>
    <s v="Better Salary"/>
    <s v="Female"/>
    <n v="1"/>
    <n v="30"/>
    <x v="3"/>
    <n v="4"/>
    <s v="Asian or Asian American"/>
    <s v="North America"/>
    <n v="1"/>
    <n v="0"/>
    <n v="0"/>
    <n v="0"/>
    <n v="0"/>
    <n v="0"/>
    <n v="0"/>
    <n v="0"/>
  </r>
  <r>
    <s v="62a6ac1524a26260273c1cd0"/>
    <s v="anonymous"/>
    <s v="6/12/2022"/>
    <s v="23:16"/>
    <s v="0:04:53"/>
    <s v="Other"/>
    <n v="0"/>
    <n v="0"/>
    <n v="0"/>
    <n v="0"/>
    <n v="0"/>
    <s v="No"/>
    <s v="0-40k"/>
    <n v="1"/>
    <s v="Telecommunication"/>
    <s v="Python"/>
    <n v="3"/>
    <n v="8"/>
    <n v="8"/>
    <n v="5"/>
    <n v="3"/>
    <n v="5"/>
    <n v="5.333333333333333"/>
    <s v="Difficult"/>
    <s v="Better Salary"/>
    <s v="Male"/>
    <n v="0"/>
    <n v="28"/>
    <x v="1"/>
    <n v="3"/>
    <s v="Other"/>
    <s v="India"/>
    <n v="0"/>
    <n v="0"/>
    <n v="0"/>
    <n v="1"/>
    <n v="0"/>
    <n v="0"/>
    <n v="0"/>
    <n v="0"/>
  </r>
  <r>
    <s v="62a6b0790a77c1a77f69cb15"/>
    <s v="anonymous"/>
    <s v="6/12/2022"/>
    <s v="23:35"/>
    <s v="0:01:58"/>
    <s v="Other"/>
    <n v="0"/>
    <n v="0"/>
    <n v="0"/>
    <n v="0"/>
    <n v="0"/>
    <s v="No"/>
    <s v="0-40k"/>
    <n v="1"/>
    <s v="Tech"/>
    <s v="Python"/>
    <n v="5"/>
    <n v="8"/>
    <n v="7"/>
    <n v="7"/>
    <n v="3"/>
    <n v="2"/>
    <n v="5.333333333333333"/>
    <s v="Difficult"/>
    <s v="Better Salary"/>
    <s v="Male"/>
    <n v="0"/>
    <n v="25"/>
    <x v="1"/>
    <n v="3"/>
    <s v="Other"/>
    <s v="India"/>
    <n v="0"/>
    <n v="0"/>
    <n v="0"/>
    <n v="1"/>
    <n v="0"/>
    <n v="0"/>
    <n v="0"/>
    <n v="0"/>
  </r>
  <r>
    <s v="62a6bc6a18134ddc75d2a726"/>
    <s v="anonymous"/>
    <s v="6/13/2022"/>
    <s v="0:26"/>
    <s v="0:01:30"/>
    <s v="Other"/>
    <n v="0"/>
    <n v="0"/>
    <n v="0"/>
    <n v="0"/>
    <n v="0"/>
    <s v="No"/>
    <s v="106k-125k"/>
    <n v="5"/>
    <s v="Tech"/>
    <s v="SQL"/>
    <n v="6"/>
    <n v="5"/>
    <n v="4"/>
    <n v="4"/>
    <n v="3"/>
    <n v="4"/>
    <n v="4.333333333333333"/>
    <s v="Easy"/>
    <s v="Better Salary"/>
    <s v="Male"/>
    <n v="0"/>
    <n v="24"/>
    <x v="3"/>
    <n v="4"/>
    <s v="American Indian or Alaska Native"/>
    <s v="North America"/>
    <n v="1"/>
    <n v="0"/>
    <n v="0"/>
    <n v="0"/>
    <n v="0"/>
    <n v="0"/>
    <n v="0"/>
    <n v="0"/>
  </r>
  <r>
    <s v="62a6c3d9cec54911e9ce7669"/>
    <s v="anonymous"/>
    <s v="6/13/2022"/>
    <s v="0:58"/>
    <s v="0:02:51"/>
    <s v="Data Analyst"/>
    <n v="1"/>
    <n v="0"/>
    <n v="0"/>
    <n v="0"/>
    <n v="0"/>
    <s v="Yes"/>
    <s v="41k-65k"/>
    <n v="2"/>
    <s v="Other"/>
    <s v="Python"/>
    <n v="5"/>
    <n v="10"/>
    <n v="7"/>
    <n v="7"/>
    <n v="4"/>
    <n v="8"/>
    <n v="6.833333333333333"/>
    <s v="Easy"/>
    <s v="Better Salary"/>
    <s v="Male"/>
    <n v="0"/>
    <n v="31"/>
    <x v="1"/>
    <n v="3"/>
    <s v="Black or African American"/>
    <s v="North America"/>
    <n v="1"/>
    <n v="0"/>
    <n v="0"/>
    <n v="0"/>
    <n v="0"/>
    <n v="0"/>
    <n v="0"/>
    <n v="0"/>
  </r>
  <r>
    <s v="62a6d037cec54911e9ce862a"/>
    <s v="anonymous"/>
    <s v="6/13/2022"/>
    <s v="1:50"/>
    <s v="0:01:47"/>
    <s v="Data Engineer"/>
    <n v="0"/>
    <n v="1"/>
    <n v="0"/>
    <n v="0"/>
    <n v="0"/>
    <s v="No"/>
    <s v="0-40k"/>
    <n v="1"/>
    <s v="Real Estate"/>
    <s v="Python"/>
    <n v="3"/>
    <n v="3"/>
    <n v="8"/>
    <n v="9"/>
    <n v="5"/>
    <n v="3"/>
    <n v="5.166666666666667"/>
    <s v="Easy"/>
    <s v="Better Salary"/>
    <s v="Male"/>
    <n v="0"/>
    <n v="23"/>
    <x v="1"/>
    <n v="3"/>
    <s v="Other"/>
    <s v="United Kingdom"/>
    <n v="0"/>
    <n v="0"/>
    <n v="0"/>
    <n v="0"/>
    <n v="1"/>
    <n v="0"/>
    <n v="0"/>
    <n v="0"/>
  </r>
  <r>
    <s v="62a6d2532e54c9003e575d9c"/>
    <s v="anonymous"/>
    <s v="6/13/2022"/>
    <s v="1:59"/>
    <s v="0:03:06"/>
    <s v="Data Analyst"/>
    <n v="1"/>
    <n v="0"/>
    <n v="0"/>
    <n v="0"/>
    <n v="0"/>
    <s v="No"/>
    <s v="41k-65k"/>
    <n v="2"/>
    <s v="Other"/>
    <s v="Other"/>
    <n v="1"/>
    <n v="4"/>
    <n v="4"/>
    <n v="1"/>
    <n v="1"/>
    <n v="4"/>
    <n v="2.5"/>
    <s v="Easy"/>
    <s v="Good Culture"/>
    <s v="Female"/>
    <n v="1"/>
    <n v="48"/>
    <x v="3"/>
    <n v="4"/>
    <s v="White or Caucasian"/>
    <s v="United Kingdom"/>
    <n v="0"/>
    <n v="0"/>
    <n v="0"/>
    <n v="0"/>
    <n v="1"/>
    <n v="0"/>
    <n v="0"/>
    <n v="0"/>
  </r>
  <r>
    <s v="62a6dbcad8c00e9f541e1050"/>
    <s v="anonymous"/>
    <s v="6/13/2022"/>
    <s v="2:40"/>
    <s v="0:01:00"/>
    <s v="Data Analyst"/>
    <n v="1"/>
    <n v="0"/>
    <n v="0"/>
    <n v="0"/>
    <n v="0"/>
    <s v="Yes"/>
    <s v="66k-85k"/>
    <n v="3"/>
    <s v="Healthcare"/>
    <s v="Python"/>
    <n v="6"/>
    <n v="9"/>
    <n v="8"/>
    <n v="8"/>
    <n v="8"/>
    <n v="7"/>
    <n v="7.666666666666667"/>
    <s v="Neither easy nor difficult"/>
    <s v="Better Salary"/>
    <s v="Male"/>
    <n v="0"/>
    <n v="28"/>
    <x v="1"/>
    <n v="3"/>
    <s v="Black or African American"/>
    <s v="North America"/>
    <n v="1"/>
    <n v="0"/>
    <n v="0"/>
    <n v="0"/>
    <n v="0"/>
    <n v="0"/>
    <n v="0"/>
    <n v="0"/>
  </r>
  <r>
    <s v="62a6e2815d257a28a311c8f9"/>
    <s v="anonymous"/>
    <s v="6/13/2022"/>
    <s v="3:08"/>
    <s v="0:02:04"/>
    <s v="Data Analyst"/>
    <n v="1"/>
    <n v="0"/>
    <n v="0"/>
    <n v="0"/>
    <n v="0"/>
    <s v="Yes"/>
    <s v="41k-65k"/>
    <n v="2"/>
    <s v="Other"/>
    <s v="Python"/>
    <n v="5"/>
    <n v="7"/>
    <n v="7"/>
    <n v="7"/>
    <n v="7"/>
    <n v="7"/>
    <n v="6.666666666666667"/>
    <s v="Difficult"/>
    <s v="Better Salary"/>
    <s v="Male"/>
    <n v="0"/>
    <n v="32"/>
    <x v="3"/>
    <n v="4"/>
    <s v="Hispanic or Latino"/>
    <s v="United Kingdom"/>
    <n v="0"/>
    <n v="0"/>
    <n v="0"/>
    <n v="0"/>
    <n v="1"/>
    <n v="0"/>
    <n v="0"/>
    <n v="0"/>
  </r>
  <r>
    <s v="62a38985f8f756164585b89c"/>
    <s v="anonymous"/>
    <s v="6/10/2022"/>
    <s v="14:12"/>
    <s v="0:03:13"/>
    <s v="Data Architect"/>
    <n v="0"/>
    <n v="0"/>
    <n v="0"/>
    <n v="0"/>
    <n v="0"/>
    <s v="Yes"/>
    <s v="0-40k"/>
    <n v="1"/>
    <s v="Finance"/>
    <s v="Python"/>
    <n v="5"/>
    <n v="6"/>
    <n v="2"/>
    <n v="3"/>
    <n v="3"/>
    <n v="5"/>
    <n v="4"/>
    <s v="Very Difficult"/>
    <s v="Good Work/Life Balance"/>
    <s v="Female"/>
    <n v="1"/>
    <n v="34"/>
    <x v="3"/>
    <n v="4"/>
    <s v="White or Caucasian"/>
    <s v="Europe"/>
    <n v="0"/>
    <n v="0"/>
    <n v="1"/>
    <n v="0"/>
    <n v="0"/>
    <n v="0"/>
    <n v="0"/>
    <n v="0"/>
  </r>
  <r>
    <s v="62a33cb6cf25554317300177"/>
    <s v="anonymous"/>
    <s v="6/10/2022"/>
    <s v="8:44"/>
    <s v="0:02:34"/>
    <s v="Data Analyst"/>
    <n v="1"/>
    <n v="0"/>
    <n v="0"/>
    <n v="0"/>
    <n v="0"/>
    <s v="Yes"/>
    <s v="0-40k"/>
    <n v="1"/>
    <s v="Other"/>
    <s v="Python"/>
    <n v="2"/>
    <n v="3"/>
    <n v="3"/>
    <n v="3"/>
    <n v="3"/>
    <n v="2"/>
    <n v="2.6666666666666665"/>
    <s v="Difficult"/>
    <s v="Good Work/Life Balance"/>
    <s v="Male"/>
    <n v="0"/>
    <n v="33"/>
    <x v="0"/>
    <s v=" "/>
    <s v="Black or African American"/>
    <s v="Africa"/>
    <n v="0"/>
    <n v="1"/>
    <n v="0"/>
    <n v="0"/>
    <n v="0"/>
    <n v="0"/>
    <n v="0"/>
    <n v="0"/>
  </r>
  <r>
    <s v="62a37128d8c00e9f541a39dd"/>
    <s v="anonymous"/>
    <s v="6/10/2022"/>
    <s v="12:28"/>
    <s v="0:01:57"/>
    <s v="Data Analyst"/>
    <n v="1"/>
    <n v="0"/>
    <n v="0"/>
    <n v="0"/>
    <n v="0"/>
    <s v="No"/>
    <s v="0-40k"/>
    <n v="1"/>
    <s v="Other"/>
    <s v="Other"/>
    <n v="5"/>
    <n v="2"/>
    <n v="5"/>
    <n v="5"/>
    <n v="3"/>
    <n v="4"/>
    <n v="4"/>
    <s v="Difficult"/>
    <s v="Better Salary"/>
    <s v="Male"/>
    <n v="0"/>
    <n v="25"/>
    <x v="1"/>
    <n v="3"/>
    <s v="White or Caucasian"/>
    <s v="Europe"/>
    <n v="0"/>
    <n v="0"/>
    <n v="1"/>
    <n v="0"/>
    <n v="0"/>
    <n v="0"/>
    <n v="0"/>
    <n v="0"/>
  </r>
  <r>
    <s v="62a70b55cec54911e9cedd98"/>
    <s v="anonymous"/>
    <s v="6/13/2022"/>
    <s v="6:03"/>
    <s v="0:02:49"/>
    <s v="Data Analyst"/>
    <n v="1"/>
    <n v="0"/>
    <n v="0"/>
    <n v="0"/>
    <n v="0"/>
    <s v="Yes"/>
    <s v="0-40k"/>
    <n v="1"/>
    <s v="Other"/>
    <s v="Python"/>
    <n v="4"/>
    <n v="2"/>
    <n v="5"/>
    <n v="2"/>
    <n v="4"/>
    <n v="4"/>
    <n v="3.5"/>
    <s v="Neither easy nor difficult"/>
    <s v="Good Work/Life Balance"/>
    <s v="Female"/>
    <n v="1"/>
    <n v="35"/>
    <x v="3"/>
    <n v="4"/>
    <s v="White or Caucasian"/>
    <s v="Europe"/>
    <n v="0"/>
    <n v="0"/>
    <n v="1"/>
    <n v="0"/>
    <n v="0"/>
    <n v="0"/>
    <n v="0"/>
    <n v="0"/>
  </r>
  <r>
    <s v="62a73a37f8d5efcc22fcb724"/>
    <s v="anonymous"/>
    <s v="6/13/2022"/>
    <s v="9:23"/>
    <s v="0:01:09"/>
    <s v="Other"/>
    <n v="0"/>
    <n v="0"/>
    <n v="0"/>
    <n v="0"/>
    <n v="0"/>
    <s v="Yes"/>
    <s v="66k-85k"/>
    <n v="3"/>
    <s v="Other"/>
    <s v="Python"/>
    <n v="6"/>
    <n v="6"/>
    <n v="7"/>
    <n v="7"/>
    <n v="6"/>
    <n v="7"/>
    <n v="6.5"/>
    <s v="Easy"/>
    <s v="Good Culture"/>
    <s v="Female"/>
    <n v="1"/>
    <n v="30"/>
    <x v="3"/>
    <n v="4"/>
    <s v="Asian or Asian American"/>
    <s v="North America"/>
    <n v="1"/>
    <n v="0"/>
    <n v="0"/>
    <n v="0"/>
    <n v="0"/>
    <n v="0"/>
    <n v="0"/>
    <n v="0"/>
  </r>
  <r>
    <s v="62a73aa824a26260273d0172"/>
    <s v="anonymous"/>
    <s v="6/13/2022"/>
    <s v="9:24"/>
    <s v="0:01:26"/>
    <s v="Data Analyst"/>
    <n v="1"/>
    <n v="0"/>
    <n v="0"/>
    <n v="0"/>
    <n v="0"/>
    <s v="Yes"/>
    <s v="41k-65k"/>
    <n v="2"/>
    <s v="Tech"/>
    <s v="Python"/>
    <n v="3"/>
    <n v="3"/>
    <n v="5"/>
    <n v="4"/>
    <n v="4"/>
    <n v="4"/>
    <n v="3.8333333333333335"/>
    <s v="Neither easy nor difficult"/>
    <s v="Better Salary"/>
    <s v="Male"/>
    <n v="0"/>
    <n v="48"/>
    <x v="1"/>
    <n v="3"/>
    <s v="White or Caucasian"/>
    <s v="North America"/>
    <n v="1"/>
    <n v="0"/>
    <n v="0"/>
    <n v="0"/>
    <n v="0"/>
    <n v="0"/>
    <n v="0"/>
    <n v="0"/>
  </r>
  <r>
    <s v="62a73c5b0a77c1a77f6aba65"/>
    <s v="anonymous"/>
    <s v="6/13/2022"/>
    <s v="9:32"/>
    <s v="0:01:26"/>
    <s v="Data Analyst"/>
    <n v="1"/>
    <n v="0"/>
    <n v="0"/>
    <n v="0"/>
    <n v="0"/>
    <s v="Yes"/>
    <s v="66k-85k"/>
    <n v="3"/>
    <s v="Finance"/>
    <s v="SQL"/>
    <n v="5"/>
    <n v="8"/>
    <n v="5"/>
    <n v="5"/>
    <n v="5"/>
    <n v="4"/>
    <n v="5.333333333333333"/>
    <s v="Easy"/>
    <s v="Remote Work"/>
    <s v="Male"/>
    <n v="0"/>
    <n v="32"/>
    <x v="3"/>
    <n v="4"/>
    <s v="Asian or Asian American"/>
    <s v="North America"/>
    <n v="1"/>
    <n v="0"/>
    <n v="0"/>
    <n v="0"/>
    <n v="0"/>
    <n v="0"/>
    <n v="0"/>
    <n v="0"/>
  </r>
  <r>
    <s v="62a749ebd8c00e9f541efa36"/>
    <s v="anonymous"/>
    <s v="6/13/2022"/>
    <s v="10:30"/>
    <s v="0:01:12"/>
    <s v="Other"/>
    <n v="0"/>
    <n v="0"/>
    <n v="0"/>
    <n v="0"/>
    <n v="0"/>
    <s v="Yes"/>
    <s v="41k-65k"/>
    <n v="2"/>
    <s v="Telecommunication"/>
    <s v="Python"/>
    <n v="4"/>
    <n v="5"/>
    <n v="4"/>
    <n v="5"/>
    <n v="5"/>
    <n v="6"/>
    <n v="4.833333333333333"/>
    <s v="Difficult"/>
    <s v="Good Work/Life Balance"/>
    <s v="Male"/>
    <n v="0"/>
    <n v="27"/>
    <x v="1"/>
    <n v="3"/>
    <s v="American Indian or Alaska Native"/>
    <s v="India"/>
    <n v="0"/>
    <n v="0"/>
    <n v="0"/>
    <n v="1"/>
    <n v="0"/>
    <n v="0"/>
    <n v="0"/>
    <n v="0"/>
  </r>
  <r>
    <s v="62a74e28b4da29969c681108"/>
    <s v="anonymous"/>
    <s v="6/13/2022"/>
    <s v="10:48"/>
    <s v="0:01:34"/>
    <s v="Other"/>
    <n v="0"/>
    <n v="0"/>
    <n v="0"/>
    <n v="0"/>
    <n v="0"/>
    <s v="No"/>
    <s v="41k-65k"/>
    <n v="2"/>
    <s v="Tech"/>
    <s v="Python"/>
    <n v="7"/>
    <n v="9"/>
    <n v="5"/>
    <n v="6"/>
    <n v="6"/>
    <n v="7"/>
    <n v="6.666666666666667"/>
    <s v="Easy"/>
    <s v="Other"/>
    <s v="Male"/>
    <n v="0"/>
    <n v="27"/>
    <x v="3"/>
    <n v="4"/>
    <s v="White or Caucasian"/>
    <s v="United Kingdom"/>
    <n v="0"/>
    <n v="0"/>
    <n v="0"/>
    <n v="0"/>
    <n v="1"/>
    <n v="0"/>
    <n v="0"/>
    <n v="0"/>
  </r>
  <r>
    <s v="62a47e812e54c9003e54d789"/>
    <s v="anonymous"/>
    <s v="6/11/2022"/>
    <s v="7:37"/>
    <s v="0:01:32"/>
    <s v="Student/Looking/None"/>
    <n v="0"/>
    <n v="0"/>
    <n v="0"/>
    <n v="0"/>
    <n v="0"/>
    <s v="Yes"/>
    <s v="0-40k"/>
    <n v="1"/>
    <s v="Other"/>
    <s v="R"/>
    <n v="3"/>
    <n v="6"/>
    <n v="7"/>
    <n v="6"/>
    <n v="4"/>
    <n v="4"/>
    <n v="5"/>
    <s v="Neither easy nor difficult"/>
    <s v="Good Work/Life Balance"/>
    <s v="Male"/>
    <n v="0"/>
    <n v="24"/>
    <x v="1"/>
    <n v="3"/>
    <s v="White or Caucasian"/>
    <s v="Europe"/>
    <n v="0"/>
    <n v="0"/>
    <n v="1"/>
    <n v="0"/>
    <n v="0"/>
    <n v="0"/>
    <n v="0"/>
    <n v="0"/>
  </r>
  <r>
    <s v="62a75a5418134ddc75d3d2f1"/>
    <s v="anonymous"/>
    <s v="6/13/2022"/>
    <s v="11:40"/>
    <s v="0:00:43"/>
    <s v="Data Scientist"/>
    <n v="0"/>
    <n v="0"/>
    <n v="1"/>
    <n v="0"/>
    <n v="0"/>
    <s v="Yes"/>
    <s v="150k-225k"/>
    <n v="7"/>
    <s v="Finance"/>
    <s v="R"/>
    <n v="9"/>
    <n v="9"/>
    <n v="9"/>
    <n v="9"/>
    <n v="8"/>
    <n v="8"/>
    <n v="8.6666666666666661"/>
    <s v="Difficult"/>
    <s v="Better Salary"/>
    <s v="Male"/>
    <n v="0"/>
    <n v="42"/>
    <x v="5"/>
    <n v="5"/>
    <s v="Asian or Asian American"/>
    <s v="North America"/>
    <n v="1"/>
    <n v="0"/>
    <n v="0"/>
    <n v="0"/>
    <n v="0"/>
    <n v="0"/>
    <n v="0"/>
    <n v="0"/>
  </r>
  <r>
    <s v="62a75ed0f8f75616458a5d1a"/>
    <s v="anonymous"/>
    <s v="6/13/2022"/>
    <s v="11:59"/>
    <s v="0:02:58"/>
    <s v="Other"/>
    <n v="0"/>
    <n v="0"/>
    <n v="0"/>
    <n v="0"/>
    <n v="0"/>
    <s v="No"/>
    <s v="41k-65k"/>
    <n v="2"/>
    <s v="Tech"/>
    <s v="Python"/>
    <n v="8"/>
    <n v="6"/>
    <n v="6"/>
    <n v="8"/>
    <n v="7"/>
    <n v="8"/>
    <n v="7.166666666666667"/>
    <s v="Neither easy nor difficult"/>
    <s v="Better Salary"/>
    <s v="Male"/>
    <n v="0"/>
    <n v="24"/>
    <x v="1"/>
    <n v="3"/>
    <s v="Hispanic or Latino"/>
    <s v="North America"/>
    <n v="1"/>
    <n v="0"/>
    <n v="0"/>
    <n v="0"/>
    <n v="0"/>
    <n v="0"/>
    <n v="0"/>
    <n v="0"/>
  </r>
  <r>
    <s v="62a48d562e54c9003e54ea2b"/>
    <s v="anonymous"/>
    <s v="6/11/2022"/>
    <s v="8:40"/>
    <s v="0:01:22"/>
    <s v="Software Engineer "/>
    <n v="0"/>
    <n v="0"/>
    <n v="0"/>
    <n v="0"/>
    <n v="0"/>
    <s v="No"/>
    <s v="0-40k"/>
    <n v="1"/>
    <s v="Tech"/>
    <s v="R"/>
    <n v="2"/>
    <n v="5"/>
    <n v="2"/>
    <n v="8"/>
    <n v="9"/>
    <n v="10"/>
    <n v="6"/>
    <s v="Difficult"/>
    <s v="Remote Work"/>
    <s v="Male"/>
    <n v="0"/>
    <n v="26"/>
    <x v="3"/>
    <n v="4"/>
    <s v="White or Caucasian"/>
    <s v="Europe"/>
    <n v="0"/>
    <n v="0"/>
    <n v="1"/>
    <n v="0"/>
    <n v="0"/>
    <n v="0"/>
    <n v="0"/>
    <n v="0"/>
  </r>
  <r>
    <s v="62a764ffd8c00e9f541f3cc3"/>
    <s v="anonymous"/>
    <s v="6/13/2022"/>
    <s v="12:25"/>
    <s v="0:01:21"/>
    <s v="Data Analyst"/>
    <n v="1"/>
    <n v="0"/>
    <n v="0"/>
    <n v="0"/>
    <n v="0"/>
    <s v="No"/>
    <s v="0-40k"/>
    <n v="1"/>
    <s v="Tech"/>
    <s v="Python"/>
    <n v="7"/>
    <n v="9"/>
    <n v="8"/>
    <n v="8"/>
    <n v="4"/>
    <n v="2"/>
    <n v="6.333333333333333"/>
    <s v="Neither easy nor difficult"/>
    <s v="Better Salary"/>
    <s v="Male"/>
    <n v="0"/>
    <n v="26"/>
    <x v="1"/>
    <n v="3"/>
    <s v="Asian or Asian American"/>
    <s v="India"/>
    <n v="0"/>
    <n v="0"/>
    <n v="0"/>
    <n v="1"/>
    <n v="0"/>
    <n v="0"/>
    <n v="0"/>
    <n v="0"/>
  </r>
  <r>
    <s v="62a76c962e54c9003e588661"/>
    <s v="anonymous"/>
    <s v="6/13/2022"/>
    <s v="12:57"/>
    <s v="0:02:01"/>
    <s v="Data Analyst"/>
    <n v="1"/>
    <n v="0"/>
    <n v="0"/>
    <n v="0"/>
    <n v="0"/>
    <s v="No"/>
    <s v="41k-65k"/>
    <n v="2"/>
    <s v="Other"/>
    <s v="SQL"/>
    <n v="5"/>
    <n v="6"/>
    <n v="6"/>
    <n v="2"/>
    <n v="2"/>
    <n v="3"/>
    <n v="4"/>
    <s v="Neither easy nor difficult"/>
    <s v="Better Salary"/>
    <s v="Male"/>
    <n v="0"/>
    <n v="32"/>
    <x v="1"/>
    <n v="3"/>
    <s v="Black or African American"/>
    <s v="Europe"/>
    <n v="0"/>
    <n v="0"/>
    <n v="1"/>
    <n v="0"/>
    <n v="0"/>
    <n v="0"/>
    <n v="0"/>
    <n v="0"/>
  </r>
  <r>
    <s v="62a8592f7dc029e2d672c0a8"/>
    <s v="anonymous"/>
    <s v="6/14/2022"/>
    <s v="5:47"/>
    <s v="0:01:37"/>
    <s v="Data Engineer"/>
    <n v="0"/>
    <n v="1"/>
    <n v="0"/>
    <n v="0"/>
    <n v="0"/>
    <s v="Yes"/>
    <s v="0-40k"/>
    <n v="1"/>
    <s v="Tech"/>
    <s v="Python"/>
    <n v="4"/>
    <n v="6"/>
    <n v="6"/>
    <n v="3"/>
    <n v="7"/>
    <n v="9"/>
    <n v="5.833333333333333"/>
    <s v="Neither easy nor difficult"/>
    <s v="Better Salary"/>
    <s v="Female"/>
    <n v="1"/>
    <n v="33"/>
    <x v="1"/>
    <n v="3"/>
    <s v="White or Caucasian"/>
    <s v="Europe"/>
    <n v="0"/>
    <n v="0"/>
    <n v="1"/>
    <n v="0"/>
    <n v="0"/>
    <n v="0"/>
    <n v="0"/>
    <n v="0"/>
  </r>
  <r>
    <s v="62a7738a2e54c9003e589598"/>
    <s v="anonymous"/>
    <s v="6/13/2022"/>
    <s v="13:27"/>
    <s v="0:01:18"/>
    <s v="Data Analyst"/>
    <n v="1"/>
    <n v="0"/>
    <n v="0"/>
    <n v="0"/>
    <n v="0"/>
    <s v="Yes"/>
    <s v="106k-125k"/>
    <n v="5"/>
    <s v="Healthcare"/>
    <s v="Python"/>
    <n v="4"/>
    <n v="3"/>
    <n v="4"/>
    <n v="2"/>
    <n v="2"/>
    <n v="2"/>
    <n v="2.8333333333333335"/>
    <s v="Easy"/>
    <s v="Good Work/Life Balance"/>
    <s v="Male"/>
    <n v="0"/>
    <n v="41"/>
    <x v="2"/>
    <n v="1"/>
    <s v="White or Caucasian"/>
    <s v="North America"/>
    <n v="1"/>
    <n v="0"/>
    <n v="0"/>
    <n v="0"/>
    <n v="0"/>
    <n v="0"/>
    <n v="0"/>
    <n v="0"/>
  </r>
  <r>
    <s v="62a77967f8d5efcc22fd4c81"/>
    <s v="anonymous"/>
    <s v="6/13/2022"/>
    <s v="13:52"/>
    <s v="0:00:59"/>
    <s v="Other"/>
    <n v="0"/>
    <n v="0"/>
    <n v="0"/>
    <n v="0"/>
    <n v="0"/>
    <s v="No"/>
    <s v="41k-65k"/>
    <n v="2"/>
    <s v="Education"/>
    <s v="Python"/>
    <n v="4"/>
    <n v="9"/>
    <n v="8"/>
    <n v="8"/>
    <n v="6"/>
    <n v="7"/>
    <n v="7"/>
    <s v="Neither easy nor difficult"/>
    <s v="Better Salary"/>
    <s v="Male"/>
    <n v="0"/>
    <n v="25"/>
    <x v="3"/>
    <n v="4"/>
    <s v="White or Caucasian"/>
    <s v="North America"/>
    <n v="1"/>
    <n v="0"/>
    <n v="0"/>
    <n v="0"/>
    <n v="0"/>
    <n v="0"/>
    <n v="0"/>
    <n v="0"/>
  </r>
  <r>
    <s v="62a77a37f8d5efcc22fd4e47"/>
    <s v="anonymous"/>
    <s v="6/13/2022"/>
    <s v="13:56"/>
    <s v="0:01:04"/>
    <s v="Data Analyst"/>
    <n v="1"/>
    <n v="0"/>
    <n v="0"/>
    <n v="0"/>
    <n v="0"/>
    <s v="Yes"/>
    <s v="0-40k"/>
    <n v="1"/>
    <s v="Construction"/>
    <s v="Python"/>
    <n v="0"/>
    <n v="0"/>
    <n v="0"/>
    <n v="0"/>
    <n v="0"/>
    <n v="0"/>
    <n v="0"/>
    <s v="Very Difficult"/>
    <s v="Better Salary"/>
    <s v="Female"/>
    <n v="1"/>
    <n v="28"/>
    <x v="3"/>
    <n v="4"/>
    <s v="Asian or Asian American"/>
    <s v="North America"/>
    <n v="1"/>
    <n v="0"/>
    <n v="0"/>
    <n v="0"/>
    <n v="0"/>
    <n v="0"/>
    <n v="0"/>
    <n v="0"/>
  </r>
  <r>
    <s v="62a77cb7b4da29969c68743a"/>
    <s v="anonymous"/>
    <s v="6/13/2022"/>
    <s v="14:06"/>
    <s v="0:00:50"/>
    <s v="Data Analyst"/>
    <n v="1"/>
    <n v="0"/>
    <n v="0"/>
    <n v="0"/>
    <n v="0"/>
    <s v="Yes"/>
    <s v="41k-65k"/>
    <n v="2"/>
    <s v="Agriculture"/>
    <s v="Python"/>
    <n v="3"/>
    <n v="6"/>
    <n v="5"/>
    <n v="5"/>
    <n v="5"/>
    <n v="6"/>
    <n v="5"/>
    <s v="Neither easy nor difficult"/>
    <s v="Better Salary"/>
    <s v="Male"/>
    <n v="0"/>
    <n v="29"/>
    <x v="1"/>
    <n v="3"/>
    <s v="White or Caucasian"/>
    <s v="North America"/>
    <n v="1"/>
    <n v="0"/>
    <n v="0"/>
    <n v="0"/>
    <n v="0"/>
    <n v="0"/>
    <n v="0"/>
    <n v="0"/>
  </r>
  <r>
    <s v="62a78743f8f75616458ab6bb"/>
    <s v="anonymous"/>
    <s v="6/13/2022"/>
    <s v="14:51"/>
    <s v="0:01:30"/>
    <s v="Student/Looking/None"/>
    <n v="0"/>
    <n v="0"/>
    <n v="0"/>
    <n v="0"/>
    <n v="0"/>
    <s v="No"/>
    <s v="0-40k"/>
    <n v="1"/>
    <s v="Telecommunication"/>
    <s v="Python"/>
    <n v="8"/>
    <n v="10"/>
    <n v="6"/>
    <n v="7"/>
    <n v="8"/>
    <n v="8"/>
    <n v="7.833333333333333"/>
    <s v="Neither easy nor difficult"/>
    <s v="Better Salary"/>
    <s v="Male"/>
    <n v="0"/>
    <n v="19"/>
    <x v="2"/>
    <n v="1"/>
    <s v="White or Caucasian"/>
    <s v="North America"/>
    <n v="1"/>
    <n v="0"/>
    <n v="0"/>
    <n v="0"/>
    <n v="0"/>
    <n v="0"/>
    <n v="0"/>
    <n v="0"/>
  </r>
  <r>
    <s v="62a789015d257a28a3132977"/>
    <s v="anonymous"/>
    <s v="6/13/2022"/>
    <s v="14:59"/>
    <s v="0:01:25"/>
    <s v="Data Analyst"/>
    <n v="1"/>
    <n v="0"/>
    <n v="0"/>
    <n v="0"/>
    <n v="0"/>
    <s v="Yes"/>
    <s v="41k-65k"/>
    <n v="2"/>
    <s v="Other"/>
    <s v="Python"/>
    <n v="5"/>
    <n v="6"/>
    <n v="9"/>
    <n v="6"/>
    <n v="7"/>
    <n v="10"/>
    <n v="7.166666666666667"/>
    <s v="Neither easy nor difficult"/>
    <s v="Better Salary"/>
    <s v="Male"/>
    <n v="0"/>
    <n v="27"/>
    <x v="1"/>
    <n v="3"/>
    <s v="Asian or Asian American"/>
    <s v="India"/>
    <n v="0"/>
    <n v="0"/>
    <n v="0"/>
    <n v="1"/>
    <n v="0"/>
    <n v="0"/>
    <n v="0"/>
    <n v="0"/>
  </r>
  <r>
    <s v="62a525aff8f75616458784dd"/>
    <s v="anonymous"/>
    <s v="6/11/2022"/>
    <s v="19:30"/>
    <s v="0:03:25"/>
    <s v="Data Analyst"/>
    <n v="1"/>
    <n v="0"/>
    <n v="0"/>
    <n v="0"/>
    <n v="0"/>
    <s v="Yes"/>
    <s v="0-40k"/>
    <n v="1"/>
    <s v="Agriculture"/>
    <s v="Python"/>
    <n v="2"/>
    <n v="1"/>
    <n v="3"/>
    <n v="3"/>
    <n v="3"/>
    <n v="4"/>
    <n v="2.6666666666666665"/>
    <s v="Difficult"/>
    <s v="Better Salary"/>
    <s v="Male"/>
    <n v="0"/>
    <n v="36"/>
    <x v="1"/>
    <n v="3"/>
    <s v="Other"/>
    <s v="Middle East"/>
    <n v="0"/>
    <n v="0"/>
    <n v="0"/>
    <n v="0"/>
    <n v="0"/>
    <n v="0"/>
    <n v="0"/>
    <n v="0"/>
  </r>
  <r>
    <s v="62a7988bbae91e4b8b88b8ee"/>
    <s v="anonymous"/>
    <s v="6/13/2022"/>
    <s v="16:05"/>
    <s v="0:01:46"/>
    <s v="Data Analyst"/>
    <n v="1"/>
    <n v="0"/>
    <n v="0"/>
    <n v="0"/>
    <n v="0"/>
    <s v="Yes"/>
    <s v="41k-65k"/>
    <n v="2"/>
    <s v="Other"/>
    <s v="Python"/>
    <n v="6"/>
    <n v="10"/>
    <n v="10"/>
    <n v="10"/>
    <n v="10"/>
    <n v="8"/>
    <n v="9"/>
    <s v="Difficult"/>
    <s v="Better Salary"/>
    <s v="Female"/>
    <n v="1"/>
    <n v="26"/>
    <x v="3"/>
    <n v="4"/>
    <s v="Asian or Asian American"/>
    <s v="North America"/>
    <n v="1"/>
    <n v="0"/>
    <n v="0"/>
    <n v="0"/>
    <n v="0"/>
    <n v="0"/>
    <n v="0"/>
    <n v="0"/>
  </r>
  <r>
    <s v="62a79c9c2e54c9003e58f0d5"/>
    <s v="anonymous"/>
    <s v="6/13/2022"/>
    <s v="16:22"/>
    <s v="0:02:42"/>
    <s v="Data Analyst"/>
    <n v="1"/>
    <n v="0"/>
    <n v="0"/>
    <n v="0"/>
    <n v="0"/>
    <s v="Yes"/>
    <s v="0-40k"/>
    <n v="1"/>
    <s v="Healthcare"/>
    <s v="Python"/>
    <n v="3"/>
    <n v="4"/>
    <n v="5"/>
    <n v="5"/>
    <n v="4"/>
    <n v="5"/>
    <n v="4.333333333333333"/>
    <s v="Difficult"/>
    <s v="Good Work/Life Balance"/>
    <s v="Male"/>
    <n v="0"/>
    <n v="25"/>
    <x v="1"/>
    <n v="3"/>
    <s v="White or Caucasian"/>
    <s v="Europe"/>
    <n v="0"/>
    <n v="0"/>
    <n v="1"/>
    <n v="0"/>
    <n v="0"/>
    <n v="0"/>
    <n v="0"/>
    <n v="0"/>
  </r>
  <r>
    <s v="62aa5c11f408bae018f7dec0"/>
    <s v="anonymous"/>
    <s v="6/15/2022"/>
    <s v="18:24"/>
    <s v="0:02:20"/>
    <s v="Data Analyst"/>
    <n v="1"/>
    <n v="0"/>
    <n v="0"/>
    <n v="0"/>
    <n v="0"/>
    <s v="Yes"/>
    <s v="41k-65k"/>
    <n v="2"/>
    <s v="Tech"/>
    <s v="Python"/>
    <n v="9"/>
    <n v="7"/>
    <n v="10"/>
    <n v="10"/>
    <n v="5"/>
    <n v="8"/>
    <n v="8.1666666666666661"/>
    <s v="Neither easy nor difficult"/>
    <s v="Better Salary"/>
    <s v="Male"/>
    <n v="0"/>
    <n v="24"/>
    <x v="1"/>
    <n v="3"/>
    <s v="Other"/>
    <s v="Middle East"/>
    <n v="0"/>
    <n v="0"/>
    <n v="0"/>
    <n v="0"/>
    <n v="0"/>
    <n v="0"/>
    <n v="0"/>
    <n v="0"/>
  </r>
  <r>
    <s v="62a33cf30a77c1a77f65baa2"/>
    <s v="anonymous"/>
    <s v="6/10/2022"/>
    <s v="8:45"/>
    <s v="0:02:31"/>
    <s v="Data Analyst"/>
    <n v="1"/>
    <n v="0"/>
    <n v="0"/>
    <n v="0"/>
    <n v="0"/>
    <s v="Yes"/>
    <s v="0-40k"/>
    <n v="1"/>
    <s v="Other"/>
    <s v="Python"/>
    <n v="3"/>
    <n v="8"/>
    <n v="10"/>
    <n v="10"/>
    <n v="7"/>
    <n v="8"/>
    <n v="7.666666666666667"/>
    <s v="Neither easy nor difficult"/>
    <s v="Better Salary"/>
    <s v="Male"/>
    <n v="0"/>
    <n v="32"/>
    <x v="0"/>
    <s v=" "/>
    <s v="White or Caucasian"/>
    <s v="Europe"/>
    <n v="0"/>
    <n v="0"/>
    <n v="1"/>
    <n v="0"/>
    <n v="0"/>
    <n v="0"/>
    <n v="0"/>
    <n v="0"/>
  </r>
  <r>
    <s v="62a7b296f8d5efcc22fdc1ef"/>
    <s v="anonymous"/>
    <s v="6/13/2022"/>
    <s v="17:56"/>
    <s v="0:01:07"/>
    <s v="Data Analyst"/>
    <n v="1"/>
    <n v="0"/>
    <n v="0"/>
    <n v="0"/>
    <n v="0"/>
    <s v="Yes"/>
    <s v="125k-150k"/>
    <n v="6"/>
    <s v="Education"/>
    <s v="Python"/>
    <n v="8"/>
    <n v="8"/>
    <n v="7"/>
    <n v="6"/>
    <n v="7"/>
    <n v="9"/>
    <n v="7.5"/>
    <s v="Neither easy nor difficult"/>
    <s v="Good Culture"/>
    <s v="Male"/>
    <n v="0"/>
    <n v="35"/>
    <x v="1"/>
    <n v="3"/>
    <s v="White or Caucasian"/>
    <s v="North America"/>
    <n v="1"/>
    <n v="0"/>
    <n v="0"/>
    <n v="0"/>
    <n v="0"/>
    <n v="0"/>
    <n v="0"/>
    <n v="0"/>
  </r>
  <r>
    <s v="62a7bd0e5d257a28a313855c"/>
    <s v="anonymous"/>
    <s v="6/13/2022"/>
    <s v="18:41"/>
    <s v="0:01:23"/>
    <s v="Data Analyst"/>
    <n v="1"/>
    <n v="0"/>
    <n v="0"/>
    <n v="0"/>
    <n v="0"/>
    <s v="Yes"/>
    <s v="86k-105k"/>
    <n v="4"/>
    <s v="Other"/>
    <s v="Python"/>
    <n v="6"/>
    <n v="7"/>
    <n v="7"/>
    <n v="6"/>
    <n v="7"/>
    <n v="6"/>
    <n v="6.5"/>
    <s v="Difficult"/>
    <s v="Remote Work"/>
    <s v="Male"/>
    <n v="0"/>
    <n v="29"/>
    <x v="3"/>
    <n v="4"/>
    <s v="Black or African American"/>
    <s v="North America"/>
    <n v="1"/>
    <n v="0"/>
    <n v="0"/>
    <n v="0"/>
    <n v="0"/>
    <n v="0"/>
    <n v="0"/>
    <n v="0"/>
  </r>
  <r>
    <s v="62a7be5e5d257a28a313876a"/>
    <s v="anonymous"/>
    <s v="6/13/2022"/>
    <s v="18:46"/>
    <s v="0:01:45"/>
    <s v="Data Analyst"/>
    <n v="1"/>
    <n v="0"/>
    <n v="0"/>
    <n v="0"/>
    <n v="0"/>
    <s v="Yes"/>
    <s v="86k-105k"/>
    <n v="4"/>
    <s v="Tech"/>
    <s v="Python"/>
    <n v="7"/>
    <n v="6"/>
    <n v="5"/>
    <n v="4"/>
    <n v="3"/>
    <n v="6"/>
    <n v="5.166666666666667"/>
    <s v="Neither easy nor difficult"/>
    <s v="Better Salary"/>
    <s v="Female"/>
    <n v="1"/>
    <n v="41"/>
    <x v="4"/>
    <n v="2"/>
    <s v="Hispanic or Latino"/>
    <s v="North America"/>
    <n v="1"/>
    <n v="0"/>
    <n v="0"/>
    <n v="0"/>
    <n v="0"/>
    <n v="0"/>
    <n v="0"/>
    <n v="0"/>
  </r>
  <r>
    <s v="62a7ce44575fa3a5ae8ece5f"/>
    <s v="anonymous"/>
    <s v="6/13/2022"/>
    <s v="19:54"/>
    <s v="0:01:15"/>
    <s v="Student/Looking/None"/>
    <n v="0"/>
    <n v="0"/>
    <n v="0"/>
    <n v="0"/>
    <n v="0"/>
    <s v="No"/>
    <s v="0-40k"/>
    <n v="1"/>
    <s v="Education"/>
    <s v="Python"/>
    <n v="0"/>
    <n v="6"/>
    <n v="4"/>
    <n v="5"/>
    <n v="2"/>
    <n v="4"/>
    <n v="3.5"/>
    <s v="Very Difficult"/>
    <s v="Remote Work"/>
    <s v="Female"/>
    <n v="1"/>
    <n v="22"/>
    <x v="1"/>
    <n v="3"/>
    <s v="Hispanic or Latino"/>
    <s v="North America"/>
    <n v="1"/>
    <n v="0"/>
    <n v="0"/>
    <n v="0"/>
    <n v="0"/>
    <n v="0"/>
    <n v="0"/>
    <n v="0"/>
  </r>
  <r>
    <s v="62a7e1380f8c8599d5b55fcf"/>
    <s v="anonymous"/>
    <s v="6/13/2022"/>
    <s v="21:15"/>
    <s v="0:02:30"/>
    <s v="Data Analyst"/>
    <n v="1"/>
    <n v="0"/>
    <n v="0"/>
    <n v="0"/>
    <n v="0"/>
    <s v="Yes"/>
    <s v="66k-85k"/>
    <n v="3"/>
    <s v="Healthcare"/>
    <s v="Other"/>
    <n v="2"/>
    <n v="6"/>
    <n v="6"/>
    <n v="4"/>
    <n v="3"/>
    <n v="3"/>
    <n v="4"/>
    <s v="Difficult"/>
    <s v="Better Salary"/>
    <s v="Male"/>
    <n v="0"/>
    <n v="35"/>
    <x v="1"/>
    <n v="3"/>
    <s v="Hispanic or Latino"/>
    <s v="North America"/>
    <n v="1"/>
    <n v="0"/>
    <n v="0"/>
    <n v="0"/>
    <n v="0"/>
    <n v="0"/>
    <n v="0"/>
    <n v="0"/>
  </r>
  <r>
    <s v="62a7e2d024a26260273e4448"/>
    <s v="anonymous"/>
    <s v="6/13/2022"/>
    <s v="21:22"/>
    <s v="0:02:04"/>
    <s v="Data Analyst"/>
    <n v="1"/>
    <n v="0"/>
    <n v="0"/>
    <n v="0"/>
    <n v="0"/>
    <s v="Yes"/>
    <s v="66k-85k"/>
    <n v="3"/>
    <s v="Finance"/>
    <s v="Python"/>
    <n v="4"/>
    <n v="3"/>
    <n v="4"/>
    <n v="4"/>
    <n v="4"/>
    <n v="6"/>
    <n v="4.166666666666667"/>
    <s v="Very Difficult"/>
    <s v="Better Salary"/>
    <s v="Male"/>
    <n v="0"/>
    <n v="30"/>
    <x v="1"/>
    <n v="3"/>
    <s v="Asian or Asian American"/>
    <s v="Asia"/>
    <n v="0"/>
    <n v="0"/>
    <n v="0"/>
    <n v="0"/>
    <n v="0"/>
    <n v="1"/>
    <n v="0"/>
    <n v="0"/>
  </r>
  <r>
    <s v="62a7ed9c0f8c8599d5b57132"/>
    <s v="anonymous"/>
    <s v="6/13/2022"/>
    <s v="22:08"/>
    <s v="0:01:13"/>
    <s v="Data Engineer"/>
    <n v="0"/>
    <n v="1"/>
    <n v="0"/>
    <n v="0"/>
    <n v="0"/>
    <s v="No"/>
    <s v="150k-225k"/>
    <n v="7"/>
    <s v="Real Estate"/>
    <s v="Python"/>
    <n v="4"/>
    <n v="6"/>
    <n v="3"/>
    <n v="2"/>
    <n v="3"/>
    <n v="3"/>
    <n v="3.5"/>
    <s v="Neither easy nor difficult"/>
    <s v="Good Culture"/>
    <s v="Male"/>
    <n v="0"/>
    <n v="37"/>
    <x v="1"/>
    <n v="3"/>
    <s v="Asian or Asian American"/>
    <s v="North America"/>
    <n v="1"/>
    <n v="0"/>
    <n v="0"/>
    <n v="0"/>
    <n v="0"/>
    <n v="0"/>
    <n v="0"/>
    <n v="0"/>
  </r>
  <r>
    <s v="62a7f09a0f8c8599d5b57526"/>
    <s v="anonymous"/>
    <s v="6/13/2022"/>
    <s v="22:21"/>
    <s v="0:03:15"/>
    <s v="Data Analyst"/>
    <n v="1"/>
    <n v="0"/>
    <n v="0"/>
    <n v="0"/>
    <n v="0"/>
    <s v="Yes"/>
    <s v="66k-85k"/>
    <n v="3"/>
    <s v="Other"/>
    <s v="Python"/>
    <n v="6"/>
    <n v="7"/>
    <n v="7"/>
    <n v="5"/>
    <n v="5"/>
    <n v="9"/>
    <n v="6.5"/>
    <s v="Difficult"/>
    <s v="Better Salary"/>
    <s v="Female"/>
    <n v="1"/>
    <n v="28"/>
    <x v="3"/>
    <n v="4"/>
    <s v="Black or African American"/>
    <s v="North America"/>
    <n v="1"/>
    <n v="0"/>
    <n v="0"/>
    <n v="0"/>
    <n v="0"/>
    <n v="0"/>
    <n v="0"/>
    <n v="0"/>
  </r>
  <r>
    <s v="62a7fb02f8d5efcc22fe2486"/>
    <s v="anonymous"/>
    <s v="6/13/2022"/>
    <s v="23:05"/>
    <s v="0:00:58"/>
    <s v="Data Analyst"/>
    <n v="1"/>
    <n v="0"/>
    <n v="0"/>
    <n v="0"/>
    <n v="0"/>
    <s v="No"/>
    <s v="86k-105k"/>
    <n v="4"/>
    <s v="Real Estate"/>
    <s v="Python"/>
    <n v="7"/>
    <n v="5"/>
    <n v="6"/>
    <n v="6"/>
    <n v="4"/>
    <n v="6"/>
    <n v="5.666666666666667"/>
    <s v="Neither easy nor difficult"/>
    <s v="Good Culture"/>
    <s v="Male"/>
    <n v="0"/>
    <n v="23"/>
    <x v="2"/>
    <n v="1"/>
    <s v="White or Caucasian"/>
    <s v="North America"/>
    <n v="1"/>
    <n v="0"/>
    <n v="0"/>
    <n v="0"/>
    <n v="0"/>
    <n v="0"/>
    <n v="0"/>
    <n v="0"/>
  </r>
  <r>
    <s v="62a816907dc029e2d6725a33"/>
    <s v="anonymous"/>
    <s v="6/14/2022"/>
    <s v="1:03"/>
    <s v="0:01:54"/>
    <s v="Student/Looking/None"/>
    <n v="0"/>
    <n v="0"/>
    <n v="0"/>
    <n v="0"/>
    <n v="0"/>
    <s v="No"/>
    <s v="0-40k"/>
    <n v="1"/>
    <s v="Finance"/>
    <s v="Python"/>
    <n v="3"/>
    <n v="4"/>
    <n v="8"/>
    <n v="5"/>
    <n v="5"/>
    <n v="3"/>
    <n v="4.666666666666667"/>
    <s v="Neither easy nor difficult"/>
    <s v="Better Salary"/>
    <s v="Male"/>
    <n v="0"/>
    <n v="26"/>
    <x v="2"/>
    <n v="1"/>
    <s v="Asian or Asian American"/>
    <s v="North America"/>
    <n v="1"/>
    <n v="0"/>
    <n v="0"/>
    <n v="0"/>
    <n v="0"/>
    <n v="0"/>
    <n v="0"/>
    <n v="0"/>
  </r>
  <r>
    <s v="62a84764bc6861bf317d7b86"/>
    <s v="anonymous"/>
    <s v="6/14/2022"/>
    <s v="4:31"/>
    <s v="0:01:22"/>
    <s v="Data Analyst"/>
    <n v="1"/>
    <n v="0"/>
    <n v="0"/>
    <n v="0"/>
    <n v="0"/>
    <s v="No"/>
    <s v="66k-85k"/>
    <n v="3"/>
    <s v="Other"/>
    <s v="Python"/>
    <n v="2"/>
    <n v="4"/>
    <n v="4"/>
    <n v="3"/>
    <n v="4"/>
    <n v="4"/>
    <n v="3.5"/>
    <s v="Neither easy nor difficult"/>
    <s v="Good Work/Life Balance"/>
    <s v="Male"/>
    <n v="0"/>
    <n v="25"/>
    <x v="1"/>
    <n v="3"/>
    <s v="Native Hawaiian or other Pacific Islander"/>
    <s v="Australia"/>
    <n v="0"/>
    <n v="0"/>
    <n v="0"/>
    <n v="0"/>
    <n v="0"/>
    <n v="0"/>
    <n v="1"/>
    <n v="0"/>
  </r>
  <r>
    <s v="62a84f9af408bae018f41e34"/>
    <s v="anonymous"/>
    <s v="6/14/2022"/>
    <s v="5:06"/>
    <s v="0:01:27"/>
    <s v="Data Analyst"/>
    <n v="1"/>
    <n v="0"/>
    <n v="0"/>
    <n v="0"/>
    <n v="0"/>
    <s v="No"/>
    <s v="0-40k"/>
    <n v="1"/>
    <s v="Tech"/>
    <s v="Python"/>
    <n v="0"/>
    <n v="1"/>
    <n v="2"/>
    <n v="1"/>
    <n v="1"/>
    <n v="1"/>
    <n v="1"/>
    <s v="Neither easy nor difficult"/>
    <s v="Remote Work"/>
    <s v="Male"/>
    <n v="0"/>
    <n v="23"/>
    <x v="1"/>
    <n v="3"/>
    <s v="Asian or Asian American"/>
    <s v="India"/>
    <n v="0"/>
    <n v="0"/>
    <n v="0"/>
    <n v="1"/>
    <n v="0"/>
    <n v="0"/>
    <n v="0"/>
    <n v="0"/>
  </r>
  <r>
    <s v="62a85803f8d5efcc22fea92f"/>
    <s v="anonymous"/>
    <s v="6/14/2022"/>
    <s v="5:42"/>
    <s v="0:02:53"/>
    <s v="Student/Looking/None"/>
    <n v="0"/>
    <n v="0"/>
    <n v="0"/>
    <n v="0"/>
    <n v="0"/>
    <s v="Yes"/>
    <s v="0-40k"/>
    <n v="1"/>
    <s v="Other"/>
    <s v="Other"/>
    <n v="0"/>
    <n v="1"/>
    <n v="0"/>
    <n v="0"/>
    <n v="0"/>
    <n v="0"/>
    <n v="0.16666666666666666"/>
    <s v="Neither easy nor difficult"/>
    <s v="Good Culture"/>
    <s v="Male"/>
    <n v="0"/>
    <n v="53"/>
    <x v="1"/>
    <n v="3"/>
    <s v="Black or African American"/>
    <s v="Africa"/>
    <n v="0"/>
    <n v="1"/>
    <n v="0"/>
    <n v="0"/>
    <n v="0"/>
    <n v="0"/>
    <n v="0"/>
    <n v="0"/>
  </r>
  <r>
    <s v="62a35878575fa3a5ae88e5d5"/>
    <s v="anonymous"/>
    <s v="6/10/2022"/>
    <s v="10:43"/>
    <s v="0:04:22"/>
    <s v="Data Analyst"/>
    <n v="1"/>
    <n v="0"/>
    <n v="0"/>
    <n v="0"/>
    <n v="0"/>
    <s v="Yes"/>
    <s v="41k-65k"/>
    <n v="2"/>
    <s v="Finance"/>
    <s v="Python"/>
    <n v="6"/>
    <n v="10"/>
    <n v="3"/>
    <n v="5"/>
    <n v="0"/>
    <n v="10"/>
    <n v="5.666666666666667"/>
    <s v="Difficult"/>
    <s v="Good Culture"/>
    <s v="Male"/>
    <n v="0"/>
    <n v="27"/>
    <x v="1"/>
    <n v="3"/>
    <s v="Asian or Asian American"/>
    <s v="Asia"/>
    <n v="0"/>
    <n v="0"/>
    <n v="0"/>
    <n v="0"/>
    <n v="0"/>
    <n v="1"/>
    <n v="0"/>
    <n v="0"/>
  </r>
  <r>
    <s v="62a385480f8c8599d5afa5c6"/>
    <s v="anonymous"/>
    <s v="6/10/2022"/>
    <s v="13:54"/>
    <s v="0:02:38"/>
    <s v="Data Engineer"/>
    <n v="0"/>
    <n v="1"/>
    <n v="0"/>
    <n v="0"/>
    <n v="0"/>
    <s v="Yes"/>
    <s v="0-40k"/>
    <n v="1"/>
    <s v="Other"/>
    <s v="Python"/>
    <n v="4"/>
    <n v="7"/>
    <n v="7"/>
    <n v="6"/>
    <n v="8"/>
    <n v="7"/>
    <n v="6.5"/>
    <s v="Neither easy nor difficult"/>
    <s v="Better Salary"/>
    <s v="Male"/>
    <n v="0"/>
    <n v="36"/>
    <x v="4"/>
    <n v="2"/>
    <s v="Asian or Asian American"/>
    <s v="Asia"/>
    <n v="0"/>
    <n v="0"/>
    <n v="0"/>
    <n v="0"/>
    <n v="0"/>
    <n v="1"/>
    <n v="0"/>
    <n v="0"/>
  </r>
  <r>
    <s v="62a8665c5d257a28a31474f7"/>
    <s v="anonymous"/>
    <s v="6/14/2022"/>
    <s v="6:43"/>
    <s v="0:01:05"/>
    <s v="Data Analyst"/>
    <n v="1"/>
    <n v="0"/>
    <n v="0"/>
    <n v="0"/>
    <n v="0"/>
    <s v="Yes"/>
    <s v="0-40k"/>
    <n v="1"/>
    <s v="Healthcare"/>
    <s v="Other"/>
    <n v="6"/>
    <n v="7"/>
    <n v="5"/>
    <n v="7"/>
    <n v="7"/>
    <n v="9"/>
    <n v="6.833333333333333"/>
    <s v="Difficult"/>
    <s v="Better Salary"/>
    <s v="Female"/>
    <n v="1"/>
    <n v="22"/>
    <x v="1"/>
    <n v="3"/>
    <s v="White or Caucasian"/>
    <s v="United Kingdom"/>
    <n v="0"/>
    <n v="0"/>
    <n v="0"/>
    <n v="0"/>
    <n v="1"/>
    <n v="0"/>
    <n v="0"/>
    <n v="0"/>
  </r>
  <r>
    <s v="62a868c5cf2555431737094b"/>
    <s v="anonymous"/>
    <s v="6/14/2022"/>
    <s v="6:53"/>
    <s v="0:01:34"/>
    <s v="Data Analyst"/>
    <n v="1"/>
    <n v="0"/>
    <n v="0"/>
    <n v="0"/>
    <n v="0"/>
    <s v="No"/>
    <s v="41k-65k"/>
    <n v="2"/>
    <s v="Finance"/>
    <s v="Python"/>
    <n v="4"/>
    <n v="7"/>
    <n v="7"/>
    <n v="7"/>
    <n v="5"/>
    <n v="5"/>
    <n v="5.833333333333333"/>
    <s v="Easy"/>
    <s v="Better Salary"/>
    <s v="Male"/>
    <n v="0"/>
    <n v="24"/>
    <x v="1"/>
    <n v="3"/>
    <s v="White or Caucasian"/>
    <s v="Europe"/>
    <n v="0"/>
    <n v="0"/>
    <n v="1"/>
    <n v="0"/>
    <n v="0"/>
    <n v="0"/>
    <n v="0"/>
    <n v="0"/>
  </r>
  <r>
    <s v="62a88e9ff8d5efcc22ff1eb6"/>
    <s v="anonymous"/>
    <s v="6/14/2022"/>
    <s v="9:35"/>
    <s v="0:01:36"/>
    <s v="Data Architect"/>
    <n v="0"/>
    <n v="0"/>
    <n v="0"/>
    <n v="0"/>
    <n v="0"/>
    <s v="No"/>
    <s v="86k-105k"/>
    <n v="4"/>
    <s v="Other"/>
    <s v="Python"/>
    <n v="5"/>
    <n v="1"/>
    <n v="3"/>
    <n v="1"/>
    <n v="4"/>
    <n v="5"/>
    <n v="3.1666666666666665"/>
    <s v="Difficult"/>
    <s v="Good Work/Life Balance"/>
    <s v="Male"/>
    <n v="0"/>
    <n v="31"/>
    <x v="2"/>
    <n v="1"/>
    <s v="White or Caucasian"/>
    <s v="North America"/>
    <n v="1"/>
    <n v="0"/>
    <n v="0"/>
    <n v="0"/>
    <n v="0"/>
    <n v="0"/>
    <n v="0"/>
    <n v="0"/>
  </r>
  <r>
    <s v="62a3c7f1bc6861bf3177b06e"/>
    <s v="anonymous"/>
    <s v="6/10/2022"/>
    <s v="18:38"/>
    <s v="0:01:57"/>
    <s v="Other"/>
    <n v="0"/>
    <n v="0"/>
    <n v="0"/>
    <n v="0"/>
    <n v="0"/>
    <s v="No"/>
    <s v="41k-65k"/>
    <n v="2"/>
    <s v="Tech"/>
    <s v="C/C++"/>
    <n v="7"/>
    <n v="7"/>
    <n v="7"/>
    <n v="7"/>
    <n v="7"/>
    <n v="7"/>
    <n v="7"/>
    <s v="Neither easy nor difficult"/>
    <s v="Better Salary"/>
    <s v="Female"/>
    <n v="1"/>
    <n v="43"/>
    <x v="2"/>
    <n v="1"/>
    <s v="Asian or Asian American"/>
    <s v="Asia"/>
    <n v="0"/>
    <n v="0"/>
    <n v="0"/>
    <n v="0"/>
    <n v="0"/>
    <n v="1"/>
    <n v="0"/>
    <n v="0"/>
  </r>
  <r>
    <s v="62a8b6ffbae91e4b8b8aa5c2"/>
    <s v="anonymous"/>
    <s v="6/14/2022"/>
    <s v="12:27"/>
    <s v="0:02:07"/>
    <s v="Student/Looking/None"/>
    <n v="0"/>
    <n v="0"/>
    <n v="0"/>
    <n v="0"/>
    <n v="0"/>
    <s v="No"/>
    <s v="0-40k"/>
    <n v="1"/>
    <s v="Tech"/>
    <s v="R"/>
    <n v="4"/>
    <n v="7"/>
    <n v="7"/>
    <n v="6"/>
    <n v="6"/>
    <n v="6"/>
    <n v="6"/>
    <s v="Neither easy nor difficult"/>
    <s v="Better Salary"/>
    <s v="Male"/>
    <n v="0"/>
    <n v="25"/>
    <x v="1"/>
    <n v="3"/>
    <s v="Asian or Asian American"/>
    <s v="India"/>
    <n v="0"/>
    <n v="0"/>
    <n v="0"/>
    <n v="1"/>
    <n v="0"/>
    <n v="0"/>
    <n v="0"/>
    <n v="0"/>
  </r>
  <r>
    <s v="62a8bf9e575fa3a5ae907617"/>
    <s v="anonymous"/>
    <s v="6/14/2022"/>
    <s v="13:04"/>
    <s v="0:02:07"/>
    <s v="Data Analyst"/>
    <n v="1"/>
    <n v="0"/>
    <n v="0"/>
    <n v="0"/>
    <n v="0"/>
    <s v="No"/>
    <s v="0-40k"/>
    <n v="1"/>
    <s v="Tech"/>
    <s v="Python"/>
    <n v="3"/>
    <n v="4"/>
    <n v="4"/>
    <n v="4"/>
    <n v="2"/>
    <n v="0"/>
    <n v="2.8333333333333335"/>
    <s v="Neither easy nor difficult"/>
    <s v="Good Work/Life Balance"/>
    <s v="Male"/>
    <n v="0"/>
    <n v="23"/>
    <x v="1"/>
    <n v="3"/>
    <s v="Asian or Asian American"/>
    <s v="India"/>
    <n v="0"/>
    <n v="0"/>
    <n v="0"/>
    <n v="1"/>
    <n v="0"/>
    <n v="0"/>
    <n v="0"/>
    <n v="0"/>
  </r>
  <r>
    <s v="62a8cd29bc6861bf317ea9a2"/>
    <s v="anonymous"/>
    <s v="6/14/2022"/>
    <s v="14:02"/>
    <s v="0:01:56"/>
    <s v="Other"/>
    <n v="0"/>
    <n v="0"/>
    <n v="0"/>
    <n v="0"/>
    <n v="0"/>
    <s v="Yes"/>
    <s v="41k-65k"/>
    <n v="2"/>
    <s v="Other"/>
    <s v="SQL"/>
    <n v="6"/>
    <n v="7"/>
    <n v="7"/>
    <n v="7"/>
    <n v="7"/>
    <n v="6"/>
    <n v="6.666666666666667"/>
    <s v="Neither easy nor difficult"/>
    <s v="Remote Work"/>
    <s v="Male"/>
    <n v="0"/>
    <n v="23"/>
    <x v="1"/>
    <n v="3"/>
    <s v="Asian or Asian American"/>
    <s v="India"/>
    <n v="0"/>
    <n v="0"/>
    <n v="0"/>
    <n v="1"/>
    <n v="0"/>
    <n v="0"/>
    <n v="0"/>
    <n v="0"/>
  </r>
  <r>
    <s v="62a8f477f408bae018f5869d"/>
    <s v="anonymous"/>
    <s v="6/14/2022"/>
    <s v="16:49"/>
    <s v="0:01:35"/>
    <s v="Data Analyst"/>
    <n v="1"/>
    <n v="0"/>
    <n v="0"/>
    <n v="0"/>
    <n v="0"/>
    <s v="No"/>
    <s v="86k-105k"/>
    <n v="4"/>
    <s v="Healthcare"/>
    <s v="Python"/>
    <n v="8"/>
    <n v="9"/>
    <n v="8"/>
    <n v="8"/>
    <n v="8"/>
    <n v="9"/>
    <n v="8.3333333333333339"/>
    <s v="Difficult"/>
    <s v="Better Salary"/>
    <s v="Male"/>
    <n v="0"/>
    <n v="40"/>
    <x v="2"/>
    <n v="1"/>
    <s v="White or Caucasian"/>
    <s v="North America"/>
    <n v="1"/>
    <n v="0"/>
    <n v="0"/>
    <n v="0"/>
    <n v="0"/>
    <n v="0"/>
    <n v="0"/>
    <n v="0"/>
  </r>
  <r>
    <s v="62a8fcf5cf25554317384604"/>
    <s v="anonymous"/>
    <s v="6/14/2022"/>
    <s v="17:26"/>
    <s v="0:02:02"/>
    <s v="Data Analyst"/>
    <n v="1"/>
    <n v="0"/>
    <n v="0"/>
    <n v="0"/>
    <n v="0"/>
    <s v="No"/>
    <s v="41k-65k"/>
    <n v="2"/>
    <s v="Other"/>
    <s v="C/C++"/>
    <n v="5"/>
    <n v="6"/>
    <n v="6"/>
    <n v="2"/>
    <n v="0"/>
    <n v="4"/>
    <n v="3.8333333333333335"/>
    <s v="Neither easy nor difficult"/>
    <s v="Better Salary"/>
    <s v="Male"/>
    <n v="0"/>
    <n v="29"/>
    <x v="1"/>
    <n v="3"/>
    <s v="Hispanic or Latino"/>
    <s v="North America"/>
    <n v="1"/>
    <n v="0"/>
    <n v="0"/>
    <n v="0"/>
    <n v="0"/>
    <n v="0"/>
    <n v="0"/>
    <n v="0"/>
  </r>
  <r>
    <s v="62a8fe9abc6861bf317f0c01"/>
    <s v="anonymous"/>
    <s v="6/14/2022"/>
    <s v="17:33"/>
    <s v="0:03:16"/>
    <s v="Data Analyst"/>
    <n v="1"/>
    <n v="0"/>
    <n v="0"/>
    <n v="0"/>
    <n v="0"/>
    <s v="Yes"/>
    <s v="0-40k"/>
    <n v="1"/>
    <s v="Tech"/>
    <s v="Python"/>
    <n v="1"/>
    <n v="7"/>
    <n v="5"/>
    <n v="5"/>
    <n v="4"/>
    <n v="4"/>
    <n v="4.333333333333333"/>
    <s v="Difficult"/>
    <s v="Better Salary"/>
    <s v="Male"/>
    <n v="0"/>
    <n v="28"/>
    <x v="1"/>
    <n v="3"/>
    <s v="Other"/>
    <s v="India"/>
    <n v="0"/>
    <n v="0"/>
    <n v="0"/>
    <n v="1"/>
    <n v="0"/>
    <n v="0"/>
    <n v="0"/>
    <n v="0"/>
  </r>
  <r>
    <s v="62a9024d18134ddc75d6e76d"/>
    <s v="anonymous"/>
    <s v="6/14/2022"/>
    <s v="17:49"/>
    <s v="0:01:44"/>
    <s v="Data Analyst"/>
    <n v="1"/>
    <n v="0"/>
    <n v="0"/>
    <n v="0"/>
    <n v="0"/>
    <s v="Yes"/>
    <s v="0-40k"/>
    <n v="1"/>
    <s v="Healthcare"/>
    <s v="R"/>
    <n v="3"/>
    <n v="6"/>
    <n v="6"/>
    <n v="4"/>
    <n v="6"/>
    <n v="3"/>
    <n v="4.666666666666667"/>
    <s v="Very Easy"/>
    <s v="Better Salary"/>
    <s v="Female"/>
    <n v="1"/>
    <n v="28"/>
    <x v="3"/>
    <n v="4"/>
    <s v="Black or African American"/>
    <s v="United Kingdom"/>
    <n v="0"/>
    <n v="0"/>
    <n v="0"/>
    <n v="0"/>
    <n v="1"/>
    <n v="0"/>
    <n v="0"/>
    <n v="0"/>
  </r>
  <r>
    <s v="62a95253bae91e4b8b8b91d9"/>
    <s v="anonymous"/>
    <s v="6/14/2022"/>
    <s v="23:30"/>
    <s v="0:01:02"/>
    <s v="Student/Looking/None"/>
    <n v="0"/>
    <n v="0"/>
    <n v="0"/>
    <n v="0"/>
    <n v="0"/>
    <s v="Yes"/>
    <s v="0-40k"/>
    <n v="1"/>
    <s v="Telecommunication"/>
    <s v="Python"/>
    <n v="0"/>
    <n v="3"/>
    <n v="3"/>
    <n v="4"/>
    <n v="5"/>
    <n v="5"/>
    <n v="3.3333333333333335"/>
    <s v="Difficult"/>
    <s v="Good Work/Life Balance"/>
    <s v="Female"/>
    <n v="1"/>
    <n v="26"/>
    <x v="3"/>
    <n v="4"/>
    <s v="Asian or Asian American"/>
    <s v="India"/>
    <n v="0"/>
    <n v="0"/>
    <n v="0"/>
    <n v="1"/>
    <n v="0"/>
    <n v="0"/>
    <n v="0"/>
    <n v="0"/>
  </r>
  <r>
    <s v="62a350f7f3072dd892624d05"/>
    <s v="anonymous"/>
    <s v="6/10/2022"/>
    <s v="10:11"/>
    <s v="0:02:03"/>
    <s v="Data Analyst"/>
    <n v="1"/>
    <n v="0"/>
    <n v="0"/>
    <n v="0"/>
    <n v="0"/>
    <s v="Yes"/>
    <s v="0-40k"/>
    <n v="1"/>
    <s v="Finance"/>
    <s v="C/C++"/>
    <n v="5"/>
    <n v="2"/>
    <n v="4"/>
    <n v="3"/>
    <n v="3"/>
    <n v="3"/>
    <n v="3.3333333333333335"/>
    <s v="Difficult"/>
    <s v="Good Work/Life Balance"/>
    <s v="Female"/>
    <n v="1"/>
    <n v="25"/>
    <x v="1"/>
    <n v="3"/>
    <s v="Black or African American"/>
    <s v="Africa"/>
    <n v="0"/>
    <n v="1"/>
    <n v="0"/>
    <n v="0"/>
    <n v="0"/>
    <n v="0"/>
    <n v="0"/>
    <n v="0"/>
  </r>
  <r>
    <s v="62a9612bf8d5efcc22007c09"/>
    <s v="anonymous"/>
    <s v="6/15/2022"/>
    <s v="0:33"/>
    <s v="0:01:26"/>
    <s v="Data Analyst"/>
    <n v="1"/>
    <n v="0"/>
    <n v="0"/>
    <n v="0"/>
    <n v="0"/>
    <s v="Yes"/>
    <s v="66k-85k"/>
    <n v="3"/>
    <s v="Education"/>
    <s v="SQL"/>
    <n v="5"/>
    <n v="9"/>
    <n v="7"/>
    <n v="9"/>
    <n v="8"/>
    <n v="9"/>
    <n v="7.833333333333333"/>
    <s v="Neither easy nor difficult"/>
    <s v="Better Salary"/>
    <s v="Male"/>
    <n v="0"/>
    <n v="27"/>
    <x v="1"/>
    <n v="3"/>
    <s v="Asian or Asian American"/>
    <s v="Australia"/>
    <n v="0"/>
    <n v="0"/>
    <n v="0"/>
    <n v="0"/>
    <n v="0"/>
    <n v="0"/>
    <n v="1"/>
    <n v="0"/>
  </r>
  <r>
    <s v="62a962380f8c8599d5b7e3fb"/>
    <s v="anonymous"/>
    <s v="6/15/2022"/>
    <s v="0:38"/>
    <s v="0:01:24"/>
    <s v="Data Analyst"/>
    <n v="1"/>
    <n v="0"/>
    <n v="0"/>
    <n v="0"/>
    <n v="0"/>
    <s v="Yes"/>
    <s v="0-40k"/>
    <n v="1"/>
    <s v="Other"/>
    <s v="Other"/>
    <n v="2"/>
    <n v="0"/>
    <n v="5"/>
    <n v="3"/>
    <n v="0"/>
    <n v="3"/>
    <n v="2.1666666666666665"/>
    <s v="Very Difficult"/>
    <s v="Remote Work"/>
    <s v="Male"/>
    <n v="0"/>
    <n v="28"/>
    <x v="1"/>
    <n v="3"/>
    <s v="Black or African American"/>
    <s v="Africa"/>
    <n v="0"/>
    <n v="1"/>
    <n v="0"/>
    <n v="0"/>
    <n v="0"/>
    <n v="0"/>
    <n v="0"/>
    <n v="0"/>
  </r>
  <r>
    <s v="62a993537dc029e2d674e9b5"/>
    <s v="anonymous"/>
    <s v="6/15/2022"/>
    <s v="4:07"/>
    <s v="0:02:08"/>
    <s v="Data Analyst"/>
    <n v="1"/>
    <n v="0"/>
    <n v="0"/>
    <n v="0"/>
    <n v="0"/>
    <s v="No"/>
    <s v="66k-85k"/>
    <n v="3"/>
    <s v="Education"/>
    <s v="Python"/>
    <n v="3"/>
    <n v="3"/>
    <n v="5"/>
    <n v="3"/>
    <n v="3"/>
    <n v="4"/>
    <n v="3.5"/>
    <s v="Neither easy nor difficult"/>
    <s v="Good Work/Life Balance"/>
    <s v="Female"/>
    <n v="1"/>
    <n v="38"/>
    <x v="3"/>
    <n v="4"/>
    <s v="Black or African American"/>
    <s v="Africa"/>
    <n v="0"/>
    <n v="1"/>
    <n v="0"/>
    <n v="0"/>
    <n v="0"/>
    <n v="0"/>
    <n v="0"/>
    <n v="0"/>
  </r>
  <r>
    <s v="62a9bb81bc6861bf3180079c"/>
    <s v="anonymous"/>
    <s v="6/15/2022"/>
    <s v="6:59"/>
    <s v="0:01:56"/>
    <s v="Data Analyst"/>
    <n v="1"/>
    <n v="0"/>
    <n v="0"/>
    <n v="0"/>
    <n v="0"/>
    <s v="No"/>
    <s v="0-40k"/>
    <n v="1"/>
    <s v="Finance"/>
    <s v="Python"/>
    <n v="2"/>
    <n v="6"/>
    <n v="5"/>
    <n v="5"/>
    <n v="6"/>
    <n v="6"/>
    <n v="5"/>
    <s v="Easy"/>
    <s v="Good Culture"/>
    <s v="Male"/>
    <n v="0"/>
    <n v="22"/>
    <x v="1"/>
    <n v="3"/>
    <s v="White or Caucasian"/>
    <s v="North America"/>
    <n v="1"/>
    <n v="0"/>
    <n v="0"/>
    <n v="0"/>
    <n v="0"/>
    <n v="0"/>
    <n v="0"/>
    <n v="0"/>
  </r>
  <r>
    <s v="62a9c880f408bae018f6aa1b"/>
    <s v="anonymous"/>
    <s v="6/15/2022"/>
    <s v="7:54"/>
    <s v="0:01:32"/>
    <s v="Data Analyst"/>
    <n v="1"/>
    <n v="0"/>
    <n v="0"/>
    <n v="0"/>
    <n v="0"/>
    <s v="Yes"/>
    <s v="86k-105k"/>
    <n v="4"/>
    <s v="Other"/>
    <s v="Python"/>
    <n v="7"/>
    <n v="8"/>
    <n v="9"/>
    <n v="9"/>
    <n v="9"/>
    <n v="9"/>
    <n v="8.5"/>
    <s v="Difficult"/>
    <s v="Better Salary"/>
    <s v="Male"/>
    <n v="0"/>
    <n v="34"/>
    <x v="1"/>
    <n v="3"/>
    <s v="Hispanic or Latino"/>
    <s v="North America"/>
    <n v="1"/>
    <n v="0"/>
    <n v="0"/>
    <n v="0"/>
    <n v="0"/>
    <n v="0"/>
    <n v="0"/>
    <n v="0"/>
  </r>
  <r>
    <s v="62a3abacd8c00e9f541a96eb"/>
    <s v="anonymous"/>
    <s v="6/10/2022"/>
    <s v="16:38"/>
    <s v="0:01:33"/>
    <s v="Student/Looking/None"/>
    <n v="0"/>
    <n v="0"/>
    <n v="0"/>
    <n v="0"/>
    <n v="0"/>
    <s v="No"/>
    <s v="0-40k"/>
    <n v="1"/>
    <s v="Real Estate"/>
    <s v="R"/>
    <n v="0"/>
    <n v="5"/>
    <n v="0"/>
    <n v="0"/>
    <n v="0"/>
    <n v="0"/>
    <n v="0.83333333333333337"/>
    <s v="Very Difficult"/>
    <s v="Remote Work"/>
    <s v="Male"/>
    <n v="0"/>
    <n v="34"/>
    <x v="2"/>
    <n v="1"/>
    <s v="Black or African American"/>
    <s v="Africa"/>
    <n v="0"/>
    <n v="1"/>
    <n v="0"/>
    <n v="0"/>
    <n v="0"/>
    <n v="0"/>
    <n v="0"/>
    <n v="0"/>
  </r>
  <r>
    <s v="62a9f0172e54c9003e5cdc25"/>
    <s v="anonymous"/>
    <s v="6/15/2022"/>
    <s v="10:43"/>
    <s v="0:01:06"/>
    <s v="Data Analyst"/>
    <n v="1"/>
    <n v="0"/>
    <n v="0"/>
    <n v="0"/>
    <n v="0"/>
    <s v="Yes"/>
    <s v="66k-85k"/>
    <n v="3"/>
    <s v="Tech"/>
    <s v="Python"/>
    <n v="5"/>
    <n v="9"/>
    <n v="7"/>
    <n v="7"/>
    <n v="8"/>
    <n v="9"/>
    <n v="7.5"/>
    <s v="Neither easy nor difficult"/>
    <s v="Better Salary"/>
    <s v="Female"/>
    <n v="1"/>
    <n v="26"/>
    <x v="1"/>
    <n v="3"/>
    <s v="Asian or Asian American"/>
    <s v="North America"/>
    <n v="1"/>
    <n v="0"/>
    <n v="0"/>
    <n v="0"/>
    <n v="0"/>
    <n v="0"/>
    <n v="0"/>
    <n v="0"/>
  </r>
  <r>
    <s v="62a40d86d8c00e9f541afb5e"/>
    <s v="anonymous"/>
    <s v="6/10/2022"/>
    <s v="23:35"/>
    <s v="0:05:15"/>
    <s v="Data Analyst"/>
    <n v="1"/>
    <n v="0"/>
    <n v="0"/>
    <n v="0"/>
    <n v="0"/>
    <s v="Yes"/>
    <s v="0-40k"/>
    <n v="1"/>
    <s v="Other"/>
    <s v="R"/>
    <n v="3"/>
    <n v="2"/>
    <n v="6"/>
    <n v="5"/>
    <n v="5"/>
    <n v="6"/>
    <n v="4.5"/>
    <s v="Neither easy nor difficult"/>
    <s v="Good Culture"/>
    <s v="Female"/>
    <n v="1"/>
    <n v="25"/>
    <x v="1"/>
    <n v="3"/>
    <s v="Asian or Asian American"/>
    <s v="Asia"/>
    <n v="0"/>
    <n v="0"/>
    <n v="0"/>
    <n v="0"/>
    <n v="0"/>
    <n v="1"/>
    <n v="0"/>
    <n v="0"/>
  </r>
  <r>
    <s v="62aa121dcec54911e9d446cc"/>
    <s v="anonymous"/>
    <s v="6/15/2022"/>
    <s v="13:08"/>
    <s v="0:03:23"/>
    <s v="Data Scientist"/>
    <n v="0"/>
    <n v="0"/>
    <n v="1"/>
    <n v="0"/>
    <n v="0"/>
    <s v="Yes"/>
    <s v="125k-150k"/>
    <n v="6"/>
    <s v="Tech"/>
    <s v="Python"/>
    <n v="5"/>
    <n v="3"/>
    <n v="7"/>
    <n v="4"/>
    <n v="5"/>
    <n v="3"/>
    <n v="4.5"/>
    <s v="Easy"/>
    <s v="Other"/>
    <s v="Male"/>
    <n v="0"/>
    <n v="34"/>
    <x v="1"/>
    <n v="3"/>
    <s v="Black or African American"/>
    <s v="North America"/>
    <n v="1"/>
    <n v="0"/>
    <n v="0"/>
    <n v="0"/>
    <n v="0"/>
    <n v="0"/>
    <n v="0"/>
    <n v="0"/>
  </r>
  <r>
    <s v="62aa1734f3072dd8926c4168"/>
    <s v="anonymous"/>
    <s v="6/15/2022"/>
    <s v="13:30"/>
    <s v="0:03:51"/>
    <s v="BI Developer/Engineer"/>
    <n v="0"/>
    <n v="0"/>
    <n v="0"/>
    <n v="1"/>
    <n v="0"/>
    <s v="Yes"/>
    <s v="41k-65k"/>
    <n v="2"/>
    <s v="Finance"/>
    <s v="Other"/>
    <n v="7"/>
    <n v="10"/>
    <n v="10"/>
    <n v="10"/>
    <n v="4"/>
    <n v="5"/>
    <n v="7.666666666666667"/>
    <s v="Neither easy nor difficult"/>
    <s v="Good Work/Life Balance"/>
    <s v="Female"/>
    <n v="1"/>
    <n v="32"/>
    <x v="1"/>
    <n v="3"/>
    <s v="Hispanic or Latino"/>
    <s v="Europe"/>
    <n v="0"/>
    <n v="0"/>
    <n v="1"/>
    <n v="0"/>
    <n v="0"/>
    <n v="0"/>
    <n v="0"/>
    <n v="0"/>
  </r>
  <r>
    <s v="62aa21e218134ddc75d8be11"/>
    <s v="anonymous"/>
    <s v="6/15/2022"/>
    <s v="14:16"/>
    <s v="0:01:15"/>
    <s v="Student/Looking/None"/>
    <n v="0"/>
    <n v="0"/>
    <n v="0"/>
    <n v="0"/>
    <n v="0"/>
    <s v="No"/>
    <s v="0-40k"/>
    <n v="1"/>
    <s v="Construction"/>
    <s v="R"/>
    <n v="2"/>
    <n v="2"/>
    <n v="2"/>
    <n v="2"/>
    <n v="2"/>
    <n v="2"/>
    <n v="2"/>
    <s v="Difficult"/>
    <s v="Better Salary"/>
    <s v="Male"/>
    <n v="0"/>
    <n v="24"/>
    <x v="4"/>
    <n v="2"/>
    <s v="Black or African American"/>
    <s v="North America"/>
    <n v="1"/>
    <n v="0"/>
    <n v="0"/>
    <n v="0"/>
    <n v="0"/>
    <n v="0"/>
    <n v="0"/>
    <n v="0"/>
  </r>
  <r>
    <s v="62a7047c24a26260273c9646"/>
    <s v="anonymous"/>
    <s v="6/13/2022"/>
    <s v="5:33"/>
    <s v="0:01:50"/>
    <s v="Data Analyst"/>
    <n v="1"/>
    <n v="0"/>
    <n v="0"/>
    <n v="0"/>
    <n v="0"/>
    <s v="Yes"/>
    <s v="0-40k"/>
    <n v="1"/>
    <s v="Tech"/>
    <s v="Python"/>
    <n v="0"/>
    <n v="3"/>
    <n v="0"/>
    <n v="1"/>
    <n v="0"/>
    <n v="0"/>
    <n v="0.66666666666666663"/>
    <s v="Easy"/>
    <s v="Good Culture"/>
    <s v="Female"/>
    <n v="1"/>
    <n v="30"/>
    <x v="3"/>
    <n v="4"/>
    <s v="Other"/>
    <s v="Asia"/>
    <n v="0"/>
    <n v="0"/>
    <n v="0"/>
    <n v="0"/>
    <n v="0"/>
    <n v="1"/>
    <n v="0"/>
    <n v="0"/>
  </r>
  <r>
    <s v="62a33e62575fa3a5ae88aabf"/>
    <s v="anonymous"/>
    <s v="6/10/2022"/>
    <s v="8:51"/>
    <s v="0:02:14"/>
    <s v="Data Analyst"/>
    <n v="1"/>
    <n v="0"/>
    <n v="0"/>
    <n v="0"/>
    <n v="0"/>
    <s v="No"/>
    <s v="0-40k"/>
    <n v="1"/>
    <s v="Tech"/>
    <s v="Python"/>
    <n v="7"/>
    <n v="8"/>
    <n v="8"/>
    <n v="8"/>
    <n v="3"/>
    <n v="8"/>
    <n v="7"/>
    <s v="Easy"/>
    <s v="Better Salary"/>
    <s v="Male"/>
    <n v="0"/>
    <n v="24"/>
    <x v="0"/>
    <s v=" "/>
    <s v="Black or African American"/>
    <s v="Africa"/>
    <n v="0"/>
    <n v="1"/>
    <n v="0"/>
    <n v="0"/>
    <n v="0"/>
    <n v="0"/>
    <n v="0"/>
    <n v="0"/>
  </r>
  <r>
    <s v="62a5177d18134ddc75d0e9d8"/>
    <s v="anonymous"/>
    <s v="6/11/2022"/>
    <s v="18:30"/>
    <s v="0:05:09"/>
    <s v="Student/Looking/None"/>
    <n v="0"/>
    <n v="0"/>
    <n v="0"/>
    <n v="0"/>
    <n v="0"/>
    <s v="Yes"/>
    <s v="0-40k"/>
    <n v="1"/>
    <s v="Other"/>
    <s v="R"/>
    <n v="0"/>
    <n v="2"/>
    <n v="2"/>
    <n v="3"/>
    <n v="3"/>
    <n v="4"/>
    <n v="2.3333333333333335"/>
    <s v="Neither easy nor difficult"/>
    <s v="Good Work/Life Balance"/>
    <s v="Male"/>
    <n v="0"/>
    <n v="42"/>
    <x v="3"/>
    <n v="4"/>
    <s v="Black or African American"/>
    <s v="Africa"/>
    <n v="0"/>
    <n v="1"/>
    <n v="0"/>
    <n v="0"/>
    <n v="0"/>
    <n v="0"/>
    <n v="0"/>
    <n v="0"/>
  </r>
  <r>
    <s v="62aa34e8f3072dd8926c7d56"/>
    <s v="anonymous"/>
    <s v="6/15/2022"/>
    <s v="15:37"/>
    <s v="0:01:49"/>
    <s v="Data Analyst"/>
    <n v="1"/>
    <n v="0"/>
    <n v="0"/>
    <n v="0"/>
    <n v="0"/>
    <s v="No"/>
    <s v="0-40k"/>
    <n v="1"/>
    <s v="Other"/>
    <s v="Python"/>
    <n v="0"/>
    <n v="7"/>
    <n v="1"/>
    <n v="6"/>
    <n v="0"/>
    <n v="0"/>
    <n v="2.3333333333333335"/>
    <s v="Easy"/>
    <s v="Better Salary"/>
    <s v="Male"/>
    <n v="0"/>
    <n v="27"/>
    <x v="1"/>
    <n v="3"/>
    <s v="Black or African American"/>
    <s v="North America"/>
    <n v="1"/>
    <n v="0"/>
    <n v="0"/>
    <n v="0"/>
    <n v="0"/>
    <n v="0"/>
    <n v="0"/>
    <n v="0"/>
  </r>
  <r>
    <s v="62aa356ff8d5efcc22020832"/>
    <s v="anonymous"/>
    <s v="6/15/2022"/>
    <s v="15:39"/>
    <s v="0:01:03"/>
    <s v="Data Analyst"/>
    <n v="1"/>
    <n v="0"/>
    <n v="0"/>
    <n v="0"/>
    <n v="0"/>
    <s v="Yes"/>
    <s v="66k-85k"/>
    <n v="3"/>
    <s v="Tech"/>
    <s v="R"/>
    <n v="4"/>
    <n v="3"/>
    <n v="6"/>
    <n v="7"/>
    <n v="4"/>
    <n v="7"/>
    <n v="5.166666666666667"/>
    <s v="Easy"/>
    <s v="Better Salary"/>
    <s v="Male"/>
    <n v="0"/>
    <n v="28"/>
    <x v="3"/>
    <n v="4"/>
    <s v="Black or African American"/>
    <s v="North America"/>
    <n v="1"/>
    <n v="0"/>
    <n v="0"/>
    <n v="0"/>
    <n v="0"/>
    <n v="0"/>
    <n v="0"/>
    <n v="0"/>
  </r>
  <r>
    <s v="62aa3e6824a26260274264da"/>
    <s v="anonymous"/>
    <s v="6/15/2022"/>
    <s v="16:17"/>
    <s v="0:02:13"/>
    <s v="Data Analyst"/>
    <n v="1"/>
    <n v="0"/>
    <n v="0"/>
    <n v="0"/>
    <n v="0"/>
    <s v="Yes"/>
    <s v="0-40k"/>
    <n v="1"/>
    <s v="Other"/>
    <s v="Python"/>
    <n v="1"/>
    <n v="9"/>
    <n v="5"/>
    <n v="5"/>
    <n v="1"/>
    <n v="1"/>
    <n v="3.6666666666666665"/>
    <s v="Difficult"/>
    <s v="Better Salary"/>
    <s v="Male"/>
    <n v="0"/>
    <n v="30"/>
    <x v="1"/>
    <n v="3"/>
    <s v="Other"/>
    <s v="Africa"/>
    <n v="0"/>
    <n v="1"/>
    <n v="0"/>
    <n v="0"/>
    <n v="0"/>
    <n v="0"/>
    <n v="0"/>
    <n v="0"/>
  </r>
  <r>
    <s v="62aa4790f8d5efcc2202266e"/>
    <s v="anonymous"/>
    <s v="6/15/2022"/>
    <s v="16:56"/>
    <s v="0:01:10"/>
    <s v="Data Analyst"/>
    <n v="1"/>
    <n v="0"/>
    <n v="0"/>
    <n v="0"/>
    <n v="0"/>
    <s v="Yes"/>
    <s v="0-40k"/>
    <n v="1"/>
    <s v="Other"/>
    <s v="Python"/>
    <n v="0"/>
    <n v="6"/>
    <n v="5"/>
    <n v="5"/>
    <n v="5"/>
    <n v="6"/>
    <n v="4.5"/>
    <s v="Difficult"/>
    <s v="Remote Work"/>
    <s v="Male"/>
    <n v="0"/>
    <n v="37"/>
    <x v="1"/>
    <n v="3"/>
    <s v="White or Caucasian"/>
    <s v="North America"/>
    <n v="1"/>
    <n v="0"/>
    <n v="0"/>
    <n v="0"/>
    <n v="0"/>
    <n v="0"/>
    <n v="0"/>
    <n v="0"/>
  </r>
  <r>
    <s v="62aa5761bc6861bf318141fc"/>
    <s v="anonymous"/>
    <s v="6/15/2022"/>
    <s v="18:04"/>
    <s v="0:02:35"/>
    <s v="Other"/>
    <n v="0"/>
    <n v="0"/>
    <n v="0"/>
    <n v="0"/>
    <n v="0"/>
    <s v="No"/>
    <s v="41k-65k"/>
    <n v="2"/>
    <s v="Tech"/>
    <s v="JavaScript"/>
    <n v="7"/>
    <n v="7"/>
    <n v="5"/>
    <n v="5"/>
    <n v="0"/>
    <n v="0"/>
    <n v="4"/>
    <s v="Difficult"/>
    <s v="Good Culture"/>
    <s v="Male"/>
    <n v="0"/>
    <n v="32"/>
    <x v="1"/>
    <n v="3"/>
    <s v="Asian or Asian American"/>
    <s v="Australia"/>
    <n v="0"/>
    <n v="0"/>
    <n v="0"/>
    <n v="0"/>
    <n v="0"/>
    <n v="0"/>
    <n v="1"/>
    <n v="0"/>
  </r>
  <r>
    <s v="62aa2f44bc6861bf3180fd06"/>
    <s v="anonymous"/>
    <s v="6/15/2022"/>
    <s v="15:13"/>
    <s v="0:02:00"/>
    <s v="Data Analyst"/>
    <n v="1"/>
    <n v="0"/>
    <n v="0"/>
    <n v="0"/>
    <n v="0"/>
    <s v="Yes"/>
    <s v="41k-65k"/>
    <n v="2"/>
    <s v="Telecommunication"/>
    <s v="SQL"/>
    <n v="4"/>
    <n v="7"/>
    <n v="5"/>
    <n v="6"/>
    <n v="4"/>
    <n v="6"/>
    <n v="5.333333333333333"/>
    <s v="Difficult"/>
    <s v="Better Salary"/>
    <s v="Female"/>
    <n v="1"/>
    <n v="32"/>
    <x v="3"/>
    <n v="4"/>
    <s v="Black or African American"/>
    <s v="Europe"/>
    <n v="0"/>
    <n v="0"/>
    <n v="1"/>
    <n v="0"/>
    <n v="0"/>
    <n v="0"/>
    <n v="0"/>
    <n v="0"/>
  </r>
  <r>
    <s v="62a3447a575fa3a5ae88b6c0"/>
    <s v="anonymous"/>
    <s v="6/10/2022"/>
    <s v="9:17"/>
    <s v="0:04:14"/>
    <s v="Data Analyst"/>
    <n v="1"/>
    <n v="0"/>
    <n v="0"/>
    <n v="0"/>
    <n v="0"/>
    <s v="No"/>
    <s v="0-40k"/>
    <n v="1"/>
    <s v="Tech"/>
    <s v="Python"/>
    <n v="2"/>
    <n v="9"/>
    <n v="9"/>
    <n v="8"/>
    <n v="6"/>
    <n v="2"/>
    <n v="6"/>
    <s v="Easy"/>
    <s v="Better Salary"/>
    <s v="Male"/>
    <n v="0"/>
    <n v="25"/>
    <x v="1"/>
    <n v="3"/>
    <s v="Asian or Asian American"/>
    <s v="Asia"/>
    <n v="0"/>
    <n v="0"/>
    <n v="0"/>
    <n v="0"/>
    <n v="0"/>
    <n v="1"/>
    <n v="0"/>
    <n v="0"/>
  </r>
  <r>
    <s v="62aa95970a77c1a77f709268"/>
    <s v="anonymous"/>
    <s v="6/15/2022"/>
    <s v="22:29"/>
    <s v="0:06:15"/>
    <s v="Data Analyst"/>
    <n v="1"/>
    <n v="0"/>
    <n v="0"/>
    <n v="0"/>
    <n v="0"/>
    <s v="Yes"/>
    <s v="125k-150k"/>
    <n v="6"/>
    <s v="Finance"/>
    <s v="Python"/>
    <n v="6"/>
    <n v="8"/>
    <n v="7"/>
    <n v="4"/>
    <n v="4"/>
    <n v="2"/>
    <n v="5.166666666666667"/>
    <s v="Easy"/>
    <s v="Other"/>
    <s v="Male"/>
    <n v="0"/>
    <n v="34"/>
    <x v="1"/>
    <n v="3"/>
    <s v="Asian or Asian American"/>
    <s v="Australia"/>
    <n v="0"/>
    <n v="0"/>
    <n v="0"/>
    <n v="0"/>
    <n v="0"/>
    <n v="0"/>
    <n v="1"/>
    <n v="0"/>
  </r>
  <r>
    <s v="62aa98bfcf255543173adbdc"/>
    <s v="anonymous"/>
    <s v="6/15/2022"/>
    <s v="22:43"/>
    <s v="0:01:38"/>
    <s v="Data Analyst"/>
    <n v="1"/>
    <n v="0"/>
    <n v="0"/>
    <n v="0"/>
    <n v="0"/>
    <s v="No"/>
    <s v="41k-65k"/>
    <n v="2"/>
    <s v="Other"/>
    <s v="Python"/>
    <n v="5"/>
    <n v="6"/>
    <n v="10"/>
    <n v="7"/>
    <n v="3"/>
    <n v="3"/>
    <n v="5.666666666666667"/>
    <s v="Neither easy nor difficult"/>
    <s v="Remote Work"/>
    <s v="Male"/>
    <n v="0"/>
    <n v="27"/>
    <x v="1"/>
    <n v="3"/>
    <s v="Black or African American"/>
    <s v="North America"/>
    <n v="1"/>
    <n v="0"/>
    <n v="0"/>
    <n v="0"/>
    <n v="0"/>
    <n v="0"/>
    <n v="0"/>
    <n v="0"/>
  </r>
  <r>
    <s v="62aaa387f8d5efcc22029fcb"/>
    <s v="anonymous"/>
    <s v="6/15/2022"/>
    <s v="23:29"/>
    <s v="0:01:17"/>
    <s v="Data Analyst"/>
    <n v="1"/>
    <n v="0"/>
    <n v="0"/>
    <n v="0"/>
    <n v="0"/>
    <s v="Yes"/>
    <s v="66k-85k"/>
    <n v="3"/>
    <s v="Healthcare"/>
    <s v="SQL"/>
    <n v="7"/>
    <n v="7"/>
    <n v="4"/>
    <n v="7"/>
    <n v="7"/>
    <n v="7"/>
    <n v="6.5"/>
    <s v="Difficult"/>
    <s v="Better Salary"/>
    <s v="Male"/>
    <n v="0"/>
    <n v="54"/>
    <x v="2"/>
    <n v="1"/>
    <s v="White or Caucasian"/>
    <s v="North America"/>
    <n v="1"/>
    <n v="0"/>
    <n v="0"/>
    <n v="0"/>
    <n v="0"/>
    <n v="0"/>
    <n v="0"/>
    <n v="0"/>
  </r>
  <r>
    <s v="62aacd922e54c9003e5e33c2"/>
    <s v="anonymous"/>
    <s v="6/16/2022"/>
    <s v="2:28"/>
    <s v="0:01:22"/>
    <s v="Student/Looking/None"/>
    <n v="0"/>
    <n v="0"/>
    <n v="0"/>
    <n v="0"/>
    <n v="0"/>
    <s v="Yes"/>
    <s v="0-40k"/>
    <n v="1"/>
    <s v="Finance"/>
    <s v="SQL"/>
    <n v="3"/>
    <n v="3"/>
    <n v="3"/>
    <n v="3"/>
    <n v="3"/>
    <n v="3"/>
    <n v="3"/>
    <s v="Neither easy nor difficult"/>
    <s v="Good Work/Life Balance"/>
    <s v="Male"/>
    <n v="0"/>
    <n v="25"/>
    <x v="3"/>
    <n v="4"/>
    <s v="Asian or Asian American"/>
    <s v="India"/>
    <n v="0"/>
    <n v="0"/>
    <n v="0"/>
    <n v="1"/>
    <n v="0"/>
    <n v="0"/>
    <n v="0"/>
    <n v="0"/>
  </r>
  <r>
    <s v="62aaeecd0f8c8599d5ba6923"/>
    <s v="anonymous"/>
    <s v="6/16/2022"/>
    <s v="4:50"/>
    <s v="0:01:42"/>
    <s v="Student/Looking/None"/>
    <n v="0"/>
    <n v="0"/>
    <n v="0"/>
    <n v="0"/>
    <n v="0"/>
    <s v="No"/>
    <s v="0-40k"/>
    <n v="1"/>
    <s v="Tech"/>
    <s v="Python"/>
    <n v="7"/>
    <n v="7"/>
    <n v="2"/>
    <n v="2"/>
    <n v="7"/>
    <n v="9"/>
    <n v="5.666666666666667"/>
    <s v="Easy"/>
    <s v="Good Work/Life Balance"/>
    <s v="Male"/>
    <n v="0"/>
    <n v="33"/>
    <x v="1"/>
    <n v="3"/>
    <s v="Asian or Asian American"/>
    <s v="India"/>
    <n v="0"/>
    <n v="0"/>
    <n v="0"/>
    <n v="1"/>
    <n v="0"/>
    <n v="0"/>
    <n v="0"/>
    <n v="0"/>
  </r>
  <r>
    <s v="62aaf8397dc029e2d6773cde"/>
    <s v="anonymous"/>
    <s v="6/16/2022"/>
    <s v="5:30"/>
    <s v="0:01:17"/>
    <s v="Data Analyst"/>
    <n v="1"/>
    <n v="0"/>
    <n v="0"/>
    <n v="0"/>
    <n v="0"/>
    <s v="Yes"/>
    <s v="41k-65k"/>
    <n v="2"/>
    <s v="Tech"/>
    <s v="Python"/>
    <n v="4"/>
    <n v="8"/>
    <n v="8"/>
    <n v="8"/>
    <n v="10"/>
    <n v="10"/>
    <n v="8"/>
    <s v="Very Easy"/>
    <s v="Remote Work"/>
    <s v="Male"/>
    <n v="0"/>
    <n v="30"/>
    <x v="3"/>
    <n v="4"/>
    <s v="White or Caucasian"/>
    <s v="United Kingdom"/>
    <n v="0"/>
    <n v="0"/>
    <n v="0"/>
    <n v="0"/>
    <n v="1"/>
    <n v="0"/>
    <n v="0"/>
    <n v="0"/>
  </r>
  <r>
    <s v="62a7029ff8f7561645899bae"/>
    <s v="anonymous"/>
    <s v="6/13/2022"/>
    <s v="5:25"/>
    <s v="0:03:29"/>
    <s v="Data Analyst"/>
    <n v="1"/>
    <n v="0"/>
    <n v="0"/>
    <n v="0"/>
    <n v="0"/>
    <s v="Yes"/>
    <s v="0-40k"/>
    <n v="1"/>
    <s v="Other"/>
    <s v="Python"/>
    <n v="5"/>
    <n v="5"/>
    <n v="7"/>
    <n v="7"/>
    <n v="7"/>
    <n v="8"/>
    <n v="6.5"/>
    <s v="Neither easy nor difficult"/>
    <s v="Good Work/Life Balance"/>
    <s v="Male"/>
    <n v="0"/>
    <n v="32"/>
    <x v="3"/>
    <n v="4"/>
    <s v="White or Caucasian"/>
    <s v="Africa"/>
    <n v="0"/>
    <n v="1"/>
    <n v="0"/>
    <n v="0"/>
    <n v="0"/>
    <n v="0"/>
    <n v="0"/>
    <n v="0"/>
  </r>
  <r>
    <s v="62a34340bc6861bf3176d05b"/>
    <s v="anonymous"/>
    <s v="6/10/2022"/>
    <s v="9:12"/>
    <s v="0:04:03"/>
    <s v="BI Developer/Engineer"/>
    <n v="0"/>
    <n v="0"/>
    <n v="0"/>
    <n v="1"/>
    <n v="0"/>
    <s v="Yes"/>
    <s v="41k-65k"/>
    <n v="2"/>
    <s v="Tech"/>
    <s v="Python"/>
    <n v="6"/>
    <n v="7"/>
    <n v="4"/>
    <n v="3"/>
    <n v="9"/>
    <n v="8"/>
    <n v="6.166666666666667"/>
    <s v="Difficult"/>
    <s v="Better Salary"/>
    <s v="Male"/>
    <n v="0"/>
    <n v="28"/>
    <x v="1"/>
    <n v="3"/>
    <s v="White or Caucasian"/>
    <s v="Europe"/>
    <n v="0"/>
    <n v="0"/>
    <n v="1"/>
    <n v="0"/>
    <n v="0"/>
    <n v="0"/>
    <n v="0"/>
    <n v="0"/>
  </r>
  <r>
    <s v="62ab1cb0cec54911e9d5d187"/>
    <s v="anonymous"/>
    <s v="6/16/2022"/>
    <s v="8:06"/>
    <s v="0:01:29"/>
    <s v="Data Analyst"/>
    <n v="1"/>
    <n v="0"/>
    <n v="0"/>
    <n v="0"/>
    <n v="0"/>
    <s v="Yes"/>
    <s v="66k-85k"/>
    <n v="3"/>
    <s v="Tech"/>
    <s v="R"/>
    <n v="8"/>
    <n v="10"/>
    <n v="10"/>
    <n v="10"/>
    <n v="8"/>
    <n v="9"/>
    <n v="9.1666666666666661"/>
    <s v="Neither easy nor difficult"/>
    <s v="Remote Work"/>
    <s v="Female"/>
    <n v="1"/>
    <n v="38"/>
    <x v="1"/>
    <n v="3"/>
    <s v="Black or African American"/>
    <s v="North America"/>
    <n v="1"/>
    <n v="0"/>
    <n v="0"/>
    <n v="0"/>
    <n v="0"/>
    <n v="0"/>
    <n v="0"/>
    <n v="0"/>
  </r>
  <r>
    <s v="62a3452818134ddc75ce9e1b"/>
    <s v="anonymous"/>
    <s v="6/10/2022"/>
    <s v="9:20"/>
    <s v="0:01:33"/>
    <s v="Data Analyst"/>
    <n v="1"/>
    <n v="0"/>
    <n v="0"/>
    <n v="0"/>
    <n v="0"/>
    <s v="Yes"/>
    <s v="106k-125k"/>
    <n v="5"/>
    <s v="Other"/>
    <s v="Python"/>
    <n v="3"/>
    <n v="5"/>
    <n v="3"/>
    <n v="3"/>
    <n v="5"/>
    <n v="5"/>
    <n v="4"/>
    <s v="Easy"/>
    <s v="Better Salary"/>
    <s v="Male"/>
    <n v="0"/>
    <n v="27"/>
    <x v="3"/>
    <n v="4"/>
    <s v="White or Caucasian"/>
    <s v="Europe"/>
    <n v="0"/>
    <n v="0"/>
    <n v="1"/>
    <n v="0"/>
    <n v="0"/>
    <n v="0"/>
    <n v="0"/>
    <n v="0"/>
  </r>
  <r>
    <s v="62ab6ab318134ddc75dabb09"/>
    <s v="anonymous"/>
    <s v="6/16/2022"/>
    <s v="13:38"/>
    <s v="0:01:20"/>
    <s v="Data Scientist"/>
    <n v="0"/>
    <n v="0"/>
    <n v="1"/>
    <n v="0"/>
    <n v="0"/>
    <s v="Yes"/>
    <s v="0-40k"/>
    <n v="1"/>
    <s v="Real Estate"/>
    <s v="Python"/>
    <n v="2"/>
    <n v="3"/>
    <n v="4"/>
    <n v="5"/>
    <n v="3"/>
    <n v="6"/>
    <n v="3.8333333333333335"/>
    <s v="Very Easy"/>
    <s v="Better Salary"/>
    <s v="Male"/>
    <n v="0"/>
    <n v="33"/>
    <x v="1"/>
    <n v="3"/>
    <s v="Asian or Asian American"/>
    <s v="India"/>
    <n v="0"/>
    <n v="0"/>
    <n v="0"/>
    <n v="1"/>
    <n v="0"/>
    <n v="0"/>
    <n v="0"/>
    <n v="0"/>
  </r>
  <r>
    <s v="62ab83a7d8c00e9f54263d2e"/>
    <s v="anonymous"/>
    <s v="6/16/2022"/>
    <s v="15:25"/>
    <s v="0:01:11"/>
    <s v="Data Analyst"/>
    <n v="1"/>
    <n v="0"/>
    <n v="0"/>
    <n v="0"/>
    <n v="0"/>
    <s v="Yes"/>
    <s v="41k-65k"/>
    <n v="2"/>
    <s v="Tech"/>
    <s v="Python"/>
    <n v="3"/>
    <n v="6"/>
    <n v="6"/>
    <n v="6"/>
    <n v="5"/>
    <n v="5"/>
    <n v="5.166666666666667"/>
    <s v="Neither easy nor difficult"/>
    <s v="Better Salary"/>
    <s v="Male"/>
    <n v="0"/>
    <n v="27"/>
    <x v="1"/>
    <n v="3"/>
    <s v="White or Caucasian"/>
    <s v="North America"/>
    <n v="1"/>
    <n v="0"/>
    <n v="0"/>
    <n v="0"/>
    <n v="0"/>
    <n v="0"/>
    <n v="0"/>
    <n v="0"/>
  </r>
  <r>
    <s v="62a34b07cec54911e9ca6b6e"/>
    <s v="anonymous"/>
    <s v="6/10/2022"/>
    <s v="9:45"/>
    <s v="0:01:19"/>
    <s v="Student/Looking/None"/>
    <n v="0"/>
    <n v="0"/>
    <n v="0"/>
    <n v="0"/>
    <n v="0"/>
    <s v="No"/>
    <s v="0-40k"/>
    <n v="1"/>
    <s v="Other"/>
    <s v="Python"/>
    <n v="0"/>
    <n v="0"/>
    <n v="0"/>
    <n v="0"/>
    <n v="0"/>
    <n v="5"/>
    <n v="0.83333333333333337"/>
    <s v="Neither easy nor difficult"/>
    <s v="Better Salary"/>
    <s v="Male"/>
    <n v="0"/>
    <n v="25"/>
    <x v="1"/>
    <n v="3"/>
    <s v="White or Caucasian"/>
    <s v="Europe"/>
    <n v="0"/>
    <n v="0"/>
    <n v="1"/>
    <n v="0"/>
    <n v="0"/>
    <n v="0"/>
    <n v="0"/>
    <n v="0"/>
  </r>
  <r>
    <s v="62abec6cf3072dd8926f2ad0"/>
    <s v="anonymous"/>
    <s v="6/16/2022"/>
    <s v="22:52"/>
    <s v="0:01:24"/>
    <s v="Other"/>
    <n v="0"/>
    <n v="0"/>
    <n v="0"/>
    <n v="0"/>
    <n v="0"/>
    <s v="No"/>
    <s v="0-40k"/>
    <n v="1"/>
    <s v="Other"/>
    <s v="Python"/>
    <n v="1"/>
    <n v="6"/>
    <n v="2"/>
    <n v="5"/>
    <n v="1"/>
    <n v="0"/>
    <n v="2.5"/>
    <s v="Neither easy nor difficult"/>
    <s v="Better Salary"/>
    <s v="Male"/>
    <n v="0"/>
    <n v="24"/>
    <x v="1"/>
    <n v="3"/>
    <s v="Other"/>
    <s v="India"/>
    <n v="0"/>
    <n v="0"/>
    <n v="0"/>
    <n v="1"/>
    <n v="0"/>
    <n v="0"/>
    <n v="0"/>
    <n v="0"/>
  </r>
  <r>
    <s v="62abee280f8c8599d5bc246d"/>
    <s v="anonymous"/>
    <s v="6/16/2022"/>
    <s v="22:59"/>
    <s v="0:03:50"/>
    <s v="Other"/>
    <n v="0"/>
    <n v="0"/>
    <n v="0"/>
    <n v="0"/>
    <n v="0"/>
    <s v="No"/>
    <s v="150k-225k"/>
    <n v="7"/>
    <s v="Finance"/>
    <s v="Other"/>
    <n v="8"/>
    <n v="10"/>
    <n v="9"/>
    <n v="10"/>
    <n v="8"/>
    <n v="10"/>
    <n v="9.1666666666666661"/>
    <s v="Very Easy"/>
    <s v="Good Culture"/>
    <s v="Female"/>
    <n v="1"/>
    <n v="58"/>
    <x v="3"/>
    <n v="4"/>
    <s v="White or Caucasian"/>
    <s v="North America"/>
    <n v="1"/>
    <n v="0"/>
    <n v="0"/>
    <n v="0"/>
    <n v="0"/>
    <n v="0"/>
    <n v="0"/>
    <n v="0"/>
  </r>
  <r>
    <s v="62acc1f0cf255543173e59f7"/>
    <s v="anonymous"/>
    <s v="6/17/2022"/>
    <s v="14:03"/>
    <s v="0:01:38"/>
    <s v="Data Analyst"/>
    <n v="1"/>
    <n v="0"/>
    <n v="0"/>
    <n v="0"/>
    <n v="0"/>
    <s v="No"/>
    <s v="0-40k"/>
    <n v="1"/>
    <s v="Tech"/>
    <s v="Python"/>
    <n v="2"/>
    <n v="2"/>
    <n v="5"/>
    <n v="6"/>
    <n v="6"/>
    <n v="3"/>
    <n v="4"/>
    <s v="Neither easy nor difficult"/>
    <s v="Good Work/Life Balance"/>
    <s v="Male"/>
    <n v="0"/>
    <n v="22"/>
    <x v="1"/>
    <n v="3"/>
    <s v="Black or African American"/>
    <s v="Africa"/>
    <n v="0"/>
    <n v="1"/>
    <n v="0"/>
    <n v="0"/>
    <n v="0"/>
    <n v="0"/>
    <n v="0"/>
    <n v="0"/>
  </r>
  <r>
    <s v="62a365c2f8d5efcc22f81e2e"/>
    <s v="anonymous"/>
    <s v="6/10/2022"/>
    <s v="11:39"/>
    <s v="0:03:54"/>
    <s v="Data Analyst"/>
    <n v="1"/>
    <n v="0"/>
    <n v="0"/>
    <n v="0"/>
    <n v="0"/>
    <s v="No"/>
    <s v="0-40k"/>
    <n v="1"/>
    <s v="Other"/>
    <s v="Python"/>
    <n v="3"/>
    <n v="5"/>
    <n v="9"/>
    <n v="9"/>
    <n v="5"/>
    <n v="8"/>
    <n v="6.5"/>
    <s v="Very Difficult"/>
    <s v="Other"/>
    <s v="Male"/>
    <n v="0"/>
    <n v="31"/>
    <x v="3"/>
    <n v="4"/>
    <s v="Black or African American"/>
    <s v="Middle East"/>
    <n v="0"/>
    <n v="0"/>
    <n v="0"/>
    <n v="0"/>
    <n v="0"/>
    <n v="0"/>
    <n v="0"/>
    <n v="0"/>
  </r>
  <r>
    <s v="62acf0890f8c8599d5bdce87"/>
    <s v="anonymous"/>
    <s v="6/17/2022"/>
    <s v="17:22"/>
    <s v="0:02:06"/>
    <s v="Other"/>
    <n v="0"/>
    <n v="0"/>
    <n v="0"/>
    <n v="0"/>
    <n v="0"/>
    <s v="No"/>
    <s v="41k-65k"/>
    <n v="2"/>
    <s v="Tech"/>
    <s v="Other"/>
    <n v="4"/>
    <n v="5"/>
    <n v="4"/>
    <n v="5"/>
    <n v="5"/>
    <n v="3"/>
    <n v="4.333333333333333"/>
    <s v="Easy"/>
    <s v="Good Culture"/>
    <s v="Female"/>
    <n v="1"/>
    <n v="31"/>
    <x v="1"/>
    <n v="3"/>
    <s v="White or Caucasian"/>
    <s v="United Kingdom"/>
    <n v="0"/>
    <n v="0"/>
    <n v="0"/>
    <n v="0"/>
    <n v="1"/>
    <n v="0"/>
    <n v="0"/>
    <n v="0"/>
  </r>
  <r>
    <s v="62ad591424a2626027471080"/>
    <s v="anonymous"/>
    <s v="6/18/2022"/>
    <s v="0:48"/>
    <s v="0:01:32"/>
    <s v="Data Analyst"/>
    <n v="1"/>
    <n v="0"/>
    <n v="0"/>
    <n v="0"/>
    <n v="0"/>
    <s v="No"/>
    <s v="41k-65k"/>
    <n v="2"/>
    <s v="Agriculture"/>
    <s v="Python"/>
    <n v="2"/>
    <n v="2"/>
    <n v="4"/>
    <n v="5"/>
    <n v="1"/>
    <n v="1"/>
    <n v="2.5"/>
    <s v="Neither easy nor difficult"/>
    <s v="Better Salary"/>
    <s v="Male"/>
    <n v="0"/>
    <n v="23"/>
    <x v="2"/>
    <n v="1"/>
    <s v="Hispanic or Latino"/>
    <s v="North America"/>
    <n v="1"/>
    <n v="0"/>
    <n v="0"/>
    <n v="0"/>
    <n v="0"/>
    <n v="0"/>
    <n v="0"/>
    <n v="0"/>
  </r>
  <r>
    <s v="62ade22318134ddc75de385f"/>
    <s v="anonymous"/>
    <s v="6/18/2022"/>
    <s v="10:33"/>
    <s v="0:01:20"/>
    <s v="Data Analyst"/>
    <n v="1"/>
    <n v="0"/>
    <n v="0"/>
    <n v="0"/>
    <n v="0"/>
    <s v="No"/>
    <s v="86k-105k"/>
    <n v="4"/>
    <s v="Healthcare"/>
    <s v="Python"/>
    <n v="7"/>
    <n v="10"/>
    <n v="10"/>
    <n v="10"/>
    <n v="7"/>
    <n v="8"/>
    <n v="8.6666666666666661"/>
    <s v="Neither easy nor difficult"/>
    <s v="Remote Work"/>
    <s v="Female"/>
    <n v="1"/>
    <n v="31"/>
    <x v="3"/>
    <n v="4"/>
    <s v="Asian or Asian American"/>
    <s v="North America"/>
    <n v="1"/>
    <n v="0"/>
    <n v="0"/>
    <n v="0"/>
    <n v="0"/>
    <n v="0"/>
    <n v="0"/>
    <n v="0"/>
  </r>
  <r>
    <s v="62adf26f18134ddc75de4bb4"/>
    <s v="anonymous"/>
    <s v="6/18/2022"/>
    <s v="11:42"/>
    <s v="0:01:47"/>
    <s v="Student/Looking/None"/>
    <n v="0"/>
    <n v="0"/>
    <n v="0"/>
    <n v="0"/>
    <n v="0"/>
    <s v="No"/>
    <s v="66k-85k"/>
    <n v="3"/>
    <s v="Construction"/>
    <s v="Other"/>
    <n v="5"/>
    <n v="5"/>
    <n v="7"/>
    <n v="7"/>
    <n v="9"/>
    <n v="10"/>
    <n v="7.166666666666667"/>
    <s v="Difficult"/>
    <s v="Better Salary"/>
    <s v="Female"/>
    <n v="1"/>
    <n v="24"/>
    <x v="1"/>
    <n v="3"/>
    <s v="Asian or Asian American"/>
    <s v="North America"/>
    <n v="1"/>
    <n v="0"/>
    <n v="0"/>
    <n v="0"/>
    <n v="0"/>
    <n v="0"/>
    <n v="0"/>
    <n v="0"/>
  </r>
  <r>
    <s v="62ae680024a2626027483ebc"/>
    <s v="anonymous"/>
    <s v="6/18/2022"/>
    <s v="20:04"/>
    <s v="0:02:05"/>
    <s v="Other"/>
    <n v="0"/>
    <n v="0"/>
    <n v="0"/>
    <n v="0"/>
    <n v="0"/>
    <s v="Yes"/>
    <s v="41k-65k"/>
    <n v="2"/>
    <s v="Finance"/>
    <s v="Python"/>
    <n v="8"/>
    <n v="10"/>
    <n v="10"/>
    <n v="10"/>
    <n v="10"/>
    <n v="10"/>
    <n v="9.6666666666666661"/>
    <s v="Neither easy nor difficult"/>
    <s v="Better Salary"/>
    <s v="Male"/>
    <n v="0"/>
    <n v="29"/>
    <x v="1"/>
    <n v="3"/>
    <s v="Hispanic or Latino"/>
    <s v="North America"/>
    <n v="1"/>
    <n v="0"/>
    <n v="0"/>
    <n v="0"/>
    <n v="0"/>
    <n v="0"/>
    <n v="0"/>
    <n v="0"/>
  </r>
  <r>
    <s v="62a4e4c90f8c8599d5b13d8f"/>
    <s v="anonymous"/>
    <s v="6/11/2022"/>
    <s v="14:54"/>
    <s v="10:34:43"/>
    <s v="Data Analyst"/>
    <n v="1"/>
    <n v="0"/>
    <n v="0"/>
    <n v="0"/>
    <n v="0"/>
    <s v="Yes"/>
    <s v="150k-225k"/>
    <n v="7"/>
    <s v="Education"/>
    <s v="Python"/>
    <n v="8"/>
    <n v="7"/>
    <n v="5"/>
    <n v="4"/>
    <n v="7"/>
    <n v="7"/>
    <n v="6.333333333333333"/>
    <s v="Easy"/>
    <s v="Remote Work"/>
    <s v="Male"/>
    <n v="0"/>
    <n v="30"/>
    <x v="2"/>
    <n v="1"/>
    <s v="White or Caucasian"/>
    <s v="Middle East"/>
    <n v="0"/>
    <n v="0"/>
    <n v="0"/>
    <n v="0"/>
    <n v="0"/>
    <n v="0"/>
    <n v="0"/>
    <n v="0"/>
  </r>
  <r>
    <s v="62af07be7dc029e2d67cc3c8"/>
    <s v="anonymous"/>
    <s v="6/19/2022"/>
    <s v="7:25"/>
    <s v="0:01:52"/>
    <s v="Student/Looking/None"/>
    <n v="0"/>
    <n v="0"/>
    <n v="0"/>
    <n v="0"/>
    <n v="0"/>
    <s v="Yes"/>
    <s v="0-40k"/>
    <n v="1"/>
    <s v="Other"/>
    <s v="Python"/>
    <n v="3"/>
    <n v="9"/>
    <n v="9"/>
    <n v="9"/>
    <n v="9"/>
    <n v="9"/>
    <n v="8"/>
    <s v="Neither easy nor difficult"/>
    <s v="Better Salary"/>
    <s v="Male"/>
    <n v="0"/>
    <n v="20"/>
    <x v="2"/>
    <n v="1"/>
    <s v="Asian or Asian American"/>
    <s v="India"/>
    <n v="0"/>
    <n v="0"/>
    <n v="0"/>
    <n v="1"/>
    <n v="0"/>
    <n v="0"/>
    <n v="0"/>
    <n v="0"/>
  </r>
  <r>
    <s v="62af10295d257a28a31e6ff8"/>
    <s v="anonymous"/>
    <s v="6/19/2022"/>
    <s v="8:01"/>
    <s v="0:01:24"/>
    <s v="Data Analyst"/>
    <n v="1"/>
    <n v="0"/>
    <n v="0"/>
    <n v="0"/>
    <n v="0"/>
    <s v="Yes"/>
    <s v="0-40k"/>
    <n v="1"/>
    <s v="Education"/>
    <s v="Python"/>
    <n v="0"/>
    <n v="2"/>
    <n v="3"/>
    <n v="2"/>
    <n v="4"/>
    <n v="2"/>
    <n v="2.1666666666666665"/>
    <s v="Neither easy nor difficult"/>
    <s v="Better Salary"/>
    <s v="Male"/>
    <n v="0"/>
    <n v="23"/>
    <x v="1"/>
    <n v="3"/>
    <s v="Asian or Asian American"/>
    <s v="India"/>
    <n v="0"/>
    <n v="0"/>
    <n v="0"/>
    <n v="1"/>
    <n v="0"/>
    <n v="0"/>
    <n v="0"/>
    <n v="0"/>
  </r>
  <r>
    <s v="62af387018134ddc75df894e"/>
    <s v="anonymous"/>
    <s v="6/19/2022"/>
    <s v="10:53"/>
    <s v="0:01:47"/>
    <s v="Data Analyst"/>
    <n v="1"/>
    <n v="0"/>
    <n v="0"/>
    <n v="0"/>
    <n v="0"/>
    <s v="No"/>
    <s v="106k-125k"/>
    <n v="5"/>
    <s v="Tech"/>
    <s v="Python"/>
    <n v="8"/>
    <n v="8"/>
    <n v="9"/>
    <n v="8"/>
    <n v="7"/>
    <n v="7"/>
    <n v="7.833333333333333"/>
    <s v="Neither easy nor difficult"/>
    <s v="Good Work/Life Balance"/>
    <s v="Male"/>
    <n v="0"/>
    <n v="33"/>
    <x v="3"/>
    <n v="4"/>
    <s v="White or Caucasian"/>
    <s v="North America"/>
    <n v="1"/>
    <n v="0"/>
    <n v="0"/>
    <n v="0"/>
    <n v="0"/>
    <n v="0"/>
    <n v="0"/>
    <n v="0"/>
  </r>
  <r>
    <s v="62af49025d257a28a31eb2f1"/>
    <s v="anonymous"/>
    <s v="6/19/2022"/>
    <s v="12:04"/>
    <s v="0:01:40"/>
    <s v="Student/Looking/None"/>
    <n v="0"/>
    <n v="0"/>
    <n v="0"/>
    <n v="0"/>
    <n v="0"/>
    <s v="Yes"/>
    <s v="0-40k"/>
    <n v="1"/>
    <s v="Tech"/>
    <s v="Python"/>
    <n v="2"/>
    <n v="3"/>
    <n v="3"/>
    <n v="5"/>
    <n v="5"/>
    <n v="9"/>
    <n v="4.5"/>
    <s v="Easy"/>
    <s v="Remote Work"/>
    <s v="Male"/>
    <n v="0"/>
    <n v="26"/>
    <x v="1"/>
    <n v="3"/>
    <s v="Black or African American"/>
    <s v="Africa"/>
    <n v="0"/>
    <n v="1"/>
    <n v="0"/>
    <n v="0"/>
    <n v="0"/>
    <n v="0"/>
    <n v="0"/>
    <n v="0"/>
  </r>
  <r>
    <s v="62af53ce0f8c8599d5c04934"/>
    <s v="anonymous"/>
    <s v="6/19/2022"/>
    <s v="12:50"/>
    <s v="0:03:57"/>
    <s v="Data Analyst"/>
    <n v="1"/>
    <n v="0"/>
    <n v="0"/>
    <n v="0"/>
    <n v="0"/>
    <s v="Yes"/>
    <s v="0-40k"/>
    <n v="1"/>
    <s v="Other"/>
    <s v="R"/>
    <n v="3"/>
    <n v="9"/>
    <n v="8"/>
    <n v="8"/>
    <n v="6"/>
    <n v="6"/>
    <n v="6.666666666666667"/>
    <s v="Difficult"/>
    <s v="Better Salary"/>
    <s v="Male"/>
    <n v="0"/>
    <n v="27"/>
    <x v="1"/>
    <n v="3"/>
    <s v="Asian or Asian American"/>
    <s v="India"/>
    <n v="0"/>
    <n v="0"/>
    <n v="0"/>
    <n v="1"/>
    <n v="0"/>
    <n v="0"/>
    <n v="0"/>
    <n v="0"/>
  </r>
  <r>
    <s v="62a631782e54c9003e56ac36"/>
    <s v="anonymous"/>
    <s v="6/12/2022"/>
    <s v="14:33"/>
    <s v="0:10:34"/>
    <s v="Student/Looking/None"/>
    <n v="0"/>
    <n v="0"/>
    <n v="0"/>
    <n v="0"/>
    <n v="0"/>
    <s v="Yes"/>
    <s v="0-40k"/>
    <n v="1"/>
    <s v="Finance"/>
    <s v="SQL"/>
    <n v="7"/>
    <n v="9"/>
    <n v="10"/>
    <n v="10"/>
    <n v="3"/>
    <n v="4"/>
    <n v="7.166666666666667"/>
    <s v="Easy"/>
    <s v="Remote Work"/>
    <s v="Male"/>
    <n v="0"/>
    <n v="33"/>
    <x v="1"/>
    <n v="3"/>
    <s v="White or Caucasian"/>
    <s v="South America"/>
    <n v="0"/>
    <n v="0"/>
    <n v="0"/>
    <n v="0"/>
    <n v="0"/>
    <n v="0"/>
    <n v="0"/>
    <n v="1"/>
  </r>
  <r>
    <s v="62af9ed7f3072dd892739279"/>
    <s v="anonymous"/>
    <s v="6/19/2022"/>
    <s v="18:10"/>
    <s v="0:02:06"/>
    <s v="Data Analyst"/>
    <n v="1"/>
    <n v="0"/>
    <n v="0"/>
    <n v="0"/>
    <n v="0"/>
    <s v="Yes"/>
    <s v="0-40k"/>
    <n v="1"/>
    <s v="Tech"/>
    <s v="Python"/>
    <n v="3"/>
    <n v="9"/>
    <n v="9"/>
    <n v="6"/>
    <n v="9"/>
    <n v="4"/>
    <n v="6.666666666666667"/>
    <s v="Easy"/>
    <s v="Better Salary"/>
    <s v="Male"/>
    <n v="0"/>
    <n v="23"/>
    <x v="3"/>
    <n v="4"/>
    <s v="White or Caucasian"/>
    <s v="Europe"/>
    <n v="0"/>
    <n v="0"/>
    <n v="1"/>
    <n v="0"/>
    <n v="0"/>
    <n v="0"/>
    <n v="0"/>
    <n v="0"/>
  </r>
  <r>
    <s v="62b152960f8c8599d5c31550"/>
    <s v="anonymous"/>
    <s v="6/21/2022"/>
    <s v="1:09"/>
    <s v="0:01:54"/>
    <s v="Other"/>
    <n v="0"/>
    <n v="0"/>
    <n v="0"/>
    <n v="0"/>
    <n v="0"/>
    <s v="Yes"/>
    <s v="0-40k"/>
    <n v="1"/>
    <s v="Other"/>
    <s v="Python"/>
    <n v="3"/>
    <n v="6"/>
    <n v="7"/>
    <n v="5"/>
    <n v="4"/>
    <n v="4"/>
    <n v="4.833333333333333"/>
    <s v="Neither easy nor difficult"/>
    <s v="Better Salary"/>
    <s v="Male"/>
    <n v="0"/>
    <n v="28"/>
    <x v="1"/>
    <n v="3"/>
    <s v="Hispanic or Latino"/>
    <s v="North America"/>
    <n v="1"/>
    <n v="0"/>
    <n v="0"/>
    <n v="0"/>
    <n v="0"/>
    <n v="0"/>
    <n v="0"/>
    <n v="0"/>
  </r>
  <r>
    <s v="62af6371f8d5efcc2208e923"/>
    <s v="anonymous"/>
    <s v="6/19/2022"/>
    <s v="13:57"/>
    <s v="0:02:21"/>
    <s v="Student/Looking/None"/>
    <n v="0"/>
    <n v="0"/>
    <n v="0"/>
    <n v="0"/>
    <n v="0"/>
    <s v="No"/>
    <s v="0-40k"/>
    <n v="1"/>
    <s v="Agriculture"/>
    <s v="SQL"/>
    <n v="0"/>
    <n v="8"/>
    <n v="8"/>
    <n v="8"/>
    <n v="8"/>
    <n v="8"/>
    <n v="6.666666666666667"/>
    <s v="Neither easy nor difficult"/>
    <s v="Better Salary"/>
    <s v="Male"/>
    <n v="0"/>
    <n v="22"/>
    <x v="1"/>
    <n v="3"/>
    <s v="Asian or Asian American"/>
    <s v="Asia"/>
    <n v="0"/>
    <n v="0"/>
    <n v="0"/>
    <n v="0"/>
    <n v="0"/>
    <n v="1"/>
    <n v="0"/>
    <n v="0"/>
  </r>
  <r>
    <s v="62b21d40bae91e4b8b985154"/>
    <s v="anonymous"/>
    <s v="6/21/2022"/>
    <s v="15:34"/>
    <s v="0:03:25"/>
    <s v="BI Developer/Engineer"/>
    <n v="0"/>
    <n v="0"/>
    <n v="0"/>
    <n v="1"/>
    <n v="0"/>
    <s v="No"/>
    <s v="106k-125k"/>
    <n v="5"/>
    <s v="Other"/>
    <s v="Python"/>
    <n v="3"/>
    <n v="2"/>
    <n v="5"/>
    <n v="3"/>
    <n v="3"/>
    <n v="4"/>
    <n v="3.3333333333333335"/>
    <s v="Neither easy nor difficult"/>
    <s v="Better Salary"/>
    <s v="Male"/>
    <n v="0"/>
    <n v="37"/>
    <x v="3"/>
    <n v="4"/>
    <s v="White or Caucasian"/>
    <s v="North America"/>
    <n v="1"/>
    <n v="0"/>
    <n v="0"/>
    <n v="0"/>
    <n v="0"/>
    <n v="0"/>
    <n v="0"/>
    <n v="0"/>
  </r>
  <r>
    <s v="62a654165d257a28a3112ac9"/>
    <s v="anonymous"/>
    <s v="6/12/2022"/>
    <s v="17:01"/>
    <s v="0:02:04"/>
    <s v="Software Engineer "/>
    <n v="0"/>
    <n v="0"/>
    <n v="0"/>
    <n v="0"/>
    <n v="0"/>
    <s v="Yes"/>
    <s v="86k-105k"/>
    <n v="4"/>
    <s v="Finance"/>
    <s v="Python"/>
    <n v="7"/>
    <n v="5"/>
    <n v="5"/>
    <n v="8"/>
    <n v="8"/>
    <n v="8"/>
    <n v="6.833333333333333"/>
    <s v="Neither easy nor difficult"/>
    <s v="Remote Work"/>
    <s v="Female"/>
    <n v="1"/>
    <n v="40"/>
    <x v="4"/>
    <n v="2"/>
    <s v="Other"/>
    <s v="North America"/>
    <n v="1"/>
    <n v="0"/>
    <n v="0"/>
    <n v="0"/>
    <n v="0"/>
    <n v="0"/>
    <n v="0"/>
    <n v="0"/>
  </r>
  <r>
    <s v="62b2ea87f8d5efcc220e3e21"/>
    <s v="anonymous"/>
    <s v="6/22/2022"/>
    <s v="6:10"/>
    <s v="0:01:24"/>
    <s v="Data Analyst"/>
    <n v="1"/>
    <n v="0"/>
    <n v="0"/>
    <n v="0"/>
    <n v="0"/>
    <s v="Yes"/>
    <s v="106k-125k"/>
    <n v="5"/>
    <s v="Finance"/>
    <s v="Python"/>
    <n v="5"/>
    <n v="6"/>
    <n v="6"/>
    <n v="5"/>
    <n v="4"/>
    <n v="3"/>
    <n v="4.833333333333333"/>
    <s v="Easy"/>
    <s v="Good Work/Life Balance"/>
    <s v="Male"/>
    <n v="0"/>
    <n v="42"/>
    <x v="3"/>
    <n v="4"/>
    <s v="White or Caucasian"/>
    <s v="North America"/>
    <n v="1"/>
    <n v="0"/>
    <n v="0"/>
    <n v="0"/>
    <n v="0"/>
    <n v="0"/>
    <n v="0"/>
    <n v="0"/>
  </r>
  <r>
    <s v="62b35284cec54911e9e1818c"/>
    <s v="anonymous"/>
    <s v="6/22/2022"/>
    <s v="13:33"/>
    <s v="0:01:11"/>
    <s v="Student/Looking/None"/>
    <n v="0"/>
    <n v="0"/>
    <n v="0"/>
    <n v="0"/>
    <n v="0"/>
    <s v="No"/>
    <s v="0-40k"/>
    <n v="1"/>
    <s v="Tech"/>
    <s v="R"/>
    <n v="0"/>
    <n v="0"/>
    <n v="0"/>
    <n v="0"/>
    <n v="0"/>
    <n v="0"/>
    <n v="0"/>
    <s v="Neither easy nor difficult"/>
    <s v="Good Culture"/>
    <s v="Female"/>
    <n v="1"/>
    <n v="25"/>
    <x v="1"/>
    <n v="3"/>
    <s v="Asian or Asian American"/>
    <s v="North America"/>
    <n v="1"/>
    <n v="0"/>
    <n v="0"/>
    <n v="0"/>
    <n v="0"/>
    <n v="0"/>
    <n v="0"/>
    <n v="0"/>
  </r>
  <r>
    <s v="62a3d21ef3072dd8926314d1"/>
    <s v="anonymous"/>
    <s v="6/10/2022"/>
    <s v="19:22"/>
    <s v="0:02:40"/>
    <s v="Data Analyst"/>
    <n v="1"/>
    <n v="0"/>
    <n v="0"/>
    <n v="0"/>
    <n v="0"/>
    <s v="No"/>
    <s v="0-40k"/>
    <n v="1"/>
    <s v="Finance"/>
    <s v="Python"/>
    <n v="1"/>
    <n v="2"/>
    <n v="10"/>
    <n v="1"/>
    <n v="2"/>
    <n v="8"/>
    <n v="4"/>
    <s v="Difficult"/>
    <s v="Remote Work"/>
    <s v="Female"/>
    <n v="1"/>
    <n v="29"/>
    <x v="1"/>
    <n v="3"/>
    <s v="Hispanic or Latino"/>
    <s v="South America"/>
    <n v="0"/>
    <n v="0"/>
    <n v="0"/>
    <n v="0"/>
    <n v="0"/>
    <n v="0"/>
    <n v="0"/>
    <n v="1"/>
  </r>
  <r>
    <s v="62b525563f28f20328aeee5c"/>
    <s v="anonymous"/>
    <s v="6/23/2022"/>
    <s v="22:45"/>
    <s v="0:00:50"/>
    <s v="Data Analyst"/>
    <n v="1"/>
    <n v="0"/>
    <n v="0"/>
    <n v="0"/>
    <n v="0"/>
    <s v="Yes"/>
    <s v="125k-150k"/>
    <n v="6"/>
    <s v="Other"/>
    <s v="R"/>
    <n v="8"/>
    <n v="5"/>
    <n v="6"/>
    <n v="6"/>
    <n v="5"/>
    <n v="7"/>
    <n v="6.166666666666667"/>
    <s v="Easy"/>
    <s v="Better Salary"/>
    <s v="Male"/>
    <n v="0"/>
    <n v="26"/>
    <x v="1"/>
    <n v="3"/>
    <s v="White or Caucasian"/>
    <s v="North America"/>
    <n v="1"/>
    <n v="0"/>
    <n v="0"/>
    <n v="0"/>
    <n v="0"/>
    <n v="0"/>
    <n v="0"/>
    <n v="0"/>
  </r>
  <r>
    <s v="62b5a3e29bc428d5345f6e89"/>
    <s v="anonymous"/>
    <s v="6/24/2022"/>
    <s v="7:45"/>
    <s v="0:03:12"/>
    <s v="Other"/>
    <n v="0"/>
    <n v="0"/>
    <n v="0"/>
    <n v="0"/>
    <n v="0"/>
    <s v="No"/>
    <s v="0-40k"/>
    <n v="1"/>
    <s v="Other"/>
    <s v="R"/>
    <n v="4"/>
    <n v="6"/>
    <n v="7"/>
    <n v="7"/>
    <n v="4"/>
    <n v="6"/>
    <n v="5.666666666666667"/>
    <s v="Difficult"/>
    <s v="Better Salary"/>
    <s v="Male"/>
    <n v="0"/>
    <n v="21"/>
    <x v="1"/>
    <n v="3"/>
    <s v="White or Caucasian"/>
    <s v="North America"/>
    <n v="1"/>
    <n v="0"/>
    <n v="0"/>
    <n v="0"/>
    <n v="0"/>
    <n v="0"/>
    <n v="0"/>
    <n v="0"/>
  </r>
  <r>
    <s v="62a3498e575fa3a5ae88c554"/>
    <s v="anonymous"/>
    <s v="6/10/2022"/>
    <s v="9:39"/>
    <s v="0:01:55"/>
    <s v="Student/Looking/None"/>
    <n v="0"/>
    <n v="0"/>
    <n v="0"/>
    <n v="0"/>
    <n v="0"/>
    <s v="No"/>
    <s v="0-40k"/>
    <n v="1"/>
    <s v="Other"/>
    <s v="Other"/>
    <n v="7"/>
    <n v="9"/>
    <n v="7"/>
    <n v="8"/>
    <n v="8"/>
    <n v="10"/>
    <n v="8.1666666666666661"/>
    <s v="Neither easy nor difficult"/>
    <s v="Better Salary"/>
    <s v="Male"/>
    <n v="0"/>
    <n v="24"/>
    <x v="1"/>
    <n v="3"/>
    <s v="Asian or Asian American"/>
    <s v="Asia"/>
    <n v="0"/>
    <n v="0"/>
    <n v="0"/>
    <n v="0"/>
    <n v="0"/>
    <n v="1"/>
    <n v="0"/>
    <n v="0"/>
  </r>
  <r>
    <s v="62a5cb12cf25554317330d69"/>
    <s v="anonymous"/>
    <s v="6/12/2022"/>
    <s v="7:16"/>
    <s v="0:03:44"/>
    <s v="Data Analyst"/>
    <n v="1"/>
    <n v="0"/>
    <n v="0"/>
    <n v="0"/>
    <n v="0"/>
    <s v="Yes"/>
    <s v="0-40k"/>
    <n v="1"/>
    <s v="Education"/>
    <s v="Python"/>
    <n v="2"/>
    <n v="1"/>
    <n v="2"/>
    <n v="3"/>
    <n v="4"/>
    <n v="3"/>
    <n v="2.5"/>
    <s v="Difficult"/>
    <s v="Remote Work"/>
    <s v="Male"/>
    <n v="0"/>
    <n v="25"/>
    <x v="1"/>
    <n v="3"/>
    <s v="Black or African American"/>
    <s v="Africa"/>
    <n v="0"/>
    <n v="1"/>
    <n v="0"/>
    <n v="0"/>
    <n v="0"/>
    <n v="0"/>
    <n v="0"/>
    <n v="0"/>
  </r>
  <r>
    <s v="62b89039377223ff07b80fb5"/>
    <s v="anonymous"/>
    <s v="6/26/2022"/>
    <s v="12:58"/>
    <s v="0:01:19"/>
    <s v="Data Analyst"/>
    <n v="1"/>
    <n v="0"/>
    <n v="0"/>
    <n v="0"/>
    <n v="0"/>
    <s v="No"/>
    <s v="41k-65k"/>
    <n v="2"/>
    <s v="Other"/>
    <s v="Python"/>
    <n v="8"/>
    <n v="7"/>
    <n v="6"/>
    <n v="7"/>
    <n v="6"/>
    <n v="8"/>
    <n v="7"/>
    <s v="Easy"/>
    <s v="Remote Work"/>
    <s v="Male"/>
    <n v="0"/>
    <n v="22"/>
    <x v="1"/>
    <n v="3"/>
    <s v="Asian or Asian American"/>
    <s v="North America"/>
    <n v="1"/>
    <n v="0"/>
    <n v="0"/>
    <n v="0"/>
    <n v="0"/>
    <n v="0"/>
    <n v="0"/>
    <n v="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9">
  <r>
    <s v="62a33b3db4da29969c62df3d"/>
    <s v="anonymous"/>
    <s v="6/10/2022"/>
    <s v="8:38"/>
    <s v="0:00:44"/>
    <s v="Data Analyst"/>
    <n v="1"/>
    <n v="0"/>
    <n v="0"/>
    <n v="0"/>
    <n v="0"/>
    <s v="Yes"/>
    <s v="106k-125k"/>
    <n v="5"/>
    <s v="Healthcare"/>
    <s v="Python"/>
    <n v="9"/>
    <n v="9"/>
    <n v="7"/>
    <n v="5"/>
    <n v="5"/>
    <n v="7"/>
    <n v="7"/>
    <s v="Very Difficult"/>
    <s v="Remote Work"/>
    <x v="0"/>
    <n v="0"/>
    <n v="26"/>
    <s v="Unknown"/>
    <s v=" "/>
    <s v="White or Caucasian"/>
    <s v="North America"/>
    <n v="1"/>
    <n v="0"/>
    <n v="0"/>
    <n v="0"/>
    <n v="0"/>
    <n v="0"/>
    <n v="0"/>
    <n v="0"/>
  </r>
  <r>
    <s v="62a33ba1bae91e4b8b82e35c"/>
    <s v="anonymous"/>
    <s v="6/10/2022"/>
    <s v="8:40"/>
    <s v="0:01:30"/>
    <s v="Data Analyst"/>
    <n v="1"/>
    <n v="0"/>
    <n v="0"/>
    <n v="0"/>
    <n v="0"/>
    <s v="No"/>
    <s v="41k-65k"/>
    <n v="2"/>
    <s v="Finance"/>
    <s v="R"/>
    <n v="1"/>
    <n v="2"/>
    <n v="5"/>
    <n v="2"/>
    <n v="1"/>
    <n v="3"/>
    <n v="2.3333333333333335"/>
    <s v="Very Difficult"/>
    <s v="Remote Work"/>
    <x v="0"/>
    <n v="0"/>
    <n v="36"/>
    <s v="Unknown"/>
    <s v=" "/>
    <s v="Asian or Asian American"/>
    <s v="North America"/>
    <n v="1"/>
    <n v="0"/>
    <n v="0"/>
    <n v="0"/>
    <n v="0"/>
    <n v="0"/>
    <n v="0"/>
    <n v="0"/>
  </r>
  <r>
    <s v="62a33c2cbc6861bf3176bec1"/>
    <s v="anonymous"/>
    <s v="6/10/2022"/>
    <s v="8:42"/>
    <s v="0:02:18"/>
    <s v="Data Engineer"/>
    <n v="0"/>
    <n v="1"/>
    <n v="0"/>
    <n v="0"/>
    <n v="0"/>
    <s v="No"/>
    <s v="0-40k"/>
    <n v="1"/>
    <s v="Other"/>
    <s v="Python"/>
    <n v="0"/>
    <n v="8"/>
    <n v="7"/>
    <n v="5"/>
    <n v="7"/>
    <n v="7"/>
    <n v="5.666666666666667"/>
    <s v="Easy"/>
    <s v="Good Work/Life Balance"/>
    <x v="0"/>
    <n v="0"/>
    <n v="23"/>
    <s v="Unknown"/>
    <s v=" "/>
    <s v="Black or African American"/>
    <s v="Africa"/>
    <n v="0"/>
    <n v="1"/>
    <n v="0"/>
    <n v="0"/>
    <n v="0"/>
    <n v="0"/>
    <n v="0"/>
    <n v="0"/>
  </r>
  <r>
    <s v="62a33c8624a26260273822f9"/>
    <s v="anonymous"/>
    <s v="6/10/2022"/>
    <s v="8:43"/>
    <s v="0:02:10"/>
    <s v="Other"/>
    <n v="0"/>
    <n v="0"/>
    <n v="0"/>
    <n v="0"/>
    <n v="0"/>
    <s v="Yes"/>
    <s v="150k-225k"/>
    <n v="7"/>
    <s v="Finance"/>
    <s v="R"/>
    <n v="10"/>
    <n v="6"/>
    <n v="7"/>
    <n v="10"/>
    <n v="7"/>
    <n v="10"/>
    <n v="8.3333333333333339"/>
    <s v="Very Easy"/>
    <s v="Remote Work"/>
    <x v="1"/>
    <n v="1"/>
    <n v="35"/>
    <s v="Unknown"/>
    <s v=" "/>
    <s v="White or Caucasian"/>
    <s v="North America"/>
    <n v="1"/>
    <n v="0"/>
    <n v="0"/>
    <n v="0"/>
    <n v="0"/>
    <n v="0"/>
    <n v="0"/>
    <n v="0"/>
  </r>
  <r>
    <s v="62a33c91f3072dd892621e03"/>
    <s v="anonymous"/>
    <s v="6/10/2022"/>
    <s v="8:44"/>
    <s v="0:01:51"/>
    <s v="Data Analyst"/>
    <n v="1"/>
    <n v="0"/>
    <n v="0"/>
    <n v="0"/>
    <n v="0"/>
    <s v="Yes"/>
    <s v="41k-65k"/>
    <n v="2"/>
    <s v="Healthcare"/>
    <s v="R"/>
    <n v="1"/>
    <n v="4"/>
    <n v="4"/>
    <n v="4"/>
    <n v="0"/>
    <n v="1"/>
    <n v="2.3333333333333335"/>
    <s v="Difficult"/>
    <s v="Better Salary"/>
    <x v="0"/>
    <n v="0"/>
    <n v="44"/>
    <s v="Unknown"/>
    <s v=" "/>
    <s v="Black or African American"/>
    <s v="North America"/>
    <n v="1"/>
    <n v="0"/>
    <n v="0"/>
    <n v="0"/>
    <n v="0"/>
    <n v="0"/>
    <n v="0"/>
    <n v="0"/>
  </r>
  <r>
    <s v="62a33cb72e54c9003e531c65"/>
    <s v="anonymous"/>
    <s v="6/10/2022"/>
    <s v="8:44"/>
    <s v="0:01:15"/>
    <s v="Data Scientist"/>
    <n v="0"/>
    <n v="0"/>
    <n v="1"/>
    <n v="0"/>
    <n v="0"/>
    <s v="Yes"/>
    <s v="0-40k"/>
    <n v="1"/>
    <s v="Finance"/>
    <s v="Python"/>
    <n v="0"/>
    <n v="6"/>
    <n v="6"/>
    <n v="6"/>
    <n v="6"/>
    <n v="5"/>
    <n v="4.833333333333333"/>
    <s v="Difficult"/>
    <s v="Better Salary"/>
    <x v="0"/>
    <n v="0"/>
    <n v="24"/>
    <s v="Unknown"/>
    <s v=" "/>
    <s v="Black or African American"/>
    <s v="Other"/>
    <n v="0"/>
    <n v="0"/>
    <n v="0"/>
    <n v="0"/>
    <n v="0"/>
    <n v="0"/>
    <n v="0"/>
    <n v="0"/>
  </r>
  <r>
    <s v="62a78f3bf408bae018f2ef51"/>
    <s v="anonymous"/>
    <s v="6/13/2022"/>
    <s v="15:25"/>
    <s v="0:01:33"/>
    <s v="Student/Looking/None"/>
    <n v="0"/>
    <n v="0"/>
    <n v="0"/>
    <n v="0"/>
    <n v="0"/>
    <s v="Yes"/>
    <s v="0-40k"/>
    <n v="1"/>
    <s v="Finance"/>
    <s v="Python"/>
    <n v="8"/>
    <n v="9"/>
    <n v="9"/>
    <n v="7"/>
    <n v="8"/>
    <n v="8"/>
    <n v="8.1666666666666661"/>
    <s v="Neither easy nor difficult"/>
    <s v="Better Salary"/>
    <x v="0"/>
    <n v="0"/>
    <n v="25"/>
    <s v="Bachelors"/>
    <n v="3"/>
    <s v="White or Caucasian"/>
    <s v="Other"/>
    <n v="0"/>
    <n v="0"/>
    <n v="0"/>
    <n v="0"/>
    <n v="0"/>
    <n v="0"/>
    <n v="0"/>
    <n v="0"/>
  </r>
  <r>
    <s v="62a33cd30f8c8599d5af0f8f"/>
    <s v="anonymous"/>
    <s v="6/10/2022"/>
    <s v="8:45"/>
    <s v="0:01:25"/>
    <s v="Data Engineer"/>
    <n v="0"/>
    <n v="1"/>
    <n v="0"/>
    <n v="0"/>
    <n v="0"/>
    <s v="Yes"/>
    <s v="125k-150k"/>
    <n v="6"/>
    <s v="Other"/>
    <s v="SQL"/>
    <n v="10"/>
    <n v="5"/>
    <n v="5"/>
    <n v="5"/>
    <n v="5"/>
    <n v="9"/>
    <n v="6.5"/>
    <s v="Neither easy nor difficult"/>
    <s v="Remote Work"/>
    <x v="0"/>
    <n v="0"/>
    <n v="35"/>
    <s v="Unknown"/>
    <s v=" "/>
    <s v="Asian or Asian American"/>
    <s v="North America"/>
    <n v="1"/>
    <n v="0"/>
    <n v="0"/>
    <n v="0"/>
    <n v="0"/>
    <n v="0"/>
    <n v="0"/>
    <n v="0"/>
  </r>
  <r>
    <s v="62a33cd3cf255543173001d9"/>
    <s v="anonymous"/>
    <s v="6/10/2022"/>
    <s v="8:45"/>
    <s v="0:02:10"/>
    <s v="Data Analyst"/>
    <n v="1"/>
    <n v="0"/>
    <n v="0"/>
    <n v="0"/>
    <n v="0"/>
    <s v="Yes"/>
    <s v="86k-105k"/>
    <n v="4"/>
    <s v="Healthcare"/>
    <s v="R"/>
    <n v="4"/>
    <n v="4"/>
    <n v="4"/>
    <n v="4"/>
    <n v="5"/>
    <n v="5"/>
    <n v="4.333333333333333"/>
    <s v="Neither easy nor difficult"/>
    <s v="Better Salary"/>
    <x v="0"/>
    <n v="0"/>
    <n v="35"/>
    <s v="Unknown"/>
    <s v=" "/>
    <s v="Asian or Asian American"/>
    <s v="North America"/>
    <n v="1"/>
    <n v="0"/>
    <n v="0"/>
    <n v="0"/>
    <n v="0"/>
    <n v="0"/>
    <n v="0"/>
    <n v="0"/>
  </r>
  <r>
    <s v="62a33cd8bc6861bf3176c05f"/>
    <s v="anonymous"/>
    <s v="6/10/2022"/>
    <s v="8:45"/>
    <s v="0:01:27"/>
    <s v="Data Analyst"/>
    <n v="1"/>
    <n v="0"/>
    <n v="0"/>
    <n v="0"/>
    <n v="0"/>
    <s v="Yes"/>
    <s v="41k-65k"/>
    <n v="2"/>
    <s v="Telecommunication"/>
    <s v="Python"/>
    <n v="2"/>
    <n v="0"/>
    <n v="3"/>
    <n v="3"/>
    <n v="0"/>
    <n v="4"/>
    <n v="2"/>
    <s v="Very Difficult"/>
    <s v="Better Salary"/>
    <x v="0"/>
    <n v="0"/>
    <n v="28"/>
    <s v="Unknown"/>
    <s v=" "/>
    <s v="Hispanic or Latino"/>
    <s v="North America"/>
    <n v="1"/>
    <n v="0"/>
    <n v="0"/>
    <n v="0"/>
    <n v="0"/>
    <n v="0"/>
    <n v="0"/>
    <n v="0"/>
  </r>
  <r>
    <s v="62a33ce918134ddc75ce8c30"/>
    <s v="anonymous"/>
    <s v="6/10/2022"/>
    <s v="8:45"/>
    <s v="0:01:29"/>
    <s v="Data Analyst"/>
    <n v="1"/>
    <n v="0"/>
    <n v="0"/>
    <n v="0"/>
    <n v="0"/>
    <s v="Yes"/>
    <s v="66k-85k"/>
    <n v="3"/>
    <s v="Other"/>
    <s v="Python"/>
    <n v="10"/>
    <n v="10"/>
    <n v="8"/>
    <n v="8"/>
    <n v="8"/>
    <n v="10"/>
    <n v="9"/>
    <s v="Neither easy nor difficult"/>
    <s v="Remote Work"/>
    <x v="0"/>
    <n v="0"/>
    <n v="37"/>
    <s v="Unknown"/>
    <s v=" "/>
    <s v="White or Caucasian"/>
    <s v="North America"/>
    <n v="1"/>
    <n v="0"/>
    <n v="0"/>
    <n v="0"/>
    <n v="0"/>
    <n v="0"/>
    <n v="0"/>
    <n v="0"/>
  </r>
  <r>
    <s v="62a8643bcec54911e9d14297"/>
    <s v="anonymous"/>
    <s v="6/14/2022"/>
    <s v="6:34"/>
    <s v="0:04:29"/>
    <s v="Student/Looking/None"/>
    <n v="0"/>
    <n v="0"/>
    <n v="0"/>
    <n v="0"/>
    <n v="0"/>
    <s v="Yes"/>
    <s v="0-40k"/>
    <n v="1"/>
    <s v="Finance"/>
    <s v="R"/>
    <n v="3"/>
    <n v="5"/>
    <n v="5"/>
    <n v="4"/>
    <n v="5"/>
    <n v="6"/>
    <n v="4.666666666666667"/>
    <s v="Difficult"/>
    <s v="Better Salary"/>
    <x v="0"/>
    <n v="0"/>
    <n v="39"/>
    <s v="High School"/>
    <n v="1"/>
    <s v="Black or African American"/>
    <s v="Other"/>
    <n v="0"/>
    <n v="0"/>
    <n v="0"/>
    <n v="0"/>
    <n v="0"/>
    <n v="0"/>
    <n v="0"/>
    <n v="0"/>
  </r>
  <r>
    <s v="62a36794b4da29969c633b48"/>
    <s v="anonymous"/>
    <s v="6/10/2022"/>
    <s v="11:47"/>
    <s v="0:02:01"/>
    <s v="Data Analyst"/>
    <n v="1"/>
    <n v="0"/>
    <n v="0"/>
    <n v="0"/>
    <n v="0"/>
    <s v="No"/>
    <s v="0-40k"/>
    <n v="1"/>
    <s v="Finance"/>
    <s v="Python"/>
    <n v="6"/>
    <n v="5"/>
    <n v="6"/>
    <n v="5"/>
    <n v="6"/>
    <n v="6"/>
    <n v="5.666666666666667"/>
    <s v="Neither easy nor difficult"/>
    <s v="Better Salary"/>
    <x v="0"/>
    <n v="0"/>
    <n v="30"/>
    <s v="Masters"/>
    <n v="4"/>
    <s v="Other"/>
    <s v="Africa"/>
    <n v="0"/>
    <n v="1"/>
    <n v="0"/>
    <n v="0"/>
    <n v="0"/>
    <n v="0"/>
    <n v="0"/>
    <n v="0"/>
  </r>
  <r>
    <s v="62a33d1ebae91e4b8b82e707"/>
    <s v="anonymous"/>
    <s v="6/10/2022"/>
    <s v="8:46"/>
    <s v="0:00:55"/>
    <s v="Data Scientist"/>
    <n v="0"/>
    <n v="0"/>
    <n v="1"/>
    <n v="0"/>
    <n v="0"/>
    <s v="Yes"/>
    <s v="0-40k"/>
    <n v="1"/>
    <s v="Education"/>
    <s v="Python"/>
    <n v="3"/>
    <n v="10"/>
    <n v="10"/>
    <n v="6"/>
    <n v="7"/>
    <n v="8"/>
    <n v="7.333333333333333"/>
    <s v="Easy"/>
    <s v="Good Work/Life Balance"/>
    <x v="0"/>
    <n v="0"/>
    <n v="30"/>
    <s v="Unknown"/>
    <s v=" "/>
    <s v="White or Caucasian"/>
    <s v="United Kingdom"/>
    <n v="0"/>
    <n v="0"/>
    <n v="0"/>
    <n v="0"/>
    <n v="1"/>
    <n v="0"/>
    <n v="0"/>
    <n v="0"/>
  </r>
  <r>
    <s v="62a33d4624a26260273824c4"/>
    <s v="anonymous"/>
    <s v="6/10/2022"/>
    <s v="8:47"/>
    <s v="0:01:24"/>
    <s v="Data Analyst"/>
    <n v="1"/>
    <n v="0"/>
    <n v="0"/>
    <n v="0"/>
    <n v="0"/>
    <s v="No"/>
    <s v="41k-65k"/>
    <n v="2"/>
    <s v="Construction"/>
    <s v="R"/>
    <n v="4"/>
    <n v="5"/>
    <n v="5"/>
    <n v="5"/>
    <n v="4"/>
    <n v="5"/>
    <n v="4.666666666666667"/>
    <s v="Neither easy nor difficult"/>
    <s v="Good Culture"/>
    <x v="0"/>
    <n v="0"/>
    <n v="31"/>
    <s v="Unknown"/>
    <s v=" "/>
    <s v="White or Caucasian"/>
    <s v="North America"/>
    <n v="1"/>
    <n v="0"/>
    <n v="0"/>
    <n v="0"/>
    <n v="0"/>
    <n v="0"/>
    <n v="0"/>
    <n v="0"/>
  </r>
  <r>
    <s v="62a33d5c0f8c8599d5af107c"/>
    <s v="anonymous"/>
    <s v="6/10/2022"/>
    <s v="8:47"/>
    <s v="0:00:47"/>
    <s v="Data Analyst"/>
    <n v="1"/>
    <n v="0"/>
    <n v="0"/>
    <n v="0"/>
    <n v="0"/>
    <s v="Yes"/>
    <s v="41k-65k"/>
    <n v="2"/>
    <s v="Finance"/>
    <s v="Python"/>
    <n v="4"/>
    <n v="10"/>
    <n v="7"/>
    <n v="7"/>
    <n v="7"/>
    <n v="5"/>
    <n v="6.666666666666667"/>
    <s v="Difficult"/>
    <s v="Good Culture"/>
    <x v="0"/>
    <n v="0"/>
    <n v="29"/>
    <s v="Unknown"/>
    <s v=" "/>
    <s v="White or Caucasian"/>
    <s v="North America"/>
    <n v="1"/>
    <n v="0"/>
    <n v="0"/>
    <n v="0"/>
    <n v="0"/>
    <n v="0"/>
    <n v="0"/>
    <n v="0"/>
  </r>
  <r>
    <s v="62a33d850f8c8599d5af10cb"/>
    <s v="anonymous"/>
    <s v="6/10/2022"/>
    <s v="8:48"/>
    <s v="0:01:06"/>
    <s v="Data Analyst"/>
    <n v="1"/>
    <n v="0"/>
    <n v="0"/>
    <n v="0"/>
    <n v="0"/>
    <s v="Yes"/>
    <s v="0-40k"/>
    <n v="1"/>
    <s v="Tech"/>
    <s v="Python"/>
    <n v="1"/>
    <n v="2"/>
    <n v="4"/>
    <n v="2"/>
    <n v="2"/>
    <n v="2"/>
    <n v="2.1666666666666665"/>
    <s v="Neither easy nor difficult"/>
    <s v="Better Salary"/>
    <x v="0"/>
    <n v="0"/>
    <n v="22"/>
    <s v="Unknown"/>
    <s v=" "/>
    <s v="Black or African American"/>
    <s v="Africa"/>
    <n v="0"/>
    <n v="1"/>
    <n v="0"/>
    <n v="0"/>
    <n v="0"/>
    <n v="0"/>
    <n v="0"/>
    <n v="0"/>
  </r>
  <r>
    <s v="62a33d9bf8f7561645852496"/>
    <s v="anonymous"/>
    <s v="6/10/2022"/>
    <s v="8:48"/>
    <s v="0:01:04"/>
    <s v="Student/Looking/None"/>
    <n v="0"/>
    <n v="0"/>
    <n v="0"/>
    <n v="0"/>
    <n v="0"/>
    <s v="Yes"/>
    <s v="0-40k"/>
    <n v="1"/>
    <s v="Other"/>
    <s v="Python"/>
    <n v="1"/>
    <n v="3"/>
    <n v="2"/>
    <n v="2"/>
    <n v="4"/>
    <n v="1"/>
    <n v="2.1666666666666665"/>
    <s v="Difficult"/>
    <s v="Better Salary"/>
    <x v="0"/>
    <n v="0"/>
    <n v="23"/>
    <s v="Unknown"/>
    <s v=" "/>
    <s v="Black or African American"/>
    <s v="North America"/>
    <n v="1"/>
    <n v="0"/>
    <n v="0"/>
    <n v="0"/>
    <n v="0"/>
    <n v="0"/>
    <n v="0"/>
    <n v="0"/>
  </r>
  <r>
    <s v="62a33dbdd8c00e9f5419cd65"/>
    <s v="anonymous"/>
    <s v="6/10/2022"/>
    <s v="8:49"/>
    <s v="0:01:05"/>
    <s v="Student/Looking/None"/>
    <n v="0"/>
    <n v="0"/>
    <n v="0"/>
    <n v="0"/>
    <n v="0"/>
    <s v="No"/>
    <s v="41k-65k"/>
    <n v="2"/>
    <s v="Tech"/>
    <s v="R"/>
    <n v="7"/>
    <n v="8"/>
    <n v="8"/>
    <n v="6"/>
    <n v="8"/>
    <n v="3"/>
    <n v="6.666666666666667"/>
    <s v="Very Difficult"/>
    <s v="Better Salary"/>
    <x v="1"/>
    <n v="1"/>
    <n v="26"/>
    <s v="Unknown"/>
    <s v=" "/>
    <s v="Asian or Asian American"/>
    <s v="North America"/>
    <n v="1"/>
    <n v="0"/>
    <n v="0"/>
    <n v="0"/>
    <n v="0"/>
    <n v="0"/>
    <n v="0"/>
    <n v="0"/>
  </r>
  <r>
    <s v="62a33de124a26260273826b2"/>
    <s v="anonymous"/>
    <s v="6/10/2022"/>
    <s v="8:49"/>
    <s v="0:01:21"/>
    <s v="Data Analyst"/>
    <n v="1"/>
    <n v="0"/>
    <n v="0"/>
    <n v="0"/>
    <n v="0"/>
    <s v="No"/>
    <s v="0-40k"/>
    <n v="1"/>
    <s v="Other"/>
    <s v="Python"/>
    <n v="1"/>
    <n v="1"/>
    <n v="1"/>
    <n v="1"/>
    <n v="2"/>
    <n v="0"/>
    <n v="1"/>
    <s v="Very Difficult"/>
    <s v="Better Salary"/>
    <x v="0"/>
    <n v="0"/>
    <n v="28"/>
    <s v="Unknown"/>
    <s v=" "/>
    <s v="Black or African American"/>
    <s v="Africa"/>
    <n v="0"/>
    <n v="1"/>
    <n v="0"/>
    <n v="0"/>
    <n v="0"/>
    <n v="0"/>
    <n v="0"/>
    <n v="0"/>
  </r>
  <r>
    <s v="62a89e365d257a28a314fd36"/>
    <s v="anonymous"/>
    <s v="6/14/2022"/>
    <s v="10:41"/>
    <s v="0:00:53"/>
    <s v="Data Analyst"/>
    <n v="1"/>
    <n v="0"/>
    <n v="0"/>
    <n v="0"/>
    <n v="0"/>
    <s v="Yes"/>
    <s v="0-40k"/>
    <n v="1"/>
    <s v="Other"/>
    <s v="Python"/>
    <n v="0"/>
    <n v="0"/>
    <n v="0"/>
    <n v="0"/>
    <n v="0"/>
    <n v="0"/>
    <n v="0"/>
    <s v="Very Difficult"/>
    <s v="Better Salary"/>
    <x v="0"/>
    <n v="0"/>
    <n v="25"/>
    <s v="Bachelors"/>
    <n v="3"/>
    <s v="Asian or Asian American"/>
    <s v="Other"/>
    <n v="0"/>
    <n v="0"/>
    <n v="0"/>
    <n v="0"/>
    <n v="0"/>
    <n v="0"/>
    <n v="0"/>
    <n v="0"/>
  </r>
  <r>
    <s v="62a33dfbd8c00e9f5419ceda"/>
    <s v="anonymous"/>
    <s v="6/10/2022"/>
    <s v="8:50"/>
    <s v="0:01:35"/>
    <s v="Data Analyst"/>
    <n v="1"/>
    <n v="0"/>
    <n v="0"/>
    <n v="0"/>
    <n v="0"/>
    <s v="Yes"/>
    <s v="106k-125k"/>
    <n v="5"/>
    <s v="Tech"/>
    <s v="SQL"/>
    <n v="10"/>
    <n v="5"/>
    <n v="10"/>
    <n v="6"/>
    <n v="10"/>
    <n v="10"/>
    <n v="8.5"/>
    <s v="Neither easy nor difficult"/>
    <s v="Remote Work"/>
    <x v="1"/>
    <n v="1"/>
    <n v="31"/>
    <s v="Unknown"/>
    <s v=" "/>
    <s v="White or Caucasian"/>
    <s v="North America"/>
    <n v="1"/>
    <n v="0"/>
    <n v="0"/>
    <n v="0"/>
    <n v="0"/>
    <n v="0"/>
    <n v="0"/>
    <n v="0"/>
  </r>
  <r>
    <s v="62ab8bf65d257a28a319e9cb"/>
    <s v="anonymous"/>
    <s v="6/16/2022"/>
    <s v="16:00"/>
    <s v="0:02:14"/>
    <s v="Data Analyst"/>
    <n v="1"/>
    <n v="0"/>
    <n v="0"/>
    <n v="0"/>
    <n v="0"/>
    <s v="No"/>
    <s v="0-40k"/>
    <n v="1"/>
    <s v="Tech"/>
    <s v="R"/>
    <n v="0"/>
    <n v="6"/>
    <n v="3"/>
    <n v="0"/>
    <n v="0"/>
    <n v="10"/>
    <n v="3.1666666666666665"/>
    <s v="Neither easy nor difficult"/>
    <s v="Remote Work"/>
    <x v="0"/>
    <n v="0"/>
    <n v="19"/>
    <s v="Bachelors"/>
    <n v="3"/>
    <s v="White or Caucasian"/>
    <s v="Africa"/>
    <n v="0"/>
    <n v="1"/>
    <n v="0"/>
    <n v="0"/>
    <n v="0"/>
    <n v="0"/>
    <n v="0"/>
    <n v="0"/>
  </r>
  <r>
    <s v="62a429f0f3072dd892636396"/>
    <s v="anonymous"/>
    <s v="6/11/2022"/>
    <s v="1:36"/>
    <s v="0:02:39"/>
    <s v="Data Analyst"/>
    <n v="1"/>
    <n v="0"/>
    <n v="0"/>
    <n v="0"/>
    <n v="0"/>
    <s v="No"/>
    <s v="0-40k"/>
    <n v="1"/>
    <s v="Education"/>
    <s v="Python"/>
    <n v="0"/>
    <n v="10"/>
    <n v="0"/>
    <n v="9"/>
    <n v="5"/>
    <n v="10"/>
    <n v="5.666666666666667"/>
    <s v="Easy"/>
    <s v="Remote Work"/>
    <x v="0"/>
    <n v="0"/>
    <n v="24"/>
    <s v="Associates"/>
    <n v="2"/>
    <s v="Black or African American"/>
    <s v="Africa"/>
    <n v="0"/>
    <n v="1"/>
    <n v="0"/>
    <n v="0"/>
    <n v="0"/>
    <n v="0"/>
    <n v="0"/>
    <n v="0"/>
  </r>
  <r>
    <s v="62a3c8652e54c9003e54103e"/>
    <s v="anonymous"/>
    <s v="6/10/2022"/>
    <s v="18:40"/>
    <s v="0:02:27"/>
    <s v="Data Analyst"/>
    <n v="1"/>
    <n v="0"/>
    <n v="0"/>
    <n v="0"/>
    <n v="0"/>
    <s v="Yes"/>
    <s v="0-40k"/>
    <n v="1"/>
    <s v="Finance"/>
    <s v="Python"/>
    <n v="0"/>
    <n v="5"/>
    <n v="9"/>
    <n v="9"/>
    <n v="0"/>
    <n v="10"/>
    <n v="5.5"/>
    <s v="Neither easy nor difficult"/>
    <s v="Remote Work"/>
    <x v="0"/>
    <n v="0"/>
    <n v="26"/>
    <s v="Bachelors"/>
    <n v="3"/>
    <s v="Black or African American"/>
    <s v="Caribbean"/>
    <n v="0"/>
    <n v="0"/>
    <n v="0"/>
    <n v="0"/>
    <n v="0"/>
    <n v="0"/>
    <n v="0"/>
    <n v="0"/>
  </r>
  <r>
    <s v="62a33e63cec54911e9ca4f99"/>
    <s v="anonymous"/>
    <s v="6/10/2022"/>
    <s v="8:51"/>
    <s v="0:02:21"/>
    <s v="Data Analyst"/>
    <n v="1"/>
    <n v="0"/>
    <n v="0"/>
    <n v="0"/>
    <n v="0"/>
    <s v="No"/>
    <s v="0-40k"/>
    <n v="1"/>
    <s v="Tech"/>
    <s v="Python"/>
    <n v="4"/>
    <n v="6"/>
    <n v="6"/>
    <n v="6"/>
    <n v="7"/>
    <n v="7"/>
    <n v="6"/>
    <s v="Easy"/>
    <s v="Good Work/Life Balance"/>
    <x v="0"/>
    <n v="0"/>
    <n v="31"/>
    <s v="Unknown"/>
    <s v=" "/>
    <s v="Asian or Asian American"/>
    <s v="India"/>
    <n v="0"/>
    <n v="0"/>
    <n v="0"/>
    <n v="1"/>
    <n v="0"/>
    <n v="0"/>
    <n v="0"/>
    <n v="0"/>
  </r>
  <r>
    <s v="62a33e72bae91e4b8b82ea1a"/>
    <s v="anonymous"/>
    <s v="6/10/2022"/>
    <s v="8:52"/>
    <s v="0:02:07"/>
    <s v="Data Analyst"/>
    <n v="1"/>
    <n v="0"/>
    <n v="0"/>
    <n v="0"/>
    <n v="0"/>
    <s v="No"/>
    <s v="66k-85k"/>
    <n v="3"/>
    <s v="Other"/>
    <s v="SQL"/>
    <n v="7"/>
    <n v="10"/>
    <n v="5"/>
    <n v="5"/>
    <n v="5"/>
    <n v="2"/>
    <n v="5.666666666666667"/>
    <s v="Difficult"/>
    <s v="Other"/>
    <x v="0"/>
    <n v="0"/>
    <n v="23"/>
    <s v="Unknown"/>
    <s v=" "/>
    <s v="White or Caucasian"/>
    <s v="North America"/>
    <n v="1"/>
    <n v="0"/>
    <n v="0"/>
    <n v="0"/>
    <n v="0"/>
    <n v="0"/>
    <n v="0"/>
    <n v="0"/>
  </r>
  <r>
    <s v="62a33e890f8c8599d5af13b9"/>
    <s v="anonymous"/>
    <s v="6/10/2022"/>
    <s v="8:52"/>
    <s v="0:01:20"/>
    <s v="Data Analyst"/>
    <n v="1"/>
    <n v="0"/>
    <n v="0"/>
    <n v="0"/>
    <n v="0"/>
    <s v="Yes"/>
    <s v="106k-125k"/>
    <n v="5"/>
    <s v="Other"/>
    <s v="Python"/>
    <n v="1"/>
    <n v="6"/>
    <n v="9"/>
    <n v="1"/>
    <n v="0"/>
    <n v="2"/>
    <n v="3.1666666666666665"/>
    <s v="Difficult"/>
    <s v="Remote Work"/>
    <x v="1"/>
    <n v="1"/>
    <n v="33"/>
    <s v="Unknown"/>
    <s v=" "/>
    <s v="Asian or Asian American"/>
    <s v="North America"/>
    <n v="1"/>
    <n v="0"/>
    <n v="0"/>
    <n v="0"/>
    <n v="0"/>
    <n v="0"/>
    <n v="0"/>
    <n v="0"/>
  </r>
  <r>
    <s v="62a33e8bf8d5efcc22f7c79a"/>
    <s v="anonymous"/>
    <s v="6/10/2022"/>
    <s v="8:52"/>
    <s v="0:01:34"/>
    <s v="Data Analyst"/>
    <n v="1"/>
    <n v="0"/>
    <n v="0"/>
    <n v="0"/>
    <n v="0"/>
    <s v="No"/>
    <s v="86k-105k"/>
    <n v="4"/>
    <s v="Healthcare"/>
    <s v="Other"/>
    <n v="6"/>
    <n v="7"/>
    <n v="7"/>
    <n v="7"/>
    <n v="7"/>
    <n v="4"/>
    <n v="6.333333333333333"/>
    <s v="Very Easy"/>
    <s v="Better Salary"/>
    <x v="0"/>
    <n v="0"/>
    <n v="43"/>
    <s v="Unknown"/>
    <s v=" "/>
    <s v="White or Caucasian"/>
    <s v="North America"/>
    <n v="1"/>
    <n v="0"/>
    <n v="0"/>
    <n v="0"/>
    <n v="0"/>
    <n v="0"/>
    <n v="0"/>
    <n v="0"/>
  </r>
  <r>
    <s v="62a33e90cec54911e9ca5031"/>
    <s v="anonymous"/>
    <s v="6/10/2022"/>
    <s v="8:52"/>
    <s v="0:01:34"/>
    <s v="Student/Looking/None"/>
    <n v="0"/>
    <n v="0"/>
    <n v="0"/>
    <n v="0"/>
    <n v="0"/>
    <s v="Yes"/>
    <s v="0-40k"/>
    <n v="1"/>
    <s v="Other"/>
    <s v="R"/>
    <n v="0"/>
    <n v="0"/>
    <n v="5"/>
    <n v="0"/>
    <n v="0"/>
    <n v="0"/>
    <n v="0.83333333333333337"/>
    <s v="Very Difficult"/>
    <s v="Remote Work"/>
    <x v="1"/>
    <n v="1"/>
    <n v="23"/>
    <s v="Unknown"/>
    <s v=" "/>
    <s v="Other"/>
    <s v="Africa"/>
    <n v="0"/>
    <n v="1"/>
    <n v="0"/>
    <n v="0"/>
    <n v="0"/>
    <n v="0"/>
    <n v="0"/>
    <n v="0"/>
  </r>
  <r>
    <s v="62a33e9df8f756164585277b"/>
    <s v="anonymous"/>
    <s v="6/10/2022"/>
    <s v="8:52"/>
    <s v="0:01:47"/>
    <s v="Student/Looking/None"/>
    <n v="0"/>
    <n v="0"/>
    <n v="0"/>
    <n v="0"/>
    <n v="0"/>
    <s v="Yes"/>
    <s v="41k-65k"/>
    <n v="2"/>
    <s v="Finance"/>
    <s v="Python"/>
    <n v="10"/>
    <n v="7"/>
    <n v="10"/>
    <n v="10"/>
    <n v="5"/>
    <n v="3"/>
    <n v="7.5"/>
    <s v="Very Difficult"/>
    <s v="Good Work/Life Balance"/>
    <x v="0"/>
    <n v="0"/>
    <n v="31"/>
    <s v="Unknown"/>
    <s v=" "/>
    <s v="Black or African American"/>
    <s v="North America"/>
    <n v="1"/>
    <n v="0"/>
    <n v="0"/>
    <n v="0"/>
    <n v="0"/>
    <n v="0"/>
    <n v="0"/>
    <n v="0"/>
  </r>
  <r>
    <s v="62a33eb6bc6861bf3176c5a3"/>
    <s v="anonymous"/>
    <s v="6/10/2022"/>
    <s v="8:53"/>
    <s v="0:01:38"/>
    <s v="Data Analyst"/>
    <n v="1"/>
    <n v="0"/>
    <n v="0"/>
    <n v="0"/>
    <n v="0"/>
    <s v="Yes"/>
    <s v="66k-85k"/>
    <n v="3"/>
    <s v="Finance"/>
    <s v="Python"/>
    <n v="5"/>
    <n v="6"/>
    <n v="7"/>
    <n v="5"/>
    <n v="4"/>
    <n v="4"/>
    <n v="5.166666666666667"/>
    <s v="Neither easy nor difficult"/>
    <s v="Other"/>
    <x v="0"/>
    <n v="0"/>
    <n v="31"/>
    <s v="Unknown"/>
    <s v=" "/>
    <s v="White or Caucasian"/>
    <s v="United Kingdom"/>
    <n v="0"/>
    <n v="0"/>
    <n v="0"/>
    <n v="0"/>
    <n v="1"/>
    <n v="0"/>
    <n v="0"/>
    <n v="0"/>
  </r>
  <r>
    <s v="62a33ee0bae91e4b8b82eaec"/>
    <s v="anonymous"/>
    <s v="6/10/2022"/>
    <s v="8:53"/>
    <s v="0:03:30"/>
    <s v="Data Analyst"/>
    <n v="1"/>
    <n v="0"/>
    <n v="0"/>
    <n v="0"/>
    <n v="0"/>
    <s v="Yes"/>
    <s v="0-40k"/>
    <n v="1"/>
    <s v="Other"/>
    <s v="Python"/>
    <n v="8"/>
    <n v="7"/>
    <n v="8"/>
    <n v="7"/>
    <n v="7"/>
    <n v="7"/>
    <n v="7.333333333333333"/>
    <s v="Difficult"/>
    <s v="Good Work/Life Balance"/>
    <x v="0"/>
    <n v="0"/>
    <n v="25"/>
    <s v="Unknown"/>
    <s v=" "/>
    <s v="Asian or Asian American"/>
    <s v="India"/>
    <n v="0"/>
    <n v="0"/>
    <n v="0"/>
    <n v="1"/>
    <n v="0"/>
    <n v="0"/>
    <n v="0"/>
    <n v="0"/>
  </r>
  <r>
    <s v="62a33ee80f8c8599d5af14b7"/>
    <s v="anonymous"/>
    <s v="6/10/2022"/>
    <s v="8:54"/>
    <s v="0:01:37"/>
    <s v="Data Engineer"/>
    <n v="0"/>
    <n v="1"/>
    <n v="0"/>
    <n v="0"/>
    <n v="0"/>
    <s v="No"/>
    <s v="125k-150k"/>
    <n v="6"/>
    <s v="Tech"/>
    <s v="SQL"/>
    <n v="8"/>
    <n v="10"/>
    <n v="10"/>
    <n v="9"/>
    <n v="9"/>
    <n v="9"/>
    <n v="9.1666666666666661"/>
    <s v="Easy"/>
    <s v="Better Salary"/>
    <x v="0"/>
    <n v="0"/>
    <n v="43"/>
    <s v="Unknown"/>
    <s v=" "/>
    <s v="White or Caucasian"/>
    <s v="North America"/>
    <n v="1"/>
    <n v="0"/>
    <n v="0"/>
    <n v="0"/>
    <n v="0"/>
    <n v="0"/>
    <n v="0"/>
    <n v="0"/>
  </r>
  <r>
    <s v="62a33efe0a77c1a77f65bf1e"/>
    <s v="anonymous"/>
    <s v="6/10/2022"/>
    <s v="8:54"/>
    <s v="0:02:08"/>
    <s v="Data Analyst"/>
    <n v="1"/>
    <n v="0"/>
    <n v="0"/>
    <n v="0"/>
    <n v="0"/>
    <s v="No"/>
    <s v="41k-65k"/>
    <n v="2"/>
    <s v="Finance"/>
    <s v="Python"/>
    <n v="2"/>
    <n v="3"/>
    <n v="5"/>
    <n v="5"/>
    <n v="5"/>
    <n v="5"/>
    <n v="4.166666666666667"/>
    <s v="Difficult"/>
    <s v="Better Salary"/>
    <x v="1"/>
    <n v="1"/>
    <n v="26"/>
    <s v="Unknown"/>
    <s v=" "/>
    <s v="Other"/>
    <s v="North America"/>
    <n v="1"/>
    <n v="0"/>
    <n v="0"/>
    <n v="0"/>
    <n v="0"/>
    <n v="0"/>
    <n v="0"/>
    <n v="0"/>
  </r>
  <r>
    <s v="62a33f0ef408bae018ed3aeb"/>
    <s v="anonymous"/>
    <s v="6/10/2022"/>
    <s v="8:54"/>
    <s v="0:03:54"/>
    <s v="Other"/>
    <n v="0"/>
    <n v="0"/>
    <n v="0"/>
    <n v="0"/>
    <n v="0"/>
    <s v="No"/>
    <s v="41k-65k"/>
    <n v="2"/>
    <s v="Other"/>
    <s v="Python"/>
    <n v="5"/>
    <n v="10"/>
    <n v="8"/>
    <n v="8"/>
    <n v="8"/>
    <n v="7"/>
    <n v="7.666666666666667"/>
    <s v="Neither easy nor difficult"/>
    <s v="Remote Work"/>
    <x v="0"/>
    <n v="0"/>
    <n v="32"/>
    <s v="Unknown"/>
    <s v=" "/>
    <s v="White or Caucasian"/>
    <s v="Asia"/>
    <n v="0"/>
    <n v="0"/>
    <n v="0"/>
    <n v="0"/>
    <n v="0"/>
    <n v="1"/>
    <n v="0"/>
    <n v="0"/>
  </r>
  <r>
    <s v="62a33d15f408bae018ed370d"/>
    <s v="anonymous"/>
    <s v="6/10/2022"/>
    <s v="8:46"/>
    <s v="0:03:20"/>
    <s v="Data Analyst"/>
    <n v="1"/>
    <n v="0"/>
    <n v="0"/>
    <n v="0"/>
    <n v="0"/>
    <s v="Yes"/>
    <s v="0-40k"/>
    <n v="1"/>
    <s v="Tech"/>
    <s v="R"/>
    <n v="1"/>
    <n v="10"/>
    <n v="9"/>
    <n v="9"/>
    <n v="5"/>
    <n v="10"/>
    <n v="7.333333333333333"/>
    <s v="Neither easy nor difficult"/>
    <s v="Better Salary"/>
    <x v="0"/>
    <n v="0"/>
    <n v="34"/>
    <s v="Unknown"/>
    <s v=" "/>
    <s v="Other"/>
    <s v="South America"/>
    <n v="0"/>
    <n v="0"/>
    <n v="0"/>
    <n v="0"/>
    <n v="0"/>
    <n v="0"/>
    <n v="0"/>
    <n v="1"/>
  </r>
  <r>
    <s v="62a33f52bc6861bf3176c72c"/>
    <s v="anonymous"/>
    <s v="6/10/2022"/>
    <s v="8:55"/>
    <s v="0:01:33"/>
    <s v="Data Analyst"/>
    <n v="1"/>
    <n v="0"/>
    <n v="0"/>
    <n v="0"/>
    <n v="0"/>
    <s v="Yes"/>
    <s v="86k-105k"/>
    <n v="4"/>
    <s v="Healthcare"/>
    <s v="SQL"/>
    <n v="3"/>
    <n v="5"/>
    <n v="6"/>
    <n v="4"/>
    <n v="4"/>
    <n v="5"/>
    <n v="4.5"/>
    <s v="Neither easy nor difficult"/>
    <s v="Better Salary"/>
    <x v="0"/>
    <n v="0"/>
    <n v="29"/>
    <s v="Unknown"/>
    <s v=" "/>
    <s v="White or Caucasian"/>
    <s v="North America"/>
    <n v="1"/>
    <n v="0"/>
    <n v="0"/>
    <n v="0"/>
    <n v="0"/>
    <n v="0"/>
    <n v="0"/>
    <n v="0"/>
  </r>
  <r>
    <s v="62a33e54d8c00e9f5419cfe9"/>
    <s v="anonymous"/>
    <s v="6/10/2022"/>
    <s v="8:51"/>
    <s v="0:01:47"/>
    <s v="Data Analyst"/>
    <n v="1"/>
    <n v="0"/>
    <n v="0"/>
    <n v="0"/>
    <n v="0"/>
    <s v="No"/>
    <s v="0-40k"/>
    <n v="1"/>
    <s v="Finance"/>
    <s v="Python"/>
    <n v="4"/>
    <n v="4"/>
    <n v="4"/>
    <n v="4"/>
    <n v="4"/>
    <n v="4"/>
    <n v="4"/>
    <s v="Neither easy nor difficult"/>
    <s v="Better Salary"/>
    <x v="0"/>
    <n v="0"/>
    <n v="32"/>
    <s v="Unknown"/>
    <s v=" "/>
    <s v="Hispanic or Latino"/>
    <s v="South America"/>
    <n v="0"/>
    <n v="0"/>
    <n v="0"/>
    <n v="0"/>
    <n v="0"/>
    <n v="0"/>
    <n v="0"/>
    <n v="1"/>
  </r>
  <r>
    <s v="62a33f5a5d257a28a30d7bb5"/>
    <s v="anonymous"/>
    <s v="6/10/2022"/>
    <s v="8:55"/>
    <s v="0:02:38"/>
    <s v="Student/Looking/None"/>
    <n v="0"/>
    <n v="0"/>
    <n v="0"/>
    <n v="0"/>
    <n v="0"/>
    <s v="Yes"/>
    <s v="41k-65k"/>
    <n v="2"/>
    <s v="Construction"/>
    <s v="Python"/>
    <n v="2"/>
    <n v="0"/>
    <n v="2"/>
    <n v="2"/>
    <n v="0"/>
    <n v="0"/>
    <n v="1"/>
    <s v="Very Difficult"/>
    <s v="Remote Work"/>
    <x v="0"/>
    <n v="0"/>
    <n v="34"/>
    <s v="Unknown"/>
    <s v=" "/>
    <s v="White or Caucasian"/>
    <s v="North America"/>
    <n v="1"/>
    <n v="0"/>
    <n v="0"/>
    <n v="0"/>
    <n v="0"/>
    <n v="0"/>
    <n v="0"/>
    <n v="0"/>
  </r>
  <r>
    <s v="62a33fa5cec54911e9ca51f1"/>
    <s v="anonymous"/>
    <s v="6/10/2022"/>
    <s v="8:57"/>
    <s v="0:01:52"/>
    <s v="Data Analyst"/>
    <n v="1"/>
    <n v="0"/>
    <n v="0"/>
    <n v="0"/>
    <n v="0"/>
    <s v="Yes"/>
    <s v="41k-65k"/>
    <n v="2"/>
    <s v="Other"/>
    <s v="Other"/>
    <n v="5"/>
    <n v="6"/>
    <n v="6"/>
    <n v="5"/>
    <n v="4"/>
    <n v="6"/>
    <n v="5.333333333333333"/>
    <s v="Very Difficult"/>
    <s v="Better Salary"/>
    <x v="0"/>
    <n v="0"/>
    <n v="42"/>
    <s v="Unknown"/>
    <s v=" "/>
    <s v="Other"/>
    <s v="Australia"/>
    <n v="0"/>
    <n v="0"/>
    <n v="0"/>
    <n v="0"/>
    <n v="0"/>
    <n v="0"/>
    <n v="1"/>
    <n v="0"/>
  </r>
  <r>
    <s v="62a33fcb575fa3a5ae88ad59"/>
    <s v="anonymous"/>
    <s v="6/10/2022"/>
    <s v="8:57"/>
    <s v="0:02:03"/>
    <s v="Student/Looking/None"/>
    <n v="0"/>
    <n v="0"/>
    <n v="0"/>
    <n v="0"/>
    <n v="0"/>
    <s v="Yes"/>
    <s v="0-40k"/>
    <n v="1"/>
    <s v="Other"/>
    <s v="JavaScript"/>
    <n v="0"/>
    <n v="0"/>
    <n v="0"/>
    <n v="0"/>
    <n v="0"/>
    <n v="0"/>
    <n v="0"/>
    <s v="Difficult"/>
    <s v="Remote Work"/>
    <x v="1"/>
    <n v="1"/>
    <n v="40"/>
    <s v="Unknown"/>
    <s v=" "/>
    <s v="Asian or Asian American"/>
    <s v="North America"/>
    <n v="1"/>
    <n v="0"/>
    <n v="0"/>
    <n v="0"/>
    <n v="0"/>
    <n v="0"/>
    <n v="0"/>
    <n v="0"/>
  </r>
  <r>
    <s v="62a33fcf18134ddc75ce91c3"/>
    <s v="anonymous"/>
    <s v="6/10/2022"/>
    <s v="8:57"/>
    <s v="0:02:32"/>
    <s v="Student/Looking/None"/>
    <n v="0"/>
    <n v="0"/>
    <n v="0"/>
    <n v="0"/>
    <n v="0"/>
    <s v="No"/>
    <s v="41k-65k"/>
    <n v="2"/>
    <s v="Telecommunication"/>
    <s v="Python"/>
    <n v="3"/>
    <n v="1"/>
    <n v="3"/>
    <n v="4"/>
    <n v="0"/>
    <n v="3"/>
    <n v="2.3333333333333335"/>
    <s v="Easy"/>
    <s v="Good Work/Life Balance"/>
    <x v="0"/>
    <n v="0"/>
    <n v="43"/>
    <s v="Unknown"/>
    <s v=" "/>
    <s v="White or Caucasian"/>
    <s v="Europe"/>
    <n v="0"/>
    <n v="0"/>
    <n v="1"/>
    <n v="0"/>
    <n v="0"/>
    <n v="0"/>
    <n v="0"/>
    <n v="0"/>
  </r>
  <r>
    <s v="62a36146f8f7561645856ff7"/>
    <s v="anonymous"/>
    <s v="6/10/2022"/>
    <s v="11:20"/>
    <s v="0:01:31"/>
    <s v="Data Analyst"/>
    <n v="1"/>
    <n v="0"/>
    <n v="0"/>
    <n v="0"/>
    <n v="0"/>
    <s v="Yes"/>
    <s v="0-40k"/>
    <n v="1"/>
    <s v="Healthcare"/>
    <s v="R"/>
    <n v="6"/>
    <n v="8"/>
    <n v="6"/>
    <n v="6"/>
    <n v="8"/>
    <n v="10"/>
    <n v="7.333333333333333"/>
    <s v="Easy"/>
    <s v="Remote Work"/>
    <x v="0"/>
    <n v="0"/>
    <n v="29"/>
    <s v="High School"/>
    <n v="1"/>
    <s v="Hispanic or Latino"/>
    <s v="South America"/>
    <n v="0"/>
    <n v="0"/>
    <n v="0"/>
    <n v="0"/>
    <n v="0"/>
    <n v="0"/>
    <n v="0"/>
    <n v="1"/>
  </r>
  <r>
    <s v="62a34020575fa3a5ae88ade0"/>
    <s v="anonymous"/>
    <s v="6/10/2022"/>
    <s v="8:59"/>
    <s v="0:01:11"/>
    <s v="Student/Looking/None"/>
    <n v="0"/>
    <n v="0"/>
    <n v="0"/>
    <n v="0"/>
    <n v="0"/>
    <s v="Yes"/>
    <s v="0-40k"/>
    <n v="1"/>
    <s v="Education"/>
    <s v="Python"/>
    <n v="5"/>
    <n v="5"/>
    <n v="3"/>
    <n v="5"/>
    <n v="2"/>
    <n v="6"/>
    <n v="4.333333333333333"/>
    <s v="Difficult"/>
    <s v="Better Salary"/>
    <x v="0"/>
    <n v="0"/>
    <n v="23"/>
    <s v="Unknown"/>
    <s v=" "/>
    <s v="Asian or Asian American"/>
    <s v="Asia"/>
    <n v="0"/>
    <n v="0"/>
    <n v="0"/>
    <n v="0"/>
    <n v="0"/>
    <n v="1"/>
    <n v="0"/>
    <n v="0"/>
  </r>
  <r>
    <s v="62a34038b4da29969c62eafe"/>
    <s v="anonymous"/>
    <s v="6/10/2022"/>
    <s v="8:59"/>
    <s v="0:03:55"/>
    <s v="Data Analyst"/>
    <n v="1"/>
    <n v="0"/>
    <n v="0"/>
    <n v="0"/>
    <n v="0"/>
    <s v="Yes"/>
    <s v="86k-105k"/>
    <n v="4"/>
    <s v="Other"/>
    <s v="Python"/>
    <n v="8"/>
    <n v="6"/>
    <n v="2"/>
    <n v="3"/>
    <n v="6"/>
    <n v="7"/>
    <n v="5.333333333333333"/>
    <s v="Neither easy nor difficult"/>
    <s v="Other"/>
    <x v="0"/>
    <n v="0"/>
    <n v="28"/>
    <s v="Unknown"/>
    <s v=" "/>
    <s v="White or Caucasian"/>
    <s v="North America"/>
    <n v="1"/>
    <n v="0"/>
    <n v="0"/>
    <n v="0"/>
    <n v="0"/>
    <n v="0"/>
    <n v="0"/>
    <n v="0"/>
  </r>
  <r>
    <s v="62a3406b575fa3a5ae88ae78"/>
    <s v="anonymous"/>
    <s v="6/10/2022"/>
    <s v="9:00"/>
    <s v="0:01:25"/>
    <s v="Data Analyst"/>
    <n v="1"/>
    <n v="0"/>
    <n v="0"/>
    <n v="0"/>
    <n v="0"/>
    <s v="No"/>
    <s v="66k-85k"/>
    <n v="3"/>
    <s v="Finance"/>
    <s v="SQL"/>
    <n v="5"/>
    <n v="7"/>
    <n v="1"/>
    <n v="1"/>
    <n v="0"/>
    <n v="8"/>
    <n v="3.6666666666666665"/>
    <s v="Neither easy nor difficult"/>
    <s v="Better Salary"/>
    <x v="0"/>
    <n v="0"/>
    <n v="32"/>
    <s v="Unknown"/>
    <s v=" "/>
    <s v="White or Caucasian"/>
    <s v="North America"/>
    <n v="1"/>
    <n v="0"/>
    <n v="0"/>
    <n v="0"/>
    <n v="0"/>
    <n v="0"/>
    <n v="0"/>
    <n v="0"/>
  </r>
  <r>
    <s v="62a340cab4da29969c62ec01"/>
    <s v="anonymous"/>
    <s v="6/10/2022"/>
    <s v="9:02"/>
    <s v="0:02:47"/>
    <s v="Data Analyst"/>
    <n v="1"/>
    <n v="0"/>
    <n v="0"/>
    <n v="0"/>
    <n v="0"/>
    <s v="Yes"/>
    <s v="66k-85k"/>
    <n v="3"/>
    <s v="Other"/>
    <s v="R"/>
    <n v="7"/>
    <n v="8"/>
    <n v="10"/>
    <n v="8"/>
    <n v="9"/>
    <n v="9"/>
    <n v="8.5"/>
    <s v="Difficult"/>
    <s v="Remote Work"/>
    <x v="1"/>
    <n v="1"/>
    <n v="41"/>
    <s v="Unknown"/>
    <s v=" "/>
    <s v="White or Caucasian"/>
    <s v="North America"/>
    <n v="1"/>
    <n v="0"/>
    <n v="0"/>
    <n v="0"/>
    <n v="0"/>
    <n v="0"/>
    <n v="0"/>
    <n v="0"/>
  </r>
  <r>
    <s v="62a340d62e54c9003e5324b4"/>
    <s v="anonymous"/>
    <s v="6/10/2022"/>
    <s v="9:02"/>
    <s v="0:00:56"/>
    <s v="Data Analyst"/>
    <n v="1"/>
    <n v="0"/>
    <n v="0"/>
    <n v="0"/>
    <n v="0"/>
    <s v="Yes"/>
    <s v="41k-65k"/>
    <n v="2"/>
    <s v="Finance"/>
    <s v="Python"/>
    <n v="5"/>
    <n v="6"/>
    <n v="6"/>
    <n v="6"/>
    <n v="6"/>
    <n v="6"/>
    <n v="5.833333333333333"/>
    <s v="Neither easy nor difficult"/>
    <s v="Remote Work"/>
    <x v="0"/>
    <n v="0"/>
    <n v="33"/>
    <s v="High School"/>
    <n v="1"/>
    <s v="White or Caucasian"/>
    <s v="United Kingdom"/>
    <n v="0"/>
    <n v="0"/>
    <n v="0"/>
    <n v="0"/>
    <n v="1"/>
    <n v="0"/>
    <n v="0"/>
    <n v="0"/>
  </r>
  <r>
    <s v="62a340e10a77c1a77f65c2e7"/>
    <s v="anonymous"/>
    <s v="6/10/2022"/>
    <s v="9:02"/>
    <s v="0:01:57"/>
    <s v="Other"/>
    <n v="0"/>
    <n v="0"/>
    <n v="0"/>
    <n v="0"/>
    <n v="0"/>
    <s v="Yes"/>
    <s v="150k-225k"/>
    <n v="7"/>
    <s v="Tech"/>
    <s v="Python"/>
    <n v="10"/>
    <n v="8"/>
    <n v="9"/>
    <n v="8"/>
    <n v="8"/>
    <n v="10"/>
    <n v="8.8333333333333339"/>
    <s v="Easy"/>
    <s v="Good Work/Life Balance"/>
    <x v="0"/>
    <n v="0"/>
    <n v="38"/>
    <s v="Unknown"/>
    <s v=" "/>
    <s v="Hispanic or Latino"/>
    <s v="North America"/>
    <n v="1"/>
    <n v="0"/>
    <n v="0"/>
    <n v="0"/>
    <n v="0"/>
    <n v="0"/>
    <n v="0"/>
    <n v="0"/>
  </r>
  <r>
    <s v="62a340f5bc6861bf3176caa4"/>
    <s v="anonymous"/>
    <s v="6/10/2022"/>
    <s v="9:02"/>
    <s v="0:02:32"/>
    <s v="Data Analyst"/>
    <n v="1"/>
    <n v="0"/>
    <n v="0"/>
    <n v="0"/>
    <n v="0"/>
    <s v="No"/>
    <s v="0-40k"/>
    <n v="1"/>
    <s v="Tech"/>
    <s v="SQL"/>
    <n v="8"/>
    <n v="8"/>
    <n v="8"/>
    <n v="8"/>
    <n v="5"/>
    <n v="10"/>
    <n v="7.833333333333333"/>
    <s v="Easy"/>
    <s v="Better Salary"/>
    <x v="1"/>
    <n v="1"/>
    <n v="22"/>
    <s v="Unknown"/>
    <s v=" "/>
    <s v="Other"/>
    <s v="India"/>
    <n v="0"/>
    <n v="0"/>
    <n v="0"/>
    <n v="1"/>
    <n v="0"/>
    <n v="0"/>
    <n v="0"/>
    <n v="0"/>
  </r>
  <r>
    <s v="62a4d13bbae91e4b8b84f89b"/>
    <s v="anonymous"/>
    <s v="6/11/2022"/>
    <s v="13:30"/>
    <s v="0:01:36"/>
    <s v="Data Engineer"/>
    <n v="0"/>
    <n v="1"/>
    <n v="0"/>
    <n v="0"/>
    <n v="0"/>
    <s v="Yes"/>
    <s v="0-40k"/>
    <n v="1"/>
    <s v="Tech"/>
    <s v="Python"/>
    <n v="0"/>
    <n v="5"/>
    <n v="8"/>
    <n v="6"/>
    <n v="5"/>
    <n v="7"/>
    <n v="5.166666666666667"/>
    <s v="Neither easy nor difficult"/>
    <s v="Better Salary"/>
    <x v="0"/>
    <n v="0"/>
    <n v="28"/>
    <s v="Bachelors"/>
    <n v="3"/>
    <s v="Hispanic or Latino"/>
    <s v="South America"/>
    <n v="0"/>
    <n v="0"/>
    <n v="0"/>
    <n v="0"/>
    <n v="0"/>
    <n v="0"/>
    <n v="0"/>
    <n v="1"/>
  </r>
  <r>
    <s v="62a3413a5d257a28a30d8074"/>
    <s v="anonymous"/>
    <s v="6/10/2022"/>
    <s v="9:03"/>
    <s v="0:01:18"/>
    <s v="Data Engineer"/>
    <n v="0"/>
    <n v="1"/>
    <n v="0"/>
    <n v="0"/>
    <n v="0"/>
    <s v="No"/>
    <s v="66k-85k"/>
    <n v="3"/>
    <s v="Finance"/>
    <s v="Python"/>
    <n v="2"/>
    <n v="1"/>
    <n v="1"/>
    <n v="1"/>
    <n v="3"/>
    <n v="7"/>
    <n v="2.5"/>
    <s v="Easy"/>
    <s v="Remote Work"/>
    <x v="1"/>
    <n v="1"/>
    <n v="28"/>
    <s v="Masters"/>
    <n v="4"/>
    <s v="Asian or Asian American"/>
    <s v="North America"/>
    <n v="1"/>
    <n v="0"/>
    <n v="0"/>
    <n v="0"/>
    <n v="0"/>
    <n v="0"/>
    <n v="0"/>
    <n v="0"/>
  </r>
  <r>
    <s v="62a341b0f8f7561645852d1d"/>
    <s v="anonymous"/>
    <s v="6/10/2022"/>
    <s v="9:05"/>
    <s v="0:01:44"/>
    <s v="Data Analyst"/>
    <n v="1"/>
    <n v="0"/>
    <n v="0"/>
    <n v="0"/>
    <n v="0"/>
    <s v="Yes"/>
    <s v="66k-85k"/>
    <n v="3"/>
    <s v="Tech"/>
    <s v="Python"/>
    <n v="6"/>
    <n v="6"/>
    <n v="6"/>
    <n v="6"/>
    <n v="5"/>
    <n v="6"/>
    <n v="5.833333333333333"/>
    <s v="Difficult"/>
    <s v="Other"/>
    <x v="1"/>
    <n v="1"/>
    <n v="24"/>
    <s v="Bachelors"/>
    <n v="3"/>
    <s v="Hispanic or Latino"/>
    <s v="North America"/>
    <n v="1"/>
    <n v="0"/>
    <n v="0"/>
    <n v="0"/>
    <n v="0"/>
    <n v="0"/>
    <n v="0"/>
    <n v="0"/>
  </r>
  <r>
    <s v="62a341e8f8d5efcc22f7d002"/>
    <s v="anonymous"/>
    <s v="6/10/2022"/>
    <s v="9:06"/>
    <s v="0:01:58"/>
    <s v="Other"/>
    <n v="0"/>
    <n v="0"/>
    <n v="0"/>
    <n v="0"/>
    <n v="0"/>
    <s v="No"/>
    <s v="41k-65k"/>
    <n v="2"/>
    <s v="Other"/>
    <s v="C/C++"/>
    <n v="3"/>
    <n v="6"/>
    <n v="7"/>
    <n v="7"/>
    <n v="0"/>
    <n v="3"/>
    <n v="4.333333333333333"/>
    <s v="Very Difficult"/>
    <s v="Better Salary"/>
    <x v="0"/>
    <n v="0"/>
    <n v="29"/>
    <s v="Bachelors"/>
    <n v="3"/>
    <s v="White or Caucasian"/>
    <s v="North America"/>
    <n v="1"/>
    <n v="0"/>
    <n v="0"/>
    <n v="0"/>
    <n v="0"/>
    <n v="0"/>
    <n v="0"/>
    <n v="0"/>
  </r>
  <r>
    <s v="62aa956ef8d5efcc22028e3d"/>
    <s v="anonymous"/>
    <s v="6/15/2022"/>
    <s v="22:29"/>
    <s v="0:02:50"/>
    <s v="Data Analyst"/>
    <n v="1"/>
    <n v="0"/>
    <n v="0"/>
    <n v="0"/>
    <n v="0"/>
    <s v="Yes"/>
    <s v="0-40k"/>
    <n v="1"/>
    <s v="Tech"/>
    <s v="Python"/>
    <n v="6"/>
    <n v="7"/>
    <n v="7"/>
    <n v="7"/>
    <n v="5"/>
    <n v="6"/>
    <n v="6.333333333333333"/>
    <s v="Neither easy nor difficult"/>
    <s v="Better Salary"/>
    <x v="0"/>
    <n v="0"/>
    <n v="39"/>
    <s v="Associates"/>
    <n v="2"/>
    <s v="White or Caucasian"/>
    <s v="South America"/>
    <n v="0"/>
    <n v="0"/>
    <n v="0"/>
    <n v="0"/>
    <n v="0"/>
    <n v="0"/>
    <n v="0"/>
    <n v="1"/>
  </r>
  <r>
    <s v="62a3424eb4da29969c62eedd"/>
    <s v="anonymous"/>
    <s v="6/10/2022"/>
    <s v="9:08"/>
    <s v="0:02:04"/>
    <s v="Other"/>
    <n v="0"/>
    <n v="0"/>
    <n v="0"/>
    <n v="0"/>
    <n v="0"/>
    <s v="Yes"/>
    <s v="41k-65k"/>
    <n v="2"/>
    <s v="Other"/>
    <s v="Python"/>
    <n v="6"/>
    <n v="8"/>
    <n v="8"/>
    <n v="7"/>
    <n v="9"/>
    <n v="7"/>
    <n v="7.5"/>
    <s v="Neither easy nor difficult"/>
    <s v="Good Work/Life Balance"/>
    <x v="0"/>
    <n v="0"/>
    <n v="38"/>
    <s v="Masters"/>
    <n v="4"/>
    <s v="White or Caucasian"/>
    <s v="Europe"/>
    <n v="0"/>
    <n v="0"/>
    <n v="1"/>
    <n v="0"/>
    <n v="0"/>
    <n v="0"/>
    <n v="0"/>
    <n v="0"/>
  </r>
  <r>
    <s v="62a772da575fa3a5ae8e2a4a"/>
    <s v="anonymous"/>
    <s v="6/13/2022"/>
    <s v="13:24"/>
    <s v="0:02:52"/>
    <s v="Other"/>
    <n v="0"/>
    <n v="0"/>
    <n v="0"/>
    <n v="0"/>
    <n v="0"/>
    <s v="No"/>
    <s v="0-40k"/>
    <n v="1"/>
    <s v="Telecommunication"/>
    <s v="Python"/>
    <n v="4"/>
    <n v="3"/>
    <n v="2"/>
    <n v="0"/>
    <n v="0"/>
    <n v="0"/>
    <n v="1.5"/>
    <s v="Neither easy nor difficult"/>
    <s v="Good Work/Life Balance"/>
    <x v="0"/>
    <n v="0"/>
    <n v="35"/>
    <s v="Bachelors"/>
    <n v="3"/>
    <s v="White or Caucasian"/>
    <s v="South America"/>
    <n v="0"/>
    <n v="0"/>
    <n v="0"/>
    <n v="0"/>
    <n v="0"/>
    <n v="0"/>
    <n v="0"/>
    <n v="1"/>
  </r>
  <r>
    <s v="62a3426cf408bae018ed409b"/>
    <s v="anonymous"/>
    <s v="6/10/2022"/>
    <s v="9:09"/>
    <s v="0:01:33"/>
    <s v="Student/Looking/None"/>
    <n v="0"/>
    <n v="0"/>
    <n v="0"/>
    <n v="0"/>
    <n v="0"/>
    <s v="No"/>
    <s v="0-40k"/>
    <n v="1"/>
    <s v="Tech"/>
    <s v="Python"/>
    <n v="1"/>
    <n v="4"/>
    <n v="5"/>
    <n v="5"/>
    <n v="1"/>
    <n v="1"/>
    <n v="2.8333333333333335"/>
    <s v="Difficult"/>
    <s v="Better Salary"/>
    <x v="0"/>
    <n v="0"/>
    <n v="25"/>
    <s v="Masters"/>
    <n v="4"/>
    <s v="White or Caucasian"/>
    <s v="North America"/>
    <n v="1"/>
    <n v="0"/>
    <n v="0"/>
    <n v="0"/>
    <n v="0"/>
    <n v="0"/>
    <n v="0"/>
    <n v="0"/>
  </r>
  <r>
    <s v="62a34272f8d5efcc22f7d15f"/>
    <s v="anonymous"/>
    <s v="6/10/2022"/>
    <s v="9:09"/>
    <s v="0:01:09"/>
    <s v="Data Analyst"/>
    <n v="1"/>
    <n v="0"/>
    <n v="0"/>
    <n v="0"/>
    <n v="0"/>
    <s v="No"/>
    <s v="66k-85k"/>
    <n v="3"/>
    <s v="Telecommunication"/>
    <s v="Python"/>
    <n v="4"/>
    <n v="6"/>
    <n v="4"/>
    <n v="5"/>
    <n v="4"/>
    <n v="4"/>
    <n v="4.5"/>
    <s v="Neither easy nor difficult"/>
    <s v="Better Salary"/>
    <x v="0"/>
    <n v="0"/>
    <n v="24"/>
    <s v="Masters"/>
    <n v="4"/>
    <s v="White or Caucasian"/>
    <s v="North America"/>
    <n v="1"/>
    <n v="0"/>
    <n v="0"/>
    <n v="0"/>
    <n v="0"/>
    <n v="0"/>
    <n v="0"/>
    <n v="0"/>
  </r>
  <r>
    <s v="62aa29852e54c9003e5d50b5"/>
    <s v="anonymous"/>
    <s v="6/15/2022"/>
    <s v="14:48"/>
    <s v="0:06:20"/>
    <s v="Data Engineer"/>
    <n v="0"/>
    <n v="1"/>
    <n v="0"/>
    <n v="0"/>
    <n v="0"/>
    <s v="Yes"/>
    <s v="0-40k"/>
    <n v="1"/>
    <s v="Tech"/>
    <s v="Python"/>
    <n v="7"/>
    <n v="3"/>
    <n v="3"/>
    <n v="2"/>
    <n v="5"/>
    <n v="9"/>
    <n v="4.833333333333333"/>
    <s v="Difficult"/>
    <s v="Better Salary"/>
    <x v="0"/>
    <n v="0"/>
    <n v="26"/>
    <s v="Bachelors"/>
    <n v="3"/>
    <s v="Hispanic or Latino"/>
    <s v="South America"/>
    <n v="0"/>
    <n v="0"/>
    <n v="0"/>
    <n v="0"/>
    <n v="0"/>
    <n v="0"/>
    <n v="0"/>
    <n v="1"/>
  </r>
  <r>
    <s v="62a34383b4da29969c62f1be"/>
    <s v="anonymous"/>
    <s v="6/10/2022"/>
    <s v="9:13"/>
    <s v="0:01:03"/>
    <s v="Student/Looking/None"/>
    <n v="0"/>
    <n v="0"/>
    <n v="0"/>
    <n v="0"/>
    <n v="0"/>
    <s v="No"/>
    <s v="0-40k"/>
    <n v="1"/>
    <s v="Tech"/>
    <s v="Python"/>
    <n v="7"/>
    <n v="5"/>
    <n v="8"/>
    <n v="0"/>
    <n v="0"/>
    <n v="0"/>
    <n v="3.3333333333333335"/>
    <s v="Neither easy nor difficult"/>
    <s v="Good Culture"/>
    <x v="1"/>
    <n v="1"/>
    <n v="23"/>
    <s v="Bachelors"/>
    <n v="3"/>
    <s v="Asian or Asian American"/>
    <s v="India"/>
    <n v="0"/>
    <n v="0"/>
    <n v="0"/>
    <n v="1"/>
    <n v="0"/>
    <n v="0"/>
    <n v="0"/>
    <n v="0"/>
  </r>
  <r>
    <s v="62a34389cec54911e9ca5a22"/>
    <s v="anonymous"/>
    <s v="6/10/2022"/>
    <s v="9:13"/>
    <s v="0:01:01"/>
    <s v="Data Engineer"/>
    <n v="0"/>
    <n v="1"/>
    <n v="0"/>
    <n v="0"/>
    <n v="0"/>
    <s v="No"/>
    <s v="0-40k"/>
    <n v="1"/>
    <s v="Tech"/>
    <s v="R"/>
    <n v="2"/>
    <n v="3"/>
    <n v="2"/>
    <n v="5"/>
    <n v="5"/>
    <n v="7"/>
    <n v="4"/>
    <s v="Neither easy nor difficult"/>
    <s v="Remote Work"/>
    <x v="0"/>
    <n v="0"/>
    <n v="21"/>
    <s v="Masters"/>
    <n v="4"/>
    <s v="Hispanic or Latino"/>
    <s v="Europe"/>
    <n v="0"/>
    <n v="0"/>
    <n v="1"/>
    <n v="0"/>
    <n v="0"/>
    <n v="0"/>
    <n v="0"/>
    <n v="0"/>
  </r>
  <r>
    <s v="62a51aaacec54911e9cca93b"/>
    <s v="anonymous"/>
    <s v="6/11/2022"/>
    <s v="18:43"/>
    <s v="0:03:26"/>
    <s v="Data Analyst"/>
    <n v="1"/>
    <n v="0"/>
    <n v="0"/>
    <n v="0"/>
    <n v="0"/>
    <s v="Yes"/>
    <s v="86k-105k"/>
    <n v="4"/>
    <s v="Healthcare"/>
    <s v="Other"/>
    <n v="6"/>
    <n v="6"/>
    <n v="6"/>
    <n v="5"/>
    <n v="4"/>
    <n v="4"/>
    <n v="5.166666666666667"/>
    <s v="Easy"/>
    <s v="Remote Work"/>
    <x v="0"/>
    <n v="0"/>
    <n v="53"/>
    <s v="PhD"/>
    <n v="5"/>
    <s v="White or Caucasian"/>
    <s v="Europe"/>
    <n v="0"/>
    <n v="0"/>
    <n v="1"/>
    <n v="0"/>
    <n v="0"/>
    <n v="0"/>
    <n v="0"/>
    <n v="0"/>
  </r>
  <r>
    <s v="62a343d9f3072dd892622fe4"/>
    <s v="anonymous"/>
    <s v="6/10/2022"/>
    <s v="9:15"/>
    <s v="0:03:15"/>
    <s v="Data Analyst"/>
    <n v="1"/>
    <n v="0"/>
    <n v="0"/>
    <n v="0"/>
    <n v="0"/>
    <s v="Yes"/>
    <s v="41k-65k"/>
    <n v="2"/>
    <s v="Tech"/>
    <s v="Python"/>
    <n v="5"/>
    <n v="6"/>
    <n v="7"/>
    <n v="7"/>
    <n v="7"/>
    <n v="6"/>
    <n v="6.333333333333333"/>
    <s v="Difficult"/>
    <s v="Better Salary"/>
    <x v="0"/>
    <n v="0"/>
    <n v="25"/>
    <s v="Bachelors"/>
    <n v="3"/>
    <s v="Asian or Asian American"/>
    <s v="North America"/>
    <n v="1"/>
    <n v="0"/>
    <n v="0"/>
    <n v="0"/>
    <n v="0"/>
    <n v="0"/>
    <n v="0"/>
    <n v="0"/>
  </r>
  <r>
    <s v="62a34400d8c00e9f5419dc2b"/>
    <s v="anonymous"/>
    <s v="6/10/2022"/>
    <s v="9:15"/>
    <s v="0:01:24"/>
    <s v="Data Analyst"/>
    <n v="1"/>
    <n v="0"/>
    <n v="0"/>
    <n v="0"/>
    <n v="0"/>
    <s v="No"/>
    <s v="41k-65k"/>
    <n v="2"/>
    <s v="Tech"/>
    <s v="Python"/>
    <n v="6"/>
    <n v="6"/>
    <n v="6"/>
    <n v="6"/>
    <n v="3"/>
    <n v="5"/>
    <n v="5.333333333333333"/>
    <s v="Difficult"/>
    <s v="Good Culture"/>
    <x v="0"/>
    <n v="0"/>
    <n v="27"/>
    <s v="Masters"/>
    <n v="4"/>
    <s v="Black or African American"/>
    <s v="Europe"/>
    <n v="0"/>
    <n v="0"/>
    <n v="1"/>
    <n v="0"/>
    <n v="0"/>
    <n v="0"/>
    <n v="0"/>
    <n v="0"/>
  </r>
  <r>
    <s v="62a34425f8d5efcc22f7d525"/>
    <s v="anonymous"/>
    <s v="6/10/2022"/>
    <s v="9:16"/>
    <s v="0:01:28"/>
    <s v="Data Analyst"/>
    <n v="1"/>
    <n v="0"/>
    <n v="0"/>
    <n v="0"/>
    <n v="0"/>
    <s v="Yes"/>
    <s v="41k-65k"/>
    <n v="2"/>
    <s v="Tech"/>
    <s v="Python"/>
    <n v="3"/>
    <n v="9"/>
    <n v="10"/>
    <n v="8"/>
    <n v="9"/>
    <n v="9"/>
    <n v="8"/>
    <s v="Easy"/>
    <s v="Better Salary"/>
    <x v="0"/>
    <n v="0"/>
    <n v="23"/>
    <s v="Bachelors"/>
    <n v="3"/>
    <s v="Asian or Asian American"/>
    <s v="India"/>
    <n v="0"/>
    <n v="0"/>
    <n v="0"/>
    <n v="1"/>
    <n v="0"/>
    <n v="0"/>
    <n v="0"/>
    <n v="0"/>
  </r>
  <r>
    <s v="62a34449575fa3a5ae88b637"/>
    <s v="anonymous"/>
    <s v="6/10/2022"/>
    <s v="9:16"/>
    <s v="0:02:36"/>
    <s v="Other"/>
    <n v="0"/>
    <n v="0"/>
    <n v="0"/>
    <n v="0"/>
    <n v="0"/>
    <s v="No"/>
    <s v="86k-105k"/>
    <n v="4"/>
    <s v="Other"/>
    <s v="R"/>
    <n v="4"/>
    <n v="3"/>
    <n v="3"/>
    <n v="5"/>
    <n v="5"/>
    <n v="5"/>
    <n v="4.166666666666667"/>
    <s v="Difficult"/>
    <s v="Better Salary"/>
    <x v="0"/>
    <n v="0"/>
    <n v="32"/>
    <s v="Masters"/>
    <n v="4"/>
    <s v="Asian or Asian American"/>
    <s v="North America"/>
    <n v="1"/>
    <n v="0"/>
    <n v="0"/>
    <n v="0"/>
    <n v="0"/>
    <n v="0"/>
    <n v="0"/>
    <n v="0"/>
  </r>
  <r>
    <s v="62a3445dcf255543173011e1"/>
    <s v="anonymous"/>
    <s v="6/10/2022"/>
    <s v="9:17"/>
    <s v="0:02:41"/>
    <s v="Student/Looking/None"/>
    <n v="0"/>
    <n v="0"/>
    <n v="0"/>
    <n v="0"/>
    <n v="0"/>
    <s v="Yes"/>
    <s v="106k-125k"/>
    <n v="5"/>
    <s v="Healthcare"/>
    <s v="Python"/>
    <n v="5"/>
    <n v="5"/>
    <n v="7"/>
    <n v="5"/>
    <n v="7"/>
    <n v="7"/>
    <n v="6"/>
    <s v="Neither easy nor difficult"/>
    <s v="Remote Work"/>
    <x v="0"/>
    <n v="0"/>
    <n v="22"/>
    <s v="Bachelors"/>
    <n v="3"/>
    <s v="Asian or Asian American"/>
    <s v="India"/>
    <n v="0"/>
    <n v="0"/>
    <n v="0"/>
    <n v="1"/>
    <n v="0"/>
    <n v="0"/>
    <n v="0"/>
    <n v="0"/>
  </r>
  <r>
    <s v="62a33e38f3072dd8926221d3"/>
    <s v="anonymous"/>
    <s v="6/10/2022"/>
    <s v="8:51"/>
    <s v="0:01:25"/>
    <s v="Data Analyst"/>
    <n v="1"/>
    <n v="0"/>
    <n v="0"/>
    <n v="0"/>
    <n v="0"/>
    <s v="Yes"/>
    <s v="0-40k"/>
    <n v="1"/>
    <s v="Healthcare"/>
    <s v="Python"/>
    <n v="5"/>
    <n v="6"/>
    <n v="8"/>
    <n v="8"/>
    <n v="7"/>
    <n v="1"/>
    <n v="5.833333333333333"/>
    <s v="Neither easy nor difficult"/>
    <s v="Remote Work"/>
    <x v="0"/>
    <n v="0"/>
    <n v="28"/>
    <s v="Unknown"/>
    <s v=" "/>
    <s v="White or Caucasian"/>
    <s v="Asia"/>
    <n v="0"/>
    <n v="0"/>
    <n v="0"/>
    <n v="0"/>
    <n v="0"/>
    <n v="1"/>
    <n v="0"/>
    <n v="0"/>
  </r>
  <r>
    <s v="62a3449f7dc029e2d66bf5d1"/>
    <s v="anonymous"/>
    <s v="6/10/2022"/>
    <s v="9:18"/>
    <s v="0:01:15"/>
    <s v="Data Analyst"/>
    <n v="1"/>
    <n v="0"/>
    <n v="0"/>
    <n v="0"/>
    <n v="0"/>
    <s v="Yes"/>
    <s v="0-40k"/>
    <n v="1"/>
    <s v="Telecommunication"/>
    <s v="Python"/>
    <n v="2"/>
    <n v="8"/>
    <n v="6"/>
    <n v="6"/>
    <n v="5"/>
    <n v="5"/>
    <n v="5.333333333333333"/>
    <s v="Neither easy nor difficult"/>
    <s v="Remote Work"/>
    <x v="1"/>
    <n v="1"/>
    <n v="36"/>
    <s v="Masters"/>
    <n v="4"/>
    <s v="White or Caucasian"/>
    <s v="Europe"/>
    <n v="0"/>
    <n v="0"/>
    <n v="1"/>
    <n v="0"/>
    <n v="0"/>
    <n v="0"/>
    <n v="0"/>
    <n v="0"/>
  </r>
  <r>
    <s v="62a344c5f408bae018ed4806"/>
    <s v="anonymous"/>
    <s v="6/10/2022"/>
    <s v="9:19"/>
    <s v="0:02:21"/>
    <s v="Data Analyst"/>
    <n v="1"/>
    <n v="0"/>
    <n v="0"/>
    <n v="0"/>
    <n v="0"/>
    <s v="Yes"/>
    <s v="106k-125k"/>
    <n v="5"/>
    <s v="Tech"/>
    <s v="SQL"/>
    <n v="10"/>
    <n v="6"/>
    <n v="9"/>
    <n v="5"/>
    <n v="8"/>
    <n v="7"/>
    <n v="7.5"/>
    <s v="Easy"/>
    <s v="Good Work/Life Balance"/>
    <x v="1"/>
    <n v="1"/>
    <n v="27"/>
    <s v="Bachelors"/>
    <n v="3"/>
    <s v="White or Caucasian"/>
    <s v="North America"/>
    <n v="1"/>
    <n v="0"/>
    <n v="0"/>
    <n v="0"/>
    <n v="0"/>
    <n v="0"/>
    <n v="0"/>
    <n v="0"/>
  </r>
  <r>
    <s v="62a344c6f8d5efcc22f7d6e1"/>
    <s v="anonymous"/>
    <s v="6/10/2022"/>
    <s v="9:19"/>
    <s v="0:02:17"/>
    <s v="Other"/>
    <n v="0"/>
    <n v="0"/>
    <n v="0"/>
    <n v="0"/>
    <n v="0"/>
    <s v="Yes"/>
    <s v="0-40k"/>
    <n v="1"/>
    <s v="Tech"/>
    <s v="Python"/>
    <n v="5"/>
    <n v="5"/>
    <n v="5"/>
    <n v="5"/>
    <n v="5"/>
    <n v="1"/>
    <n v="4.333333333333333"/>
    <s v="Neither easy nor difficult"/>
    <s v="Other"/>
    <x v="0"/>
    <n v="0"/>
    <n v="23"/>
    <s v="Bachelors"/>
    <n v="3"/>
    <s v="Asian or Asian American"/>
    <s v="India"/>
    <n v="0"/>
    <n v="0"/>
    <n v="0"/>
    <n v="1"/>
    <n v="0"/>
    <n v="0"/>
    <n v="0"/>
    <n v="0"/>
  </r>
  <r>
    <s v="62a3ac4bf8f756164585ea83"/>
    <s v="anonymous"/>
    <s v="6/10/2022"/>
    <s v="16:40"/>
    <s v="0:02:04"/>
    <s v="Data Analyst"/>
    <n v="1"/>
    <n v="0"/>
    <n v="0"/>
    <n v="0"/>
    <n v="0"/>
    <s v="Yes"/>
    <s v="0-40k"/>
    <n v="1"/>
    <s v="Tech"/>
    <s v="Python"/>
    <n v="3"/>
    <n v="2"/>
    <n v="4"/>
    <n v="3"/>
    <n v="7"/>
    <n v="8"/>
    <n v="4.5"/>
    <s v="Easy"/>
    <s v="Good Work/Life Balance"/>
    <x v="0"/>
    <n v="0"/>
    <n v="26"/>
    <s v="Bachelors"/>
    <n v="3"/>
    <s v="Other"/>
    <s v="Asia"/>
    <n v="0"/>
    <n v="0"/>
    <n v="0"/>
    <n v="0"/>
    <n v="0"/>
    <n v="1"/>
    <n v="0"/>
    <n v="0"/>
  </r>
  <r>
    <s v="62a3450424a262602738357f"/>
    <s v="anonymous"/>
    <s v="6/10/2022"/>
    <s v="9:20"/>
    <s v="0:01:19"/>
    <s v="Other"/>
    <n v="0"/>
    <n v="0"/>
    <n v="0"/>
    <n v="0"/>
    <n v="0"/>
    <s v="No"/>
    <s v="86k-105k"/>
    <n v="4"/>
    <s v="Healthcare"/>
    <s v="Python"/>
    <n v="9"/>
    <n v="10"/>
    <n v="10"/>
    <n v="10"/>
    <n v="10"/>
    <n v="10"/>
    <n v="9.8333333333333339"/>
    <s v="Very Easy"/>
    <s v="Good Work/Life Balance"/>
    <x v="1"/>
    <n v="1"/>
    <n v="33"/>
    <s v="PhD"/>
    <n v="5"/>
    <s v="Hispanic or Latino"/>
    <s v="North America"/>
    <n v="1"/>
    <n v="0"/>
    <n v="0"/>
    <n v="0"/>
    <n v="0"/>
    <n v="0"/>
    <n v="0"/>
    <n v="0"/>
  </r>
  <r>
    <s v="62a34117cec54911e9ca54e7"/>
    <s v="anonymous"/>
    <s v="6/10/2022"/>
    <s v="9:03"/>
    <s v="0:01:59"/>
    <s v="Student/Looking/None"/>
    <n v="0"/>
    <n v="0"/>
    <n v="0"/>
    <n v="0"/>
    <n v="0"/>
    <s v="Yes"/>
    <s v="0-40k"/>
    <n v="1"/>
    <s v="Other"/>
    <s v="R"/>
    <n v="1"/>
    <n v="3"/>
    <n v="6"/>
    <n v="6"/>
    <n v="6"/>
    <n v="9"/>
    <n v="5.166666666666667"/>
    <s v="Difficult"/>
    <s v="Remote Work"/>
    <x v="0"/>
    <n v="0"/>
    <n v="36"/>
    <s v="Bachelors"/>
    <n v="3"/>
    <s v="Black or African American"/>
    <s v="Caribbean"/>
    <n v="0"/>
    <n v="0"/>
    <n v="0"/>
    <n v="0"/>
    <n v="0"/>
    <n v="0"/>
    <n v="0"/>
    <n v="0"/>
  </r>
  <r>
    <s v="62a345490a77c1a77f65cc5b"/>
    <s v="anonymous"/>
    <s v="6/10/2022"/>
    <s v="9:21"/>
    <s v="0:01:38"/>
    <s v="Data Analyst"/>
    <n v="1"/>
    <n v="0"/>
    <n v="0"/>
    <n v="0"/>
    <n v="0"/>
    <s v="Yes"/>
    <s v="41k-65k"/>
    <n v="2"/>
    <s v="Education"/>
    <s v="R"/>
    <n v="3"/>
    <n v="6"/>
    <n v="5"/>
    <n v="4"/>
    <n v="3"/>
    <n v="4"/>
    <n v="4.166666666666667"/>
    <s v="Neither easy nor difficult"/>
    <s v="Better Salary"/>
    <x v="0"/>
    <n v="0"/>
    <n v="42"/>
    <s v="Associates"/>
    <n v="2"/>
    <s v="White or Caucasian"/>
    <s v="North America"/>
    <n v="1"/>
    <n v="0"/>
    <n v="0"/>
    <n v="0"/>
    <n v="0"/>
    <n v="0"/>
    <n v="0"/>
    <n v="0"/>
  </r>
  <r>
    <s v="62a3455bbc6861bf3176d57a"/>
    <s v="anonymous"/>
    <s v="6/10/2022"/>
    <s v="9:21"/>
    <s v="0:02:36"/>
    <s v="Data Analyst"/>
    <n v="1"/>
    <n v="0"/>
    <n v="0"/>
    <n v="0"/>
    <n v="0"/>
    <s v="Yes"/>
    <s v="0-40k"/>
    <n v="1"/>
    <s v="Tech"/>
    <s v="Python"/>
    <n v="6"/>
    <n v="7"/>
    <n v="8"/>
    <n v="7"/>
    <n v="7"/>
    <n v="8"/>
    <n v="7.166666666666667"/>
    <s v="Easy"/>
    <s v="Good Work/Life Balance"/>
    <x v="0"/>
    <n v="0"/>
    <n v="29"/>
    <s v="Masters"/>
    <n v="4"/>
    <s v="White or Caucasian"/>
    <s v="Europe"/>
    <n v="0"/>
    <n v="0"/>
    <n v="1"/>
    <n v="0"/>
    <n v="0"/>
    <n v="0"/>
    <n v="0"/>
    <n v="0"/>
  </r>
  <r>
    <s v="62a3457bf8d5efcc22f7da17"/>
    <s v="anonymous"/>
    <s v="6/10/2022"/>
    <s v="9:22"/>
    <s v="0:01:08"/>
    <s v="Data Analyst"/>
    <n v="1"/>
    <n v="0"/>
    <n v="0"/>
    <n v="0"/>
    <n v="0"/>
    <s v="No"/>
    <s v="125k-150k"/>
    <n v="6"/>
    <s v="Tech"/>
    <s v="Python"/>
    <n v="4"/>
    <n v="7"/>
    <n v="6"/>
    <n v="4"/>
    <n v="2"/>
    <n v="4"/>
    <n v="4.5"/>
    <s v="Easy"/>
    <s v="Better Salary"/>
    <x v="1"/>
    <n v="1"/>
    <n v="27"/>
    <s v="Masters"/>
    <n v="4"/>
    <s v="Asian or Asian American"/>
    <s v="North America"/>
    <n v="1"/>
    <n v="0"/>
    <n v="0"/>
    <n v="0"/>
    <n v="0"/>
    <n v="0"/>
    <n v="0"/>
    <n v="0"/>
  </r>
  <r>
    <s v="62a345b2bae91e4b8b82fad6"/>
    <s v="anonymous"/>
    <s v="6/10/2022"/>
    <s v="9:22"/>
    <s v="0:01:41"/>
    <s v="Student/Looking/None"/>
    <n v="0"/>
    <n v="0"/>
    <n v="0"/>
    <n v="0"/>
    <n v="0"/>
    <s v="No"/>
    <s v="41k-65k"/>
    <n v="2"/>
    <s v="Healthcare"/>
    <s v="Python"/>
    <n v="0"/>
    <n v="10"/>
    <n v="10"/>
    <n v="10"/>
    <n v="4"/>
    <n v="2"/>
    <n v="6"/>
    <s v="Neither easy nor difficult"/>
    <s v="Remote Work"/>
    <x v="1"/>
    <n v="1"/>
    <n v="39"/>
    <s v="Bachelors"/>
    <n v="3"/>
    <s v="Hispanic or Latino"/>
    <s v="North America"/>
    <n v="1"/>
    <n v="0"/>
    <n v="0"/>
    <n v="0"/>
    <n v="0"/>
    <n v="0"/>
    <n v="0"/>
    <n v="0"/>
  </r>
  <r>
    <s v="62a360dbd8c00e9f541a16cf"/>
    <s v="anonymous"/>
    <s v="6/10/2022"/>
    <s v="11:18"/>
    <s v="0:02:08"/>
    <s v="Student/Looking/None"/>
    <n v="0"/>
    <n v="0"/>
    <n v="0"/>
    <n v="0"/>
    <n v="0"/>
    <s v="No"/>
    <s v="41k-65k"/>
    <n v="2"/>
    <s v="Construction"/>
    <s v="Other"/>
    <n v="10"/>
    <n v="4"/>
    <n v="10"/>
    <n v="10"/>
    <n v="4"/>
    <n v="10"/>
    <n v="8"/>
    <s v="Neither easy nor difficult"/>
    <s v="Remote Work"/>
    <x v="0"/>
    <n v="0"/>
    <n v="32"/>
    <s v="Masters"/>
    <n v="4"/>
    <s v="White or Caucasian"/>
    <s v="Europe"/>
    <n v="0"/>
    <n v="0"/>
    <n v="1"/>
    <n v="0"/>
    <n v="0"/>
    <n v="0"/>
    <n v="0"/>
    <n v="0"/>
  </r>
  <r>
    <s v="62a36d12f8d5efcc22f82cd8"/>
    <s v="anonymous"/>
    <s v="6/10/2022"/>
    <s v="12:10"/>
    <s v="0:02:58"/>
    <s v="Student/Looking/None"/>
    <n v="0"/>
    <n v="0"/>
    <n v="0"/>
    <n v="0"/>
    <n v="0"/>
    <s v="No"/>
    <s v="0-40k"/>
    <n v="1"/>
    <s v="Tech"/>
    <s v="Python"/>
    <n v="0"/>
    <n v="4"/>
    <n v="7"/>
    <n v="6"/>
    <n v="7"/>
    <n v="8"/>
    <n v="5.333333333333333"/>
    <s v="Easy"/>
    <s v="Other"/>
    <x v="0"/>
    <n v="0"/>
    <n v="24"/>
    <s v="Masters"/>
    <n v="4"/>
    <s v="White or Caucasian"/>
    <s v="Europe"/>
    <n v="0"/>
    <n v="0"/>
    <n v="1"/>
    <n v="0"/>
    <n v="0"/>
    <n v="0"/>
    <n v="0"/>
    <n v="0"/>
  </r>
  <r>
    <s v="62a34646f8d5efcc22f7dc5c"/>
    <s v="anonymous"/>
    <s v="6/10/2022"/>
    <s v="9:25"/>
    <s v="0:01:22"/>
    <s v="Data Analyst"/>
    <n v="1"/>
    <n v="0"/>
    <n v="0"/>
    <n v="0"/>
    <n v="0"/>
    <s v="Yes"/>
    <s v="66k-85k"/>
    <n v="3"/>
    <s v="Education"/>
    <s v="R"/>
    <n v="7"/>
    <n v="7"/>
    <n v="7"/>
    <n v="7"/>
    <n v="4"/>
    <n v="7"/>
    <n v="6.5"/>
    <s v="Easy"/>
    <s v="Remote Work"/>
    <x v="0"/>
    <n v="0"/>
    <n v="31"/>
    <s v="Masters"/>
    <n v="4"/>
    <s v="White or Caucasian"/>
    <s v="North America"/>
    <n v="1"/>
    <n v="0"/>
    <n v="0"/>
    <n v="0"/>
    <n v="0"/>
    <n v="0"/>
    <n v="0"/>
    <n v="0"/>
  </r>
  <r>
    <s v="62a34687f408bae018ed4c52"/>
    <s v="anonymous"/>
    <s v="6/10/2022"/>
    <s v="9:26"/>
    <s v="0:01:30"/>
    <s v="Data Analyst"/>
    <n v="1"/>
    <n v="0"/>
    <n v="0"/>
    <n v="0"/>
    <n v="0"/>
    <s v="Yes"/>
    <s v="0-40k"/>
    <n v="1"/>
    <s v="Finance"/>
    <s v="Python"/>
    <n v="10"/>
    <n v="9"/>
    <n v="9"/>
    <n v="10"/>
    <n v="9"/>
    <n v="10"/>
    <n v="9.5"/>
    <s v="Neither easy nor difficult"/>
    <s v="Good Culture"/>
    <x v="0"/>
    <n v="0"/>
    <n v="30"/>
    <s v="Masters"/>
    <n v="4"/>
    <s v="Hispanic or Latino"/>
    <s v="North America"/>
    <n v="1"/>
    <n v="0"/>
    <n v="0"/>
    <n v="0"/>
    <n v="0"/>
    <n v="0"/>
    <n v="0"/>
    <n v="0"/>
  </r>
  <r>
    <s v="62a346a37dc029e2d66bfa6d"/>
    <s v="anonymous"/>
    <s v="6/10/2022"/>
    <s v="9:26"/>
    <s v="0:03:05"/>
    <s v="Data Engineer"/>
    <n v="0"/>
    <n v="1"/>
    <n v="0"/>
    <n v="0"/>
    <n v="0"/>
    <s v="Yes"/>
    <s v="0-40k"/>
    <n v="1"/>
    <s v="Tech"/>
    <s v="Python"/>
    <n v="7"/>
    <n v="8"/>
    <n v="6"/>
    <n v="5"/>
    <n v="5"/>
    <n v="9"/>
    <n v="6.666666666666667"/>
    <s v="Difficult"/>
    <s v="Better Salary"/>
    <x v="0"/>
    <n v="0"/>
    <n v="33"/>
    <s v="Masters"/>
    <n v="4"/>
    <s v="Hispanic or Latino"/>
    <s v="North America"/>
    <n v="1"/>
    <n v="0"/>
    <n v="0"/>
    <n v="0"/>
    <n v="0"/>
    <n v="0"/>
    <n v="0"/>
    <n v="0"/>
  </r>
  <r>
    <s v="62a346a95d257a28a30d8cb9"/>
    <s v="anonymous"/>
    <s v="6/10/2022"/>
    <s v="9:27"/>
    <s v="0:00:58"/>
    <s v="Data Analyst"/>
    <n v="1"/>
    <n v="0"/>
    <n v="0"/>
    <n v="0"/>
    <n v="0"/>
    <s v="No"/>
    <s v="66k-85k"/>
    <n v="3"/>
    <s v="Other"/>
    <s v="Python"/>
    <n v="7"/>
    <n v="8"/>
    <n v="9"/>
    <n v="7"/>
    <n v="7"/>
    <n v="7"/>
    <n v="7.5"/>
    <s v="Neither easy nor difficult"/>
    <s v="Better Salary"/>
    <x v="0"/>
    <n v="0"/>
    <n v="25"/>
    <s v="Bachelors"/>
    <n v="3"/>
    <s v="White or Caucasian"/>
    <s v="North America"/>
    <n v="1"/>
    <n v="0"/>
    <n v="0"/>
    <n v="0"/>
    <n v="0"/>
    <n v="0"/>
    <n v="0"/>
    <n v="0"/>
  </r>
  <r>
    <s v="62a346b4bc6861bf3176d7ce"/>
    <s v="anonymous"/>
    <s v="6/10/2022"/>
    <s v="9:27"/>
    <s v="0:01:09"/>
    <s v="Student/Looking/None"/>
    <n v="0"/>
    <n v="0"/>
    <n v="0"/>
    <n v="0"/>
    <n v="0"/>
    <s v="No"/>
    <s v="0-40k"/>
    <n v="1"/>
    <s v="Tech"/>
    <s v="R"/>
    <n v="0"/>
    <n v="0"/>
    <n v="0"/>
    <n v="0"/>
    <n v="0"/>
    <n v="0"/>
    <n v="0"/>
    <s v="Neither easy nor difficult"/>
    <s v="Good Work/Life Balance"/>
    <x v="0"/>
    <n v="0"/>
    <n v="23"/>
    <s v="Bachelors"/>
    <n v="3"/>
    <s v="Other"/>
    <s v="India"/>
    <n v="0"/>
    <n v="0"/>
    <n v="0"/>
    <n v="1"/>
    <n v="0"/>
    <n v="0"/>
    <n v="0"/>
    <n v="0"/>
  </r>
  <r>
    <s v="62a346cef8f756164585385b"/>
    <s v="anonymous"/>
    <s v="6/10/2022"/>
    <s v="9:27"/>
    <s v="0:01:51"/>
    <s v="Data Analyst"/>
    <n v="1"/>
    <n v="0"/>
    <n v="0"/>
    <n v="0"/>
    <n v="0"/>
    <s v="Yes"/>
    <s v="41k-65k"/>
    <n v="2"/>
    <s v="Other"/>
    <s v="Other"/>
    <n v="4"/>
    <n v="4"/>
    <n v="3"/>
    <n v="3"/>
    <n v="5"/>
    <n v="6"/>
    <n v="4.166666666666667"/>
    <s v="Very Difficult"/>
    <s v="Better Salary"/>
    <x v="0"/>
    <n v="0"/>
    <n v="33"/>
    <s v="Bachelors"/>
    <n v="3"/>
    <s v="Asian or Asian American"/>
    <s v="North America"/>
    <n v="1"/>
    <n v="0"/>
    <n v="0"/>
    <n v="0"/>
    <n v="0"/>
    <n v="0"/>
    <n v="0"/>
    <n v="0"/>
  </r>
  <r>
    <s v="62a3fea50a77c1a77f66e41b"/>
    <s v="anonymous"/>
    <s v="6/10/2022"/>
    <s v="22:32"/>
    <s v="0:00:43"/>
    <s v="Data Analyst"/>
    <n v="1"/>
    <n v="0"/>
    <n v="0"/>
    <n v="0"/>
    <n v="0"/>
    <s v="Yes"/>
    <s v="0-40k"/>
    <n v="1"/>
    <s v="Healthcare"/>
    <s v="R"/>
    <n v="4"/>
    <n v="5"/>
    <n v="7"/>
    <n v="7"/>
    <n v="5"/>
    <n v="7"/>
    <n v="5.833333333333333"/>
    <s v="Neither easy nor difficult"/>
    <s v="Better Salary"/>
    <x v="1"/>
    <n v="1"/>
    <n v="35"/>
    <s v="Bachelors"/>
    <n v="3"/>
    <s v="Hispanic or Latino"/>
    <s v="South America"/>
    <n v="0"/>
    <n v="0"/>
    <n v="0"/>
    <n v="0"/>
    <n v="0"/>
    <n v="0"/>
    <n v="0"/>
    <n v="1"/>
  </r>
  <r>
    <s v="62a345e25d257a28a30d8b43"/>
    <s v="anonymous"/>
    <s v="6/10/2022"/>
    <s v="9:23"/>
    <s v="0:03:09"/>
    <s v="Data Analyst"/>
    <n v="1"/>
    <n v="0"/>
    <n v="0"/>
    <n v="0"/>
    <n v="0"/>
    <s v="Yes"/>
    <s v="66k-85k"/>
    <n v="3"/>
    <s v="Other"/>
    <s v="Python"/>
    <n v="7"/>
    <n v="7"/>
    <n v="5"/>
    <n v="9"/>
    <n v="7"/>
    <n v="8"/>
    <n v="7.166666666666667"/>
    <s v="Easy"/>
    <s v="Good Work/Life Balance"/>
    <x v="0"/>
    <n v="0"/>
    <n v="29"/>
    <s v="Bachelors"/>
    <n v="3"/>
    <s v="Hispanic or Latino"/>
    <s v="South America"/>
    <n v="0"/>
    <n v="0"/>
    <n v="0"/>
    <n v="0"/>
    <n v="0"/>
    <n v="0"/>
    <n v="0"/>
    <n v="1"/>
  </r>
  <r>
    <s v="62a34726f8d5efcc22f7dec7"/>
    <s v="anonymous"/>
    <s v="6/10/2022"/>
    <s v="9:29"/>
    <s v="0:01:14"/>
    <s v="Data Analyst"/>
    <n v="1"/>
    <n v="0"/>
    <n v="0"/>
    <n v="0"/>
    <n v="0"/>
    <s v="No"/>
    <s v="66k-85k"/>
    <n v="3"/>
    <s v="Tech"/>
    <s v="Python"/>
    <n v="3"/>
    <n v="4"/>
    <n v="2"/>
    <n v="1"/>
    <n v="0"/>
    <n v="4"/>
    <n v="2.3333333333333335"/>
    <s v="Neither easy nor difficult"/>
    <s v="Better Salary"/>
    <x v="0"/>
    <n v="0"/>
    <n v="25"/>
    <s v="Bachelors"/>
    <n v="3"/>
    <s v="White or Caucasian"/>
    <s v="North America"/>
    <n v="1"/>
    <n v="0"/>
    <n v="0"/>
    <n v="0"/>
    <n v="0"/>
    <n v="0"/>
    <n v="0"/>
    <n v="0"/>
  </r>
  <r>
    <s v="62a3476c5d257a28a30d8e6d"/>
    <s v="anonymous"/>
    <s v="6/10/2022"/>
    <s v="9:30"/>
    <s v="0:03:00"/>
    <s v="Data Analyst"/>
    <n v="1"/>
    <n v="0"/>
    <n v="0"/>
    <n v="0"/>
    <n v="0"/>
    <s v="No"/>
    <s v="86k-105k"/>
    <n v="4"/>
    <s v="Other"/>
    <s v="Python"/>
    <n v="5"/>
    <n v="4"/>
    <n v="5"/>
    <n v="4"/>
    <n v="3"/>
    <n v="6"/>
    <n v="4.5"/>
    <s v="Neither easy nor difficult"/>
    <s v="Other"/>
    <x v="0"/>
    <n v="0"/>
    <n v="23"/>
    <s v="Bachelors"/>
    <n v="3"/>
    <s v="White or Caucasian"/>
    <s v="North America"/>
    <n v="1"/>
    <n v="0"/>
    <n v="0"/>
    <n v="0"/>
    <n v="0"/>
    <n v="0"/>
    <n v="0"/>
    <n v="0"/>
  </r>
  <r>
    <s v="62a347b4f8f7561645853a98"/>
    <s v="anonymous"/>
    <s v="6/10/2022"/>
    <s v="9:31"/>
    <s v="0:02:02"/>
    <s v="Other"/>
    <n v="0"/>
    <n v="0"/>
    <n v="0"/>
    <n v="0"/>
    <n v="0"/>
    <s v="No"/>
    <s v="41k-65k"/>
    <n v="2"/>
    <s v="Healthcare"/>
    <s v="JavaScript"/>
    <n v="2"/>
    <n v="4"/>
    <n v="6"/>
    <n v="5"/>
    <n v="3"/>
    <n v="4"/>
    <n v="4"/>
    <s v="Easy"/>
    <s v="Better Salary"/>
    <x v="1"/>
    <n v="1"/>
    <n v="51"/>
    <s v="Bachelors"/>
    <n v="3"/>
    <s v="Black or African American"/>
    <s v="North America"/>
    <n v="1"/>
    <n v="0"/>
    <n v="0"/>
    <n v="0"/>
    <n v="0"/>
    <n v="0"/>
    <n v="0"/>
    <n v="0"/>
  </r>
  <r>
    <s v="62a347f6b4da29969c62fb79"/>
    <s v="anonymous"/>
    <s v="6/10/2022"/>
    <s v="9:32"/>
    <s v="0:01:45"/>
    <s v="Data Analyst"/>
    <n v="1"/>
    <n v="0"/>
    <n v="0"/>
    <n v="0"/>
    <n v="0"/>
    <s v="No"/>
    <s v="0-40k"/>
    <n v="1"/>
    <s v="Telecommunication"/>
    <s v="Other"/>
    <n v="1"/>
    <n v="4"/>
    <n v="4"/>
    <n v="3"/>
    <n v="2"/>
    <n v="6"/>
    <n v="3.3333333333333335"/>
    <s v="Very Difficult"/>
    <s v="Better Salary"/>
    <x v="0"/>
    <n v="0"/>
    <n v="30"/>
    <s v="Bachelors"/>
    <n v="3"/>
    <s v="Black or African American"/>
    <s v="United Kingdom"/>
    <n v="0"/>
    <n v="0"/>
    <n v="0"/>
    <n v="0"/>
    <n v="1"/>
    <n v="0"/>
    <n v="0"/>
    <n v="0"/>
  </r>
  <r>
    <s v="62a3483018134ddc75cea4e6"/>
    <s v="anonymous"/>
    <s v="6/10/2022"/>
    <s v="9:33"/>
    <s v="0:01:41"/>
    <s v="Data Analyst"/>
    <n v="1"/>
    <n v="0"/>
    <n v="0"/>
    <n v="0"/>
    <n v="0"/>
    <s v="Yes"/>
    <s v="41k-65k"/>
    <n v="2"/>
    <s v="Finance"/>
    <s v="Python"/>
    <n v="8"/>
    <n v="9"/>
    <n v="9"/>
    <n v="9"/>
    <n v="9"/>
    <n v="8"/>
    <n v="8.6666666666666661"/>
    <s v="Very Difficult"/>
    <s v="Better Salary"/>
    <x v="0"/>
    <n v="0"/>
    <n v="23"/>
    <s v="Bachelors"/>
    <n v="3"/>
    <s v="Asian or Asian American"/>
    <s v="India"/>
    <n v="0"/>
    <n v="0"/>
    <n v="0"/>
    <n v="1"/>
    <n v="0"/>
    <n v="0"/>
    <n v="0"/>
    <n v="0"/>
  </r>
  <r>
    <s v="62a348650f8c8599d5af2b77"/>
    <s v="anonymous"/>
    <s v="6/10/2022"/>
    <s v="9:34"/>
    <s v="0:01:06"/>
    <s v="Other"/>
    <n v="0"/>
    <n v="0"/>
    <n v="0"/>
    <n v="0"/>
    <n v="0"/>
    <s v="Yes"/>
    <s v="41k-65k"/>
    <n v="2"/>
    <s v="Other"/>
    <s v="R"/>
    <n v="3"/>
    <n v="5"/>
    <n v="5"/>
    <n v="6"/>
    <n v="3"/>
    <n v="4"/>
    <n v="4.333333333333333"/>
    <s v="Neither easy nor difficult"/>
    <s v="Better Salary"/>
    <x v="0"/>
    <n v="0"/>
    <n v="24"/>
    <s v="Bachelors"/>
    <n v="3"/>
    <s v="Asian or Asian American"/>
    <s v="North America"/>
    <n v="1"/>
    <n v="0"/>
    <n v="0"/>
    <n v="0"/>
    <n v="0"/>
    <n v="0"/>
    <n v="0"/>
    <n v="0"/>
  </r>
  <r>
    <s v="62a3489318134ddc75cea659"/>
    <s v="anonymous"/>
    <s v="6/10/2022"/>
    <s v="9:35"/>
    <s v="0:01:06"/>
    <s v="Student/Looking/None"/>
    <n v="0"/>
    <n v="0"/>
    <n v="0"/>
    <n v="0"/>
    <n v="0"/>
    <s v="Yes"/>
    <s v="41k-65k"/>
    <n v="2"/>
    <s v="Tech"/>
    <s v="Python"/>
    <n v="6"/>
    <n v="6"/>
    <n v="6"/>
    <n v="6"/>
    <n v="6"/>
    <n v="6"/>
    <n v="6"/>
    <s v="Easy"/>
    <s v="Good Culture"/>
    <x v="0"/>
    <n v="0"/>
    <n v="25"/>
    <s v="Masters"/>
    <n v="4"/>
    <s v="Asian or Asian American"/>
    <s v="Australia"/>
    <n v="0"/>
    <n v="0"/>
    <n v="0"/>
    <n v="0"/>
    <n v="0"/>
    <n v="0"/>
    <n v="1"/>
    <n v="0"/>
  </r>
  <r>
    <s v="62a348bf2e54c9003e533634"/>
    <s v="anonymous"/>
    <s v="6/10/2022"/>
    <s v="9:35"/>
    <s v="0:02:22"/>
    <s v="Data Analyst"/>
    <n v="1"/>
    <n v="0"/>
    <n v="0"/>
    <n v="0"/>
    <n v="0"/>
    <s v="Yes"/>
    <s v="41k-65k"/>
    <n v="2"/>
    <s v="Finance"/>
    <s v="Python"/>
    <n v="4"/>
    <n v="4"/>
    <n v="6"/>
    <n v="4"/>
    <n v="5"/>
    <n v="6"/>
    <n v="4.833333333333333"/>
    <s v="Difficult"/>
    <s v="Better Salary"/>
    <x v="1"/>
    <n v="1"/>
    <n v="55"/>
    <s v="Masters"/>
    <n v="4"/>
    <s v="Other"/>
    <s v="North America"/>
    <n v="1"/>
    <n v="0"/>
    <n v="0"/>
    <n v="0"/>
    <n v="0"/>
    <n v="0"/>
    <n v="0"/>
    <n v="0"/>
  </r>
  <r>
    <s v="62a348c2f3072dd892623c10"/>
    <s v="anonymous"/>
    <s v="6/10/2022"/>
    <s v="9:36"/>
    <s v="0:01:56"/>
    <s v="Data Analyst"/>
    <n v="1"/>
    <n v="0"/>
    <n v="0"/>
    <n v="0"/>
    <n v="0"/>
    <s v="No"/>
    <s v="86k-105k"/>
    <n v="4"/>
    <s v="Other"/>
    <s v="R"/>
    <n v="8"/>
    <n v="10"/>
    <n v="8"/>
    <n v="7"/>
    <n v="8"/>
    <n v="10"/>
    <n v="8.5"/>
    <s v="Very Easy"/>
    <s v="Remote Work"/>
    <x v="1"/>
    <n v="1"/>
    <n v="30"/>
    <s v="Masters"/>
    <n v="4"/>
    <s v="White or Caucasian"/>
    <s v="North America"/>
    <n v="1"/>
    <n v="0"/>
    <n v="0"/>
    <n v="0"/>
    <n v="0"/>
    <n v="0"/>
    <n v="0"/>
    <n v="0"/>
  </r>
  <r>
    <s v="62a348f2f8d5efcc22f7e2ba"/>
    <s v="anonymous"/>
    <s v="6/10/2022"/>
    <s v="9:36"/>
    <s v="0:01:10"/>
    <s v="Data Analyst"/>
    <n v="1"/>
    <n v="0"/>
    <n v="0"/>
    <n v="0"/>
    <n v="0"/>
    <s v="Yes"/>
    <s v="41k-65k"/>
    <n v="2"/>
    <s v="Other"/>
    <s v="Python"/>
    <n v="9"/>
    <n v="9"/>
    <n v="9"/>
    <n v="9"/>
    <n v="7"/>
    <n v="4"/>
    <n v="7.833333333333333"/>
    <s v="Difficult"/>
    <s v="Better Salary"/>
    <x v="0"/>
    <n v="0"/>
    <n v="25"/>
    <s v="Bachelors"/>
    <n v="3"/>
    <s v="Asian or Asian American"/>
    <s v="North America"/>
    <n v="1"/>
    <n v="0"/>
    <n v="0"/>
    <n v="0"/>
    <n v="0"/>
    <n v="0"/>
    <n v="0"/>
    <n v="0"/>
  </r>
  <r>
    <s v="62a349160a77c1a77f65d4db"/>
    <s v="anonymous"/>
    <s v="6/10/2022"/>
    <s v="9:37"/>
    <s v="0:00:28"/>
    <s v="Data Analyst"/>
    <n v="1"/>
    <n v="0"/>
    <n v="0"/>
    <n v="0"/>
    <n v="0"/>
    <s v="Yes"/>
    <s v="66k-85k"/>
    <n v="3"/>
    <s v="Other"/>
    <s v="Python"/>
    <n v="6"/>
    <n v="9"/>
    <n v="7"/>
    <n v="6"/>
    <n v="7"/>
    <n v="7"/>
    <n v="7"/>
    <s v="Neither easy nor difficult"/>
    <s v="Better Salary"/>
    <x v="0"/>
    <n v="0"/>
    <n v="28"/>
    <s v="Masters"/>
    <n v="4"/>
    <s v="White or Caucasian"/>
    <s v="North America"/>
    <n v="1"/>
    <n v="0"/>
    <n v="0"/>
    <n v="0"/>
    <n v="0"/>
    <n v="0"/>
    <n v="0"/>
    <n v="0"/>
  </r>
  <r>
    <s v="62a3493fb4da29969c62fe63"/>
    <s v="anonymous"/>
    <s v="6/10/2022"/>
    <s v="9:38"/>
    <s v="0:02:22"/>
    <s v="Other"/>
    <n v="0"/>
    <n v="0"/>
    <n v="0"/>
    <n v="0"/>
    <n v="0"/>
    <s v="Yes"/>
    <s v="41k-65k"/>
    <n v="2"/>
    <s v="Other"/>
    <s v="Python"/>
    <n v="8"/>
    <n v="8"/>
    <n v="9"/>
    <n v="9"/>
    <n v="10"/>
    <n v="10"/>
    <n v="9"/>
    <s v="Very Easy"/>
    <s v="Better Salary"/>
    <x v="0"/>
    <n v="0"/>
    <n v="34"/>
    <s v="Bachelors"/>
    <n v="3"/>
    <s v="White or Caucasian"/>
    <s v="United Kingdom"/>
    <n v="0"/>
    <n v="0"/>
    <n v="0"/>
    <n v="0"/>
    <n v="1"/>
    <n v="0"/>
    <n v="0"/>
    <n v="0"/>
  </r>
  <r>
    <s v="62a35a2c7dc029e2d66c2519"/>
    <s v="anonymous"/>
    <s v="6/10/2022"/>
    <s v="10:50"/>
    <s v="0:01:39"/>
    <s v="Student/Looking/None"/>
    <n v="0"/>
    <n v="0"/>
    <n v="0"/>
    <n v="0"/>
    <n v="0"/>
    <s v="No"/>
    <s v="0-40k"/>
    <n v="1"/>
    <s v="Tech"/>
    <s v="Python"/>
    <n v="3"/>
    <n v="7"/>
    <n v="6"/>
    <n v="7"/>
    <n v="0"/>
    <n v="0"/>
    <n v="3.8333333333333335"/>
    <s v="Difficult"/>
    <s v="Better Salary"/>
    <x v="0"/>
    <n v="0"/>
    <n v="42"/>
    <s v="Associates"/>
    <n v="2"/>
    <s v="White or Caucasian"/>
    <s v="South America"/>
    <n v="0"/>
    <n v="0"/>
    <n v="0"/>
    <n v="0"/>
    <n v="0"/>
    <n v="0"/>
    <n v="0"/>
    <n v="1"/>
  </r>
  <r>
    <s v="62a34256bae91e4b8b82f16d"/>
    <s v="anonymous"/>
    <s v="6/10/2022"/>
    <s v="9:08"/>
    <s v="0:01:46"/>
    <s v="Data Analyst"/>
    <n v="1"/>
    <n v="0"/>
    <n v="0"/>
    <n v="0"/>
    <n v="0"/>
    <s v="Yes"/>
    <s v="0-40k"/>
    <n v="1"/>
    <s v="Finance"/>
    <s v="Other"/>
    <n v="3"/>
    <n v="5"/>
    <n v="4"/>
    <n v="3"/>
    <n v="3"/>
    <n v="3"/>
    <n v="3.5"/>
    <s v="Difficult"/>
    <s v="Good Work/Life Balance"/>
    <x v="0"/>
    <n v="0"/>
    <n v="31"/>
    <s v="Masters"/>
    <n v="4"/>
    <s v="White or Caucasian"/>
    <s v="Europe"/>
    <n v="0"/>
    <n v="0"/>
    <n v="1"/>
    <n v="0"/>
    <n v="0"/>
    <n v="0"/>
    <n v="0"/>
    <n v="0"/>
  </r>
  <r>
    <s v="62a34991b4da29969c62ff4b"/>
    <s v="anonymous"/>
    <s v="6/10/2022"/>
    <s v="9:39"/>
    <s v="0:01:15"/>
    <s v="Student/Looking/None"/>
    <n v="0"/>
    <n v="0"/>
    <n v="0"/>
    <n v="0"/>
    <n v="0"/>
    <s v="Yes"/>
    <s v="0-40k"/>
    <n v="1"/>
    <s v="Healthcare"/>
    <s v="Python"/>
    <n v="3"/>
    <n v="7"/>
    <n v="7"/>
    <n v="7"/>
    <n v="1"/>
    <n v="2"/>
    <n v="4.5"/>
    <s v="Difficult"/>
    <s v="Better Salary"/>
    <x v="0"/>
    <n v="0"/>
    <n v="31"/>
    <s v="Masters"/>
    <n v="4"/>
    <s v="Black or African American"/>
    <s v="North America"/>
    <n v="1"/>
    <n v="0"/>
    <n v="0"/>
    <n v="0"/>
    <n v="0"/>
    <n v="0"/>
    <n v="0"/>
    <n v="0"/>
  </r>
  <r>
    <s v="62a349bbf8f756164585400d"/>
    <s v="anonymous"/>
    <s v="6/10/2022"/>
    <s v="9:40"/>
    <s v="0:02:07"/>
    <s v="Data Analyst"/>
    <n v="1"/>
    <n v="0"/>
    <n v="0"/>
    <n v="0"/>
    <n v="0"/>
    <s v="Yes"/>
    <s v="41k-65k"/>
    <n v="2"/>
    <s v="Other"/>
    <s v="SQL"/>
    <n v="3"/>
    <n v="6"/>
    <n v="6"/>
    <n v="6"/>
    <n v="4"/>
    <n v="4"/>
    <n v="4.833333333333333"/>
    <s v="Easy"/>
    <s v="Better Salary"/>
    <x v="0"/>
    <n v="0"/>
    <n v="25"/>
    <s v="Bachelors"/>
    <n v="3"/>
    <s v="Asian or Asian American"/>
    <s v="North America"/>
    <n v="1"/>
    <n v="0"/>
    <n v="0"/>
    <n v="0"/>
    <n v="0"/>
    <n v="0"/>
    <n v="0"/>
    <n v="0"/>
  </r>
  <r>
    <s v="62a349c7cec54911e9ca67c7"/>
    <s v="anonymous"/>
    <s v="6/10/2022"/>
    <s v="9:40"/>
    <s v="0:01:05"/>
    <s v="Data Analyst"/>
    <n v="1"/>
    <n v="0"/>
    <n v="0"/>
    <n v="0"/>
    <n v="0"/>
    <s v="Yes"/>
    <s v="106k-125k"/>
    <n v="5"/>
    <s v="Finance"/>
    <s v="Python"/>
    <n v="5"/>
    <n v="1"/>
    <n v="4"/>
    <n v="3"/>
    <n v="3"/>
    <n v="4"/>
    <n v="3.3333333333333335"/>
    <s v="Easy"/>
    <s v="Better Salary"/>
    <x v="1"/>
    <n v="1"/>
    <n v="38"/>
    <s v="Bachelors"/>
    <n v="3"/>
    <s v="White or Caucasian"/>
    <s v="North America"/>
    <n v="1"/>
    <n v="0"/>
    <n v="0"/>
    <n v="0"/>
    <n v="0"/>
    <n v="0"/>
    <n v="0"/>
    <n v="0"/>
  </r>
  <r>
    <s v="62a39a95bc6861bf3177751d"/>
    <s v="anonymous"/>
    <s v="6/10/2022"/>
    <s v="15:25"/>
    <s v="0:02:24"/>
    <s v="Other"/>
    <n v="0"/>
    <n v="0"/>
    <n v="0"/>
    <n v="0"/>
    <n v="0"/>
    <s v="No"/>
    <s v="41k-65k"/>
    <n v="2"/>
    <s v="Healthcare"/>
    <s v="Python"/>
    <n v="6"/>
    <n v="8"/>
    <n v="8"/>
    <n v="8"/>
    <n v="8"/>
    <n v="10"/>
    <n v="8"/>
    <s v="Neither easy nor difficult"/>
    <s v="Good Work/Life Balance"/>
    <x v="1"/>
    <n v="1"/>
    <n v="35"/>
    <s v="Masters"/>
    <n v="4"/>
    <s v="White or Caucasian"/>
    <s v="Europe"/>
    <n v="0"/>
    <n v="0"/>
    <n v="1"/>
    <n v="0"/>
    <n v="0"/>
    <n v="0"/>
    <n v="0"/>
    <n v="0"/>
  </r>
  <r>
    <s v="62a349e6b4da29969c63000c"/>
    <s v="anonymous"/>
    <s v="6/10/2022"/>
    <s v="9:40"/>
    <s v="0:01:32"/>
    <s v="Data Analyst"/>
    <n v="1"/>
    <n v="0"/>
    <n v="0"/>
    <n v="0"/>
    <n v="0"/>
    <s v="Yes"/>
    <s v="0-40k"/>
    <n v="1"/>
    <s v="Tech"/>
    <s v="C/C++"/>
    <n v="0"/>
    <n v="0"/>
    <n v="0"/>
    <n v="2"/>
    <n v="2"/>
    <n v="5"/>
    <n v="1.5"/>
    <s v="Neither easy nor difficult"/>
    <s v="Good Work/Life Balance"/>
    <x v="0"/>
    <n v="0"/>
    <n v="25"/>
    <s v="Bachelors"/>
    <n v="3"/>
    <s v="Asian or Asian American"/>
    <s v="India"/>
    <n v="0"/>
    <n v="0"/>
    <n v="0"/>
    <n v="1"/>
    <n v="0"/>
    <n v="0"/>
    <n v="0"/>
    <n v="0"/>
  </r>
  <r>
    <s v="62a34a03cec54911e9ca6869"/>
    <s v="anonymous"/>
    <s v="6/10/2022"/>
    <s v="9:41"/>
    <s v="0:01:08"/>
    <s v="Data Analyst"/>
    <n v="1"/>
    <n v="0"/>
    <n v="0"/>
    <n v="0"/>
    <n v="0"/>
    <s v="Yes"/>
    <s v="0-40k"/>
    <n v="1"/>
    <s v="Tech"/>
    <s v="Python"/>
    <n v="1"/>
    <n v="2"/>
    <n v="1"/>
    <n v="5"/>
    <n v="6"/>
    <n v="6"/>
    <n v="3.5"/>
    <s v="Neither easy nor difficult"/>
    <s v="Better Salary"/>
    <x v="1"/>
    <n v="1"/>
    <n v="29"/>
    <s v="Bachelors"/>
    <n v="3"/>
    <s v="Black or African American"/>
    <s v="Africa"/>
    <n v="0"/>
    <n v="1"/>
    <n v="0"/>
    <n v="0"/>
    <n v="0"/>
    <n v="0"/>
    <n v="0"/>
    <n v="0"/>
  </r>
  <r>
    <s v="62a346d724a2626027383abd"/>
    <s v="anonymous"/>
    <s v="6/10/2022"/>
    <s v="9:27"/>
    <s v="0:02:29"/>
    <s v="Other"/>
    <n v="0"/>
    <n v="0"/>
    <n v="0"/>
    <n v="0"/>
    <n v="0"/>
    <s v="Yes"/>
    <s v="66k-85k"/>
    <n v="3"/>
    <s v="Other"/>
    <s v="Python"/>
    <n v="7"/>
    <n v="9"/>
    <n v="9"/>
    <n v="8"/>
    <n v="8"/>
    <n v="9"/>
    <n v="8.3333333333333339"/>
    <s v="Neither easy nor difficult"/>
    <s v="Good Work/Life Balance"/>
    <x v="0"/>
    <n v="0"/>
    <n v="35"/>
    <s v="Bachelors"/>
    <n v="3"/>
    <s v="Hispanic or Latino"/>
    <s v="South America"/>
    <n v="0"/>
    <n v="0"/>
    <n v="0"/>
    <n v="0"/>
    <n v="0"/>
    <n v="0"/>
    <n v="0"/>
    <n v="1"/>
  </r>
  <r>
    <s v="62a34abc0f8c8599d5af31c5"/>
    <s v="anonymous"/>
    <s v="6/10/2022"/>
    <s v="9:44"/>
    <s v="0:02:00"/>
    <s v="Data Analyst"/>
    <n v="1"/>
    <n v="0"/>
    <n v="0"/>
    <n v="0"/>
    <n v="0"/>
    <s v="Yes"/>
    <s v="66k-85k"/>
    <n v="3"/>
    <s v="Other"/>
    <s v="SQL"/>
    <n v="5"/>
    <n v="8"/>
    <n v="8"/>
    <n v="7"/>
    <n v="6"/>
    <n v="7"/>
    <n v="6.833333333333333"/>
    <s v="Very Easy"/>
    <s v="Remote Work"/>
    <x v="1"/>
    <n v="1"/>
    <n v="39"/>
    <s v="Bachelors"/>
    <n v="3"/>
    <s v="Asian or Asian American"/>
    <s v="North America"/>
    <n v="1"/>
    <n v="0"/>
    <n v="0"/>
    <n v="0"/>
    <n v="0"/>
    <n v="0"/>
    <n v="0"/>
    <n v="0"/>
  </r>
  <r>
    <s v="62a40dfa5d257a28a30eb110"/>
    <s v="anonymous"/>
    <s v="6/10/2022"/>
    <s v="23:37"/>
    <s v="0:02:58"/>
    <s v="Data Analyst"/>
    <n v="1"/>
    <n v="0"/>
    <n v="0"/>
    <n v="0"/>
    <n v="0"/>
    <s v="Yes"/>
    <s v="0-40k"/>
    <n v="1"/>
    <s v="Other"/>
    <s v="Python"/>
    <n v="4"/>
    <n v="8"/>
    <n v="8"/>
    <n v="8"/>
    <n v="7"/>
    <n v="8"/>
    <n v="7.166666666666667"/>
    <s v="Difficult"/>
    <s v="Remote Work"/>
    <x v="0"/>
    <n v="0"/>
    <n v="33"/>
    <s v="Bachelors"/>
    <n v="3"/>
    <s v="Hispanic or Latino"/>
    <s v="South America"/>
    <n v="0"/>
    <n v="0"/>
    <n v="0"/>
    <n v="0"/>
    <n v="0"/>
    <n v="0"/>
    <n v="0"/>
    <n v="1"/>
  </r>
  <r>
    <s v="62a34b0eb4da29969c6302ce"/>
    <s v="anonymous"/>
    <s v="6/10/2022"/>
    <s v="9:45"/>
    <s v="0:02:36"/>
    <s v="Data Analyst"/>
    <n v="1"/>
    <n v="0"/>
    <n v="0"/>
    <n v="0"/>
    <n v="0"/>
    <s v="Yes"/>
    <s v="86k-105k"/>
    <n v="4"/>
    <s v="Finance"/>
    <s v="Other"/>
    <n v="7"/>
    <n v="9"/>
    <n v="10"/>
    <n v="6"/>
    <n v="4"/>
    <n v="4"/>
    <n v="6.666666666666667"/>
    <s v="Neither easy nor difficult"/>
    <s v="Other"/>
    <x v="1"/>
    <n v="1"/>
    <n v="42"/>
    <s v="Masters"/>
    <n v="4"/>
    <s v="Hispanic or Latino"/>
    <s v="North America"/>
    <n v="1"/>
    <n v="0"/>
    <n v="0"/>
    <n v="0"/>
    <n v="0"/>
    <n v="0"/>
    <n v="0"/>
    <n v="0"/>
  </r>
  <r>
    <s v="62a34b1b0f8c8599d5af328b"/>
    <s v="anonymous"/>
    <s v="6/10/2022"/>
    <s v="9:46"/>
    <s v="0:00:48"/>
    <s v="Data Analyst"/>
    <n v="1"/>
    <n v="0"/>
    <n v="0"/>
    <n v="0"/>
    <n v="0"/>
    <s v="No"/>
    <s v="41k-65k"/>
    <n v="2"/>
    <s v="Tech"/>
    <s v="R"/>
    <n v="10"/>
    <n v="8"/>
    <n v="9"/>
    <n v="10"/>
    <n v="10"/>
    <n v="10"/>
    <n v="9.5"/>
    <s v="Easy"/>
    <s v="Better Salary"/>
    <x v="0"/>
    <n v="0"/>
    <n v="25"/>
    <s v="Bachelors"/>
    <n v="3"/>
    <s v="White or Caucasian"/>
    <s v="North America"/>
    <n v="1"/>
    <n v="0"/>
    <n v="0"/>
    <n v="0"/>
    <n v="0"/>
    <n v="0"/>
    <n v="0"/>
    <n v="0"/>
  </r>
  <r>
    <s v="62a34b5b5d257a28a30d96a6"/>
    <s v="anonymous"/>
    <s v="6/10/2022"/>
    <s v="9:47"/>
    <s v="0:01:20"/>
    <s v="Data Scientist"/>
    <n v="0"/>
    <n v="0"/>
    <n v="1"/>
    <n v="0"/>
    <n v="0"/>
    <s v="No"/>
    <s v="86k-105k"/>
    <n v="4"/>
    <s v="Finance"/>
    <s v="Python"/>
    <n v="8"/>
    <n v="7"/>
    <n v="6"/>
    <n v="6"/>
    <n v="5"/>
    <n v="9"/>
    <n v="6.833333333333333"/>
    <s v="Neither easy nor difficult"/>
    <s v="Better Salary"/>
    <x v="0"/>
    <n v="0"/>
    <n v="22"/>
    <s v="Bachelors"/>
    <n v="3"/>
    <s v="White or Caucasian"/>
    <s v="North America"/>
    <n v="1"/>
    <n v="0"/>
    <n v="0"/>
    <n v="0"/>
    <n v="0"/>
    <n v="0"/>
    <n v="0"/>
    <n v="0"/>
  </r>
  <r>
    <s v="62a34210cf25554317300c02"/>
    <s v="anonymous"/>
    <s v="6/10/2022"/>
    <s v="9:07"/>
    <s v="0:02:15"/>
    <s v="Data Analyst"/>
    <n v="1"/>
    <n v="0"/>
    <n v="0"/>
    <n v="0"/>
    <n v="0"/>
    <s v="No"/>
    <s v="0-40k"/>
    <n v="1"/>
    <s v="Tech"/>
    <s v="Python"/>
    <n v="4"/>
    <n v="9"/>
    <n v="10"/>
    <n v="9"/>
    <n v="9"/>
    <n v="10"/>
    <n v="8.5"/>
    <s v="Easy"/>
    <s v="Better Salary"/>
    <x v="0"/>
    <n v="0"/>
    <n v="29"/>
    <s v="Associates"/>
    <n v="2"/>
    <s v="Hispanic or Latino"/>
    <s v="South America"/>
    <n v="0"/>
    <n v="0"/>
    <n v="0"/>
    <n v="0"/>
    <n v="0"/>
    <n v="0"/>
    <n v="0"/>
    <n v="1"/>
  </r>
  <r>
    <s v="62a34b99cec54911e9ca6e14"/>
    <s v="anonymous"/>
    <s v="6/10/2022"/>
    <s v="9:48"/>
    <s v="0:02:36"/>
    <s v="Data Engineer"/>
    <n v="0"/>
    <n v="1"/>
    <n v="0"/>
    <n v="0"/>
    <n v="0"/>
    <s v="Yes"/>
    <s v="41k-65k"/>
    <n v="2"/>
    <s v="Other"/>
    <s v="JavaScript"/>
    <n v="6"/>
    <n v="6"/>
    <n v="6"/>
    <n v="6"/>
    <n v="6"/>
    <n v="6"/>
    <n v="6"/>
    <s v="Difficult"/>
    <s v="Good Culture"/>
    <x v="0"/>
    <n v="0"/>
    <n v="25"/>
    <s v="High School"/>
    <n v="1"/>
    <s v="Other"/>
    <s v="Middle East"/>
    <n v="0"/>
    <n v="0"/>
    <n v="0"/>
    <n v="0"/>
    <n v="0"/>
    <n v="0"/>
    <n v="0"/>
    <n v="0"/>
  </r>
  <r>
    <s v="62a34bb0f3072dd892624210"/>
    <s v="anonymous"/>
    <s v="6/10/2022"/>
    <s v="9:48"/>
    <s v="0:01:05"/>
    <s v="Data Engineer"/>
    <n v="0"/>
    <n v="1"/>
    <n v="0"/>
    <n v="0"/>
    <n v="0"/>
    <s v="Yes"/>
    <s v="66k-85k"/>
    <n v="3"/>
    <s v="Other"/>
    <s v="Python"/>
    <n v="5"/>
    <n v="7"/>
    <n v="7"/>
    <n v="6"/>
    <n v="6"/>
    <n v="7"/>
    <n v="6.333333333333333"/>
    <s v="Neither easy nor difficult"/>
    <s v="Better Salary"/>
    <x v="0"/>
    <n v="0"/>
    <n v="45"/>
    <s v="Masters"/>
    <n v="4"/>
    <s v="White or Caucasian"/>
    <s v="North America"/>
    <n v="1"/>
    <n v="0"/>
    <n v="0"/>
    <n v="0"/>
    <n v="0"/>
    <n v="0"/>
    <n v="0"/>
    <n v="0"/>
  </r>
  <r>
    <s v="62a34bd0cf2555431730208b"/>
    <s v="anonymous"/>
    <s v="6/10/2022"/>
    <s v="9:49"/>
    <s v="0:01:29"/>
    <s v="Data Analyst"/>
    <n v="1"/>
    <n v="0"/>
    <n v="0"/>
    <n v="0"/>
    <n v="0"/>
    <s v="Yes"/>
    <s v="66k-85k"/>
    <n v="3"/>
    <s v="Healthcare"/>
    <s v="SQL"/>
    <n v="7"/>
    <n v="3"/>
    <n v="8"/>
    <n v="6"/>
    <n v="8"/>
    <n v="8"/>
    <n v="6.666666666666667"/>
    <s v="Easy"/>
    <s v="Good Work/Life Balance"/>
    <x v="0"/>
    <n v="0"/>
    <n v="24"/>
    <s v="Bachelors"/>
    <n v="3"/>
    <s v="White or Caucasian"/>
    <s v="North America"/>
    <n v="1"/>
    <n v="0"/>
    <n v="0"/>
    <n v="0"/>
    <n v="0"/>
    <n v="0"/>
    <n v="0"/>
    <n v="0"/>
  </r>
  <r>
    <s v="62a34bd4f408bae018ed57bd"/>
    <s v="anonymous"/>
    <s v="6/10/2022"/>
    <s v="9:49"/>
    <s v="0:03:57"/>
    <s v="Student/Looking/None"/>
    <n v="0"/>
    <n v="0"/>
    <n v="0"/>
    <n v="0"/>
    <n v="0"/>
    <s v="No"/>
    <s v="0-40k"/>
    <n v="1"/>
    <s v="Other"/>
    <s v="R"/>
    <n v="1"/>
    <n v="9"/>
    <n v="6"/>
    <n v="0"/>
    <n v="0"/>
    <n v="0"/>
    <n v="2.6666666666666665"/>
    <s v="Difficult"/>
    <s v="Better Salary"/>
    <x v="0"/>
    <n v="0"/>
    <n v="25"/>
    <s v="Unknown"/>
    <s v=" "/>
    <s v="Black or African American"/>
    <s v="North America"/>
    <n v="1"/>
    <n v="0"/>
    <n v="0"/>
    <n v="0"/>
    <n v="0"/>
    <n v="0"/>
    <n v="0"/>
    <n v="0"/>
  </r>
  <r>
    <s v="62a34c66b4da29969c6305af"/>
    <s v="anonymous"/>
    <s v="6/10/2022"/>
    <s v="9:51"/>
    <s v="0:01:36"/>
    <s v="Data Analyst"/>
    <n v="1"/>
    <n v="0"/>
    <n v="0"/>
    <n v="0"/>
    <n v="0"/>
    <s v="Yes"/>
    <s v="66k-85k"/>
    <n v="3"/>
    <s v="Other"/>
    <s v="Python"/>
    <n v="9"/>
    <n v="8"/>
    <n v="9"/>
    <n v="9"/>
    <n v="8"/>
    <n v="8"/>
    <n v="8.5"/>
    <s v="Difficult"/>
    <s v="Good Work/Life Balance"/>
    <x v="0"/>
    <n v="0"/>
    <n v="26"/>
    <s v="Bachelors"/>
    <n v="3"/>
    <s v="White or Caucasian"/>
    <s v="North America"/>
    <n v="1"/>
    <n v="0"/>
    <n v="0"/>
    <n v="0"/>
    <n v="0"/>
    <n v="0"/>
    <n v="0"/>
    <n v="0"/>
  </r>
  <r>
    <s v="62a34d1ff8f756164585465c"/>
    <s v="anonymous"/>
    <s v="6/10/2022"/>
    <s v="9:54"/>
    <s v="0:01:41"/>
    <s v="Data Analyst"/>
    <n v="1"/>
    <n v="0"/>
    <n v="0"/>
    <n v="0"/>
    <n v="0"/>
    <s v="No"/>
    <s v="41k-65k"/>
    <n v="2"/>
    <s v="Tech"/>
    <s v="R"/>
    <n v="4"/>
    <n v="7"/>
    <n v="8"/>
    <n v="8"/>
    <n v="5"/>
    <n v="7"/>
    <n v="6.5"/>
    <s v="Easy"/>
    <s v="Better Salary"/>
    <x v="0"/>
    <n v="0"/>
    <n v="23"/>
    <s v="Bachelors"/>
    <n v="3"/>
    <s v="Asian or Asian American"/>
    <s v="North America"/>
    <n v="1"/>
    <n v="0"/>
    <n v="0"/>
    <n v="0"/>
    <n v="0"/>
    <n v="0"/>
    <n v="0"/>
    <n v="0"/>
  </r>
  <r>
    <s v="62a34d4118134ddc75ceb0ed"/>
    <s v="anonymous"/>
    <s v="6/10/2022"/>
    <s v="9:55"/>
    <s v="0:01:37"/>
    <s v="Student/Looking/None"/>
    <n v="0"/>
    <n v="0"/>
    <n v="0"/>
    <n v="0"/>
    <n v="0"/>
    <s v="Yes"/>
    <s v="0-40k"/>
    <n v="1"/>
    <s v="Other"/>
    <s v="Python"/>
    <n v="1"/>
    <n v="1"/>
    <n v="1"/>
    <n v="0"/>
    <n v="0"/>
    <n v="3"/>
    <n v="1"/>
    <s v="Difficult"/>
    <s v="Remote Work"/>
    <x v="1"/>
    <n v="1"/>
    <n v="42"/>
    <s v="Masters"/>
    <n v="4"/>
    <s v="White or Caucasian"/>
    <s v="United Kingdom"/>
    <n v="0"/>
    <n v="0"/>
    <n v="0"/>
    <n v="0"/>
    <n v="1"/>
    <n v="0"/>
    <n v="0"/>
    <n v="0"/>
  </r>
  <r>
    <s v="62a34da0f408bae018ed5abd"/>
    <s v="anonymous"/>
    <s v="6/10/2022"/>
    <s v="9:56"/>
    <s v="0:01:30"/>
    <s v="Other"/>
    <n v="0"/>
    <n v="0"/>
    <n v="0"/>
    <n v="0"/>
    <n v="0"/>
    <s v="Yes"/>
    <s v="41k-65k"/>
    <n v="2"/>
    <s v="Education"/>
    <s v="Other"/>
    <n v="0"/>
    <n v="0"/>
    <n v="2"/>
    <n v="0"/>
    <n v="0"/>
    <n v="0"/>
    <n v="0.33333333333333331"/>
    <s v="Very Difficult"/>
    <s v="Good Work/Life Balance"/>
    <x v="1"/>
    <n v="1"/>
    <n v="42"/>
    <s v="Bachelors"/>
    <n v="3"/>
    <s v="Black or African American"/>
    <s v="North America"/>
    <n v="1"/>
    <n v="0"/>
    <n v="0"/>
    <n v="0"/>
    <n v="0"/>
    <n v="0"/>
    <n v="0"/>
    <n v="0"/>
  </r>
  <r>
    <s v="62a34dbb5d257a28a30d9a61"/>
    <s v="anonymous"/>
    <s v="6/10/2022"/>
    <s v="9:57"/>
    <s v="0:01:26"/>
    <s v="Other"/>
    <n v="0"/>
    <n v="0"/>
    <n v="0"/>
    <n v="0"/>
    <n v="0"/>
    <s v="No"/>
    <s v="0-40k"/>
    <n v="1"/>
    <s v="Tech"/>
    <s v="Python"/>
    <n v="0"/>
    <n v="6"/>
    <n v="5"/>
    <n v="5"/>
    <n v="3"/>
    <n v="1"/>
    <n v="3.3333333333333335"/>
    <s v="Neither easy nor difficult"/>
    <s v="Better Salary"/>
    <x v="0"/>
    <n v="0"/>
    <n v="25"/>
    <s v="Masters"/>
    <n v="4"/>
    <s v="Asian or Asian American"/>
    <s v="India"/>
    <n v="0"/>
    <n v="0"/>
    <n v="0"/>
    <n v="1"/>
    <n v="0"/>
    <n v="0"/>
    <n v="0"/>
    <n v="0"/>
  </r>
  <r>
    <s v="62a34e00f8f7561645854954"/>
    <s v="anonymous"/>
    <s v="6/10/2022"/>
    <s v="9:58"/>
    <s v="0:02:24"/>
    <s v="Data Analyst"/>
    <n v="1"/>
    <n v="0"/>
    <n v="0"/>
    <n v="0"/>
    <n v="0"/>
    <s v="Yes"/>
    <s v="86k-105k"/>
    <n v="4"/>
    <s v="Tech"/>
    <s v="R"/>
    <n v="8"/>
    <n v="10"/>
    <n v="10"/>
    <n v="10"/>
    <n v="2"/>
    <n v="7"/>
    <n v="7.833333333333333"/>
    <s v="Easy"/>
    <s v="Remote Work"/>
    <x v="0"/>
    <n v="0"/>
    <n v="38"/>
    <s v="Masters"/>
    <n v="4"/>
    <s v="White or Caucasian"/>
    <s v="North America"/>
    <n v="1"/>
    <n v="0"/>
    <n v="0"/>
    <n v="0"/>
    <n v="0"/>
    <n v="0"/>
    <n v="0"/>
    <n v="0"/>
  </r>
  <r>
    <s v="62a34b7ebae91e4b8b83076c"/>
    <s v="anonymous"/>
    <s v="6/10/2022"/>
    <s v="9:47"/>
    <s v="0:02:04"/>
    <s v="Data Analyst"/>
    <n v="1"/>
    <n v="0"/>
    <n v="0"/>
    <n v="0"/>
    <n v="0"/>
    <s v="No"/>
    <s v="0-40k"/>
    <n v="1"/>
    <s v="Other"/>
    <s v="Python"/>
    <n v="1"/>
    <n v="4"/>
    <n v="4"/>
    <n v="3"/>
    <n v="5"/>
    <n v="5"/>
    <n v="3.6666666666666665"/>
    <s v="Easy"/>
    <s v="Better Salary"/>
    <x v="0"/>
    <n v="0"/>
    <n v="23"/>
    <s v="High School"/>
    <n v="1"/>
    <s v="Hispanic or Latino"/>
    <s v="South America"/>
    <n v="0"/>
    <n v="0"/>
    <n v="0"/>
    <n v="0"/>
    <n v="0"/>
    <n v="0"/>
    <n v="0"/>
    <n v="1"/>
  </r>
  <r>
    <s v="62a34eb7bc6861bf3176e6d8"/>
    <s v="anonymous"/>
    <s v="6/10/2022"/>
    <s v="10:01"/>
    <s v="0:01:37"/>
    <s v="Data Analyst"/>
    <n v="1"/>
    <n v="0"/>
    <n v="0"/>
    <n v="0"/>
    <n v="0"/>
    <s v="Yes"/>
    <s v="66k-85k"/>
    <n v="3"/>
    <s v="Education"/>
    <s v="R"/>
    <n v="7"/>
    <n v="10"/>
    <n v="10"/>
    <n v="10"/>
    <n v="8"/>
    <n v="10"/>
    <n v="9.1666666666666661"/>
    <s v="Neither easy nor difficult"/>
    <s v="Good Work/Life Balance"/>
    <x v="0"/>
    <n v="0"/>
    <n v="28"/>
    <s v="Bachelors"/>
    <n v="3"/>
    <s v="White or Caucasian"/>
    <s v="North America"/>
    <n v="1"/>
    <n v="0"/>
    <n v="0"/>
    <n v="0"/>
    <n v="0"/>
    <n v="0"/>
    <n v="0"/>
    <n v="0"/>
  </r>
  <r>
    <s v="62a34f2af8f7561645854c1c"/>
    <s v="anonymous"/>
    <s v="6/10/2022"/>
    <s v="10:03"/>
    <s v="0:01:06"/>
    <s v="Data Analyst"/>
    <n v="1"/>
    <n v="0"/>
    <n v="0"/>
    <n v="0"/>
    <n v="0"/>
    <s v="No"/>
    <s v="41k-65k"/>
    <n v="2"/>
    <s v="Healthcare"/>
    <s v="Python"/>
    <n v="1"/>
    <n v="2"/>
    <n v="8"/>
    <n v="7"/>
    <n v="0"/>
    <n v="0"/>
    <n v="3"/>
    <s v="Difficult"/>
    <s v="Better Salary"/>
    <x v="0"/>
    <n v="0"/>
    <n v="21"/>
    <s v="Bachelors"/>
    <n v="3"/>
    <s v="Asian or Asian American"/>
    <s v="North America"/>
    <n v="1"/>
    <n v="0"/>
    <n v="0"/>
    <n v="0"/>
    <n v="0"/>
    <n v="0"/>
    <n v="0"/>
    <n v="0"/>
  </r>
  <r>
    <s v="62a34f3bf408bae018ed5e42"/>
    <s v="anonymous"/>
    <s v="6/10/2022"/>
    <s v="10:03"/>
    <s v="0:01:13"/>
    <s v="Data Analyst"/>
    <n v="1"/>
    <n v="0"/>
    <n v="0"/>
    <n v="0"/>
    <n v="0"/>
    <s v="Yes"/>
    <s v="106k-125k"/>
    <n v="5"/>
    <s v="Healthcare"/>
    <s v="R"/>
    <n v="10"/>
    <n v="10"/>
    <n v="10"/>
    <n v="10"/>
    <n v="10"/>
    <n v="10"/>
    <n v="10"/>
    <s v="Very Easy"/>
    <s v="Good Culture"/>
    <x v="0"/>
    <n v="0"/>
    <n v="39"/>
    <s v="Masters"/>
    <n v="4"/>
    <s v="White or Caucasian"/>
    <s v="North America"/>
    <n v="1"/>
    <n v="0"/>
    <n v="0"/>
    <n v="0"/>
    <n v="0"/>
    <n v="0"/>
    <n v="0"/>
    <n v="0"/>
  </r>
  <r>
    <s v="62a36fe67dc029e2d66c5303"/>
    <s v="anonymous"/>
    <s v="6/10/2022"/>
    <s v="12:23"/>
    <s v="0:02:52"/>
    <s v="Data Analyst"/>
    <n v="1"/>
    <n v="0"/>
    <n v="0"/>
    <n v="0"/>
    <n v="0"/>
    <s v="Yes"/>
    <s v="0-40k"/>
    <n v="1"/>
    <s v="Tech"/>
    <s v="Python"/>
    <n v="1"/>
    <n v="4"/>
    <n v="9"/>
    <n v="7"/>
    <n v="8"/>
    <n v="10"/>
    <n v="6.5"/>
    <s v="Easy"/>
    <s v="Better Salary"/>
    <x v="0"/>
    <n v="0"/>
    <n v="33"/>
    <s v="Bachelors"/>
    <n v="3"/>
    <s v="Hispanic or Latino"/>
    <s v="South America"/>
    <n v="0"/>
    <n v="0"/>
    <n v="0"/>
    <n v="0"/>
    <n v="0"/>
    <n v="0"/>
    <n v="0"/>
    <n v="1"/>
  </r>
  <r>
    <s v="62a34fbacec54911e9ca776f"/>
    <s v="anonymous"/>
    <s v="6/10/2022"/>
    <s v="10:05"/>
    <s v="0:01:17"/>
    <s v="Data Analyst"/>
    <n v="1"/>
    <n v="0"/>
    <n v="0"/>
    <n v="0"/>
    <n v="0"/>
    <s v="No"/>
    <s v="0-40k"/>
    <n v="1"/>
    <s v="Other"/>
    <s v="R"/>
    <n v="1"/>
    <n v="6"/>
    <n v="4"/>
    <n v="3"/>
    <n v="5"/>
    <n v="6"/>
    <n v="4.166666666666667"/>
    <s v="Neither easy nor difficult"/>
    <s v="Good Work/Life Balance"/>
    <x v="1"/>
    <n v="1"/>
    <n v="23"/>
    <s v="Bachelors"/>
    <n v="3"/>
    <s v="White or Caucasian"/>
    <s v="Australia"/>
    <n v="0"/>
    <n v="0"/>
    <n v="0"/>
    <n v="0"/>
    <n v="0"/>
    <n v="0"/>
    <n v="1"/>
    <n v="0"/>
  </r>
  <r>
    <s v="62a34fc3f3072dd892624a45"/>
    <s v="anonymous"/>
    <s v="6/10/2022"/>
    <s v="10:05"/>
    <s v="0:02:03"/>
    <s v="Data Analyst"/>
    <n v="1"/>
    <n v="0"/>
    <n v="0"/>
    <n v="0"/>
    <n v="0"/>
    <s v="Yes"/>
    <s v="66k-85k"/>
    <n v="3"/>
    <s v="Other"/>
    <s v="R"/>
    <n v="8"/>
    <n v="9"/>
    <n v="8"/>
    <n v="7"/>
    <n v="7"/>
    <n v="8"/>
    <n v="7.833333333333333"/>
    <s v="Neither easy nor difficult"/>
    <s v="Good Work/Life Balance"/>
    <x v="0"/>
    <n v="0"/>
    <n v="30"/>
    <s v="Masters"/>
    <n v="4"/>
    <s v="White or Caucasian"/>
    <s v="North America"/>
    <n v="1"/>
    <n v="0"/>
    <n v="0"/>
    <n v="0"/>
    <n v="0"/>
    <n v="0"/>
    <n v="0"/>
    <n v="0"/>
  </r>
  <r>
    <s v="62a38153cec54911e9cad855"/>
    <s v="anonymous"/>
    <s v="6/10/2022"/>
    <s v="13:37"/>
    <s v="0:24:18"/>
    <s v="Data Analyst"/>
    <n v="1"/>
    <n v="0"/>
    <n v="0"/>
    <n v="0"/>
    <n v="0"/>
    <s v="Yes"/>
    <s v="0-40k"/>
    <n v="1"/>
    <s v="Healthcare"/>
    <s v="Python"/>
    <n v="4"/>
    <n v="10"/>
    <n v="10"/>
    <n v="8"/>
    <n v="8"/>
    <n v="10"/>
    <n v="8.3333333333333339"/>
    <s v="Easy"/>
    <s v="Good Work/Life Balance"/>
    <x v="0"/>
    <n v="0"/>
    <n v="30"/>
    <s v="Masters"/>
    <n v="4"/>
    <s v="Hispanic or Latino"/>
    <s v="South America"/>
    <n v="0"/>
    <n v="0"/>
    <n v="0"/>
    <n v="0"/>
    <n v="0"/>
    <n v="0"/>
    <n v="0"/>
    <n v="1"/>
  </r>
  <r>
    <s v="62a34ff4f3072dd892624b32"/>
    <s v="anonymous"/>
    <s v="6/10/2022"/>
    <s v="10:06"/>
    <s v="0:02:18"/>
    <s v="Data Analyst"/>
    <n v="1"/>
    <n v="0"/>
    <n v="0"/>
    <n v="0"/>
    <n v="0"/>
    <s v="Yes"/>
    <s v="41k-65k"/>
    <n v="2"/>
    <s v="Healthcare"/>
    <s v="R"/>
    <n v="3"/>
    <n v="6"/>
    <n v="4"/>
    <n v="6"/>
    <n v="4"/>
    <n v="6"/>
    <n v="4.833333333333333"/>
    <s v="Neither easy nor difficult"/>
    <s v="Better Salary"/>
    <x v="0"/>
    <n v="0"/>
    <n v="37"/>
    <s v="Bachelors"/>
    <n v="3"/>
    <s v="White or Caucasian"/>
    <s v="North America"/>
    <n v="1"/>
    <n v="0"/>
    <n v="0"/>
    <n v="0"/>
    <n v="0"/>
    <n v="0"/>
    <n v="0"/>
    <n v="0"/>
  </r>
  <r>
    <s v="62a3505bd8c00e9f5419f8df"/>
    <s v="anonymous"/>
    <s v="6/10/2022"/>
    <s v="10:08"/>
    <s v="0:01:22"/>
    <s v="Data Analyst"/>
    <n v="1"/>
    <n v="0"/>
    <n v="0"/>
    <n v="0"/>
    <n v="0"/>
    <s v="Yes"/>
    <s v="66k-85k"/>
    <n v="3"/>
    <s v="Healthcare"/>
    <s v="Python"/>
    <n v="3"/>
    <n v="5"/>
    <n v="4"/>
    <n v="5"/>
    <n v="4"/>
    <n v="4"/>
    <n v="4.166666666666667"/>
    <s v="Neither easy nor difficult"/>
    <s v="Better Salary"/>
    <x v="1"/>
    <n v="1"/>
    <n v="31"/>
    <s v="Bachelors"/>
    <n v="3"/>
    <s v="White or Caucasian"/>
    <s v="North America"/>
    <n v="1"/>
    <n v="0"/>
    <n v="0"/>
    <n v="0"/>
    <n v="0"/>
    <n v="0"/>
    <n v="0"/>
    <n v="0"/>
  </r>
  <r>
    <s v="62a3496e575fa3a5ae88c4e6"/>
    <s v="anonymous"/>
    <s v="6/10/2022"/>
    <s v="9:38"/>
    <s v="0:03:18"/>
    <s v="Data Analyst"/>
    <n v="1"/>
    <n v="0"/>
    <n v="0"/>
    <n v="0"/>
    <n v="0"/>
    <s v="Yes"/>
    <s v="0-40k"/>
    <n v="1"/>
    <s v="Tech"/>
    <s v="Python"/>
    <n v="8"/>
    <n v="10"/>
    <n v="9"/>
    <n v="9"/>
    <n v="10"/>
    <n v="8"/>
    <n v="9"/>
    <s v="Neither easy nor difficult"/>
    <s v="Better Salary"/>
    <x v="1"/>
    <n v="1"/>
    <n v="28"/>
    <s v="Bachelors"/>
    <n v="3"/>
    <s v="Hispanic or Latino"/>
    <s v="Central America"/>
    <n v="0"/>
    <n v="0"/>
    <n v="0"/>
    <n v="0"/>
    <n v="0"/>
    <n v="0"/>
    <n v="0"/>
    <n v="0"/>
  </r>
  <r>
    <s v="62a35130f3072dd892624d9f"/>
    <s v="anonymous"/>
    <s v="6/10/2022"/>
    <s v="10:12"/>
    <s v="0:02:04"/>
    <s v="Data Analyst"/>
    <n v="1"/>
    <n v="0"/>
    <n v="0"/>
    <n v="0"/>
    <n v="0"/>
    <s v="Yes"/>
    <s v="0-40k"/>
    <n v="1"/>
    <s v="Healthcare"/>
    <s v="Python"/>
    <n v="2"/>
    <n v="6"/>
    <n v="6"/>
    <n v="5"/>
    <n v="4"/>
    <n v="5"/>
    <n v="4.666666666666667"/>
    <s v="Easy"/>
    <s v="Better Salary"/>
    <x v="1"/>
    <n v="1"/>
    <n v="26"/>
    <s v="Bachelors"/>
    <n v="3"/>
    <s v="White or Caucasian"/>
    <s v="Europe"/>
    <n v="0"/>
    <n v="0"/>
    <n v="1"/>
    <n v="0"/>
    <n v="0"/>
    <n v="0"/>
    <n v="0"/>
    <n v="0"/>
  </r>
  <r>
    <s v="62a351860a77c1a77f65e86b"/>
    <s v="anonymous"/>
    <s v="6/10/2022"/>
    <s v="10:13"/>
    <s v="0:01:28"/>
    <s v="Data Analyst"/>
    <n v="1"/>
    <n v="0"/>
    <n v="0"/>
    <n v="0"/>
    <n v="0"/>
    <s v="Yes"/>
    <s v="66k-85k"/>
    <n v="3"/>
    <s v="Healthcare"/>
    <s v="SQL"/>
    <n v="7"/>
    <n v="8"/>
    <n v="8"/>
    <n v="8"/>
    <n v="8"/>
    <n v="7"/>
    <n v="7.666666666666667"/>
    <s v="Very Easy"/>
    <s v="Better Salary"/>
    <x v="0"/>
    <n v="0"/>
    <n v="30"/>
    <s v="Bachelors"/>
    <n v="3"/>
    <s v="White or Caucasian"/>
    <s v="North America"/>
    <n v="1"/>
    <n v="0"/>
    <n v="0"/>
    <n v="0"/>
    <n v="0"/>
    <n v="0"/>
    <n v="0"/>
    <n v="0"/>
  </r>
  <r>
    <s v="62a3519b24a262602738514a"/>
    <s v="anonymous"/>
    <s v="6/10/2022"/>
    <s v="10:13"/>
    <s v="0:01:39"/>
    <s v="Data Analyst"/>
    <n v="1"/>
    <n v="0"/>
    <n v="0"/>
    <n v="0"/>
    <n v="0"/>
    <s v="Yes"/>
    <s v="66k-85k"/>
    <n v="3"/>
    <s v="Tech"/>
    <s v="Python"/>
    <n v="9"/>
    <n v="10"/>
    <n v="10"/>
    <n v="10"/>
    <n v="7"/>
    <n v="9"/>
    <n v="9.1666666666666661"/>
    <s v="Neither easy nor difficult"/>
    <s v="Better Salary"/>
    <x v="1"/>
    <n v="1"/>
    <n v="39"/>
    <s v="Bachelors"/>
    <n v="3"/>
    <s v="Black or African American"/>
    <s v="North America"/>
    <n v="1"/>
    <n v="0"/>
    <n v="0"/>
    <n v="0"/>
    <n v="0"/>
    <n v="0"/>
    <n v="0"/>
    <n v="0"/>
  </r>
  <r>
    <s v="62a35236b4da29969c631214"/>
    <s v="anonymous"/>
    <s v="6/10/2022"/>
    <s v="10:16"/>
    <s v="0:00:53"/>
    <s v="Other"/>
    <n v="0"/>
    <n v="0"/>
    <n v="0"/>
    <n v="0"/>
    <n v="0"/>
    <s v="No"/>
    <s v="0-40k"/>
    <n v="1"/>
    <s v="Education"/>
    <s v="Python"/>
    <n v="1"/>
    <n v="1"/>
    <n v="1"/>
    <n v="0"/>
    <n v="0"/>
    <n v="2"/>
    <n v="0.83333333333333337"/>
    <s v="Easy"/>
    <s v="Good Work/Life Balance"/>
    <x v="1"/>
    <n v="1"/>
    <n v="28"/>
    <s v="Masters"/>
    <n v="4"/>
    <s v="Asian or Asian American"/>
    <s v="India"/>
    <n v="0"/>
    <n v="0"/>
    <n v="0"/>
    <n v="1"/>
    <n v="0"/>
    <n v="0"/>
    <n v="0"/>
    <n v="0"/>
  </r>
  <r>
    <s v="62a352a32e54c9003e534981"/>
    <s v="anonymous"/>
    <s v="6/10/2022"/>
    <s v="10:18"/>
    <s v="0:01:46"/>
    <s v="Data Analyst"/>
    <n v="1"/>
    <n v="0"/>
    <n v="0"/>
    <n v="0"/>
    <n v="0"/>
    <s v="Yes"/>
    <s v="66k-85k"/>
    <n v="3"/>
    <s v="Finance"/>
    <s v="SQL"/>
    <n v="8"/>
    <n v="8"/>
    <n v="7"/>
    <n v="7"/>
    <n v="10"/>
    <n v="10"/>
    <n v="8.3333333333333339"/>
    <s v="Very Easy"/>
    <s v="Good Work/Life Balance"/>
    <x v="0"/>
    <n v="0"/>
    <n v="22"/>
    <s v="Bachelors"/>
    <n v="3"/>
    <s v="Other"/>
    <s v="North America"/>
    <n v="1"/>
    <n v="0"/>
    <n v="0"/>
    <n v="0"/>
    <n v="0"/>
    <n v="0"/>
    <n v="0"/>
    <n v="0"/>
  </r>
  <r>
    <s v="62a34e082e54c9003e534118"/>
    <s v="anonymous"/>
    <s v="6/10/2022"/>
    <s v="9:58"/>
    <s v="0:02:51"/>
    <s v="BI Developer/Engineer"/>
    <n v="0"/>
    <n v="0"/>
    <n v="0"/>
    <n v="1"/>
    <n v="0"/>
    <s v="No"/>
    <s v="0-40k"/>
    <n v="1"/>
    <s v="Tech"/>
    <s v="Python"/>
    <n v="5"/>
    <n v="6"/>
    <n v="6"/>
    <n v="6"/>
    <n v="6"/>
    <n v="4"/>
    <n v="5.5"/>
    <s v="Easy"/>
    <s v="Better Salary"/>
    <x v="0"/>
    <n v="0"/>
    <n v="24"/>
    <s v="Bachelors"/>
    <n v="3"/>
    <s v="Hispanic or Latino"/>
    <s v="Central America"/>
    <n v="0"/>
    <n v="0"/>
    <n v="0"/>
    <n v="0"/>
    <n v="0"/>
    <n v="0"/>
    <n v="0"/>
    <n v="0"/>
  </r>
  <r>
    <s v="62a353372e54c9003e534a40"/>
    <s v="anonymous"/>
    <s v="6/10/2022"/>
    <s v="10:20"/>
    <s v="0:01:44"/>
    <s v="Other"/>
    <n v="0"/>
    <n v="0"/>
    <n v="0"/>
    <n v="0"/>
    <n v="0"/>
    <s v="No"/>
    <s v="150k-225k"/>
    <n v="7"/>
    <s v="Tech"/>
    <s v="R"/>
    <n v="8"/>
    <n v="10"/>
    <n v="9"/>
    <n v="7"/>
    <n v="5"/>
    <n v="5"/>
    <n v="7.333333333333333"/>
    <s v="Neither easy nor difficult"/>
    <s v="Remote Work"/>
    <x v="0"/>
    <n v="0"/>
    <n v="33"/>
    <s v="Masters"/>
    <n v="4"/>
    <s v="White or Caucasian"/>
    <s v="North America"/>
    <n v="1"/>
    <n v="0"/>
    <n v="0"/>
    <n v="0"/>
    <n v="0"/>
    <n v="0"/>
    <n v="0"/>
    <n v="0"/>
  </r>
  <r>
    <s v="62a353565d257a28a30da59f"/>
    <s v="anonymous"/>
    <s v="6/10/2022"/>
    <s v="10:21"/>
    <s v="0:05:11"/>
    <s v="Data Analyst"/>
    <n v="1"/>
    <n v="0"/>
    <n v="0"/>
    <n v="0"/>
    <n v="0"/>
    <s v="Yes"/>
    <s v="0-40k"/>
    <n v="1"/>
    <s v="Finance"/>
    <s v="SQL"/>
    <n v="2"/>
    <n v="3"/>
    <n v="3"/>
    <n v="3"/>
    <n v="2"/>
    <n v="4"/>
    <n v="2.8333333333333335"/>
    <s v="Neither easy nor difficult"/>
    <s v="Good Work/Life Balance"/>
    <x v="1"/>
    <n v="1"/>
    <n v="22"/>
    <s v="Bachelors"/>
    <n v="3"/>
    <s v="Other"/>
    <s v="Middle East"/>
    <n v="0"/>
    <n v="0"/>
    <n v="0"/>
    <n v="0"/>
    <n v="0"/>
    <n v="0"/>
    <n v="0"/>
    <n v="0"/>
  </r>
  <r>
    <s v="62a353f07dc029e2d66c1783"/>
    <s v="anonymous"/>
    <s v="6/10/2022"/>
    <s v="10:23"/>
    <s v="0:01:48"/>
    <s v="Student/Looking/None"/>
    <n v="0"/>
    <n v="0"/>
    <n v="0"/>
    <n v="0"/>
    <n v="0"/>
    <s v="No"/>
    <s v="0-40k"/>
    <n v="1"/>
    <s v="Tech"/>
    <s v="Python"/>
    <n v="3"/>
    <n v="5"/>
    <n v="5"/>
    <n v="4"/>
    <n v="4"/>
    <n v="5"/>
    <n v="4.333333333333333"/>
    <s v="Neither easy nor difficult"/>
    <s v="Better Salary"/>
    <x v="0"/>
    <n v="0"/>
    <n v="27"/>
    <s v="Bachelors"/>
    <n v="3"/>
    <s v="Other"/>
    <s v="India"/>
    <n v="0"/>
    <n v="0"/>
    <n v="0"/>
    <n v="1"/>
    <n v="0"/>
    <n v="0"/>
    <n v="0"/>
    <n v="0"/>
  </r>
  <r>
    <s v="62a3545e0f8c8599d5af474b"/>
    <s v="anonymous"/>
    <s v="6/10/2022"/>
    <s v="10:25"/>
    <s v="0:03:42"/>
    <s v="Data Analyst"/>
    <n v="1"/>
    <n v="0"/>
    <n v="0"/>
    <n v="0"/>
    <n v="0"/>
    <s v="Yes"/>
    <s v="106k-125k"/>
    <n v="5"/>
    <s v="Other"/>
    <s v="Other"/>
    <n v="8"/>
    <n v="8"/>
    <n v="8"/>
    <n v="8"/>
    <n v="10"/>
    <n v="10"/>
    <n v="8.6666666666666661"/>
    <s v="Easy"/>
    <s v="Good Work/Life Balance"/>
    <x v="0"/>
    <n v="0"/>
    <n v="37"/>
    <s v="Bachelors"/>
    <n v="3"/>
    <s v="Other"/>
    <s v="North America"/>
    <n v="1"/>
    <n v="0"/>
    <n v="0"/>
    <n v="0"/>
    <n v="0"/>
    <n v="0"/>
    <n v="0"/>
    <n v="0"/>
  </r>
  <r>
    <s v="62a35472cec54911e9ca82bc"/>
    <s v="anonymous"/>
    <s v="6/10/2022"/>
    <s v="10:25"/>
    <s v="0:22:47"/>
    <s v="Other"/>
    <n v="0"/>
    <n v="0"/>
    <n v="0"/>
    <n v="0"/>
    <n v="0"/>
    <s v="No"/>
    <s v="41k-65k"/>
    <n v="2"/>
    <s v="Other"/>
    <s v="R"/>
    <n v="3"/>
    <n v="4"/>
    <n v="5"/>
    <n v="5"/>
    <n v="4"/>
    <n v="3"/>
    <n v="4"/>
    <s v="Difficult"/>
    <s v="Better Salary"/>
    <x v="0"/>
    <n v="0"/>
    <n v="24"/>
    <s v="Masters"/>
    <n v="4"/>
    <s v="White or Caucasian"/>
    <s v="North America"/>
    <n v="1"/>
    <n v="0"/>
    <n v="0"/>
    <n v="0"/>
    <n v="0"/>
    <n v="0"/>
    <n v="0"/>
    <n v="0"/>
  </r>
  <r>
    <s v="62a354bdb4da29969c631700"/>
    <s v="anonymous"/>
    <s v="6/10/2022"/>
    <s v="10:27"/>
    <s v="0:01:20"/>
    <s v="Data Analyst"/>
    <n v="1"/>
    <n v="0"/>
    <n v="0"/>
    <n v="0"/>
    <n v="0"/>
    <s v="No"/>
    <s v="41k-65k"/>
    <n v="2"/>
    <s v="Healthcare"/>
    <s v="R"/>
    <n v="1"/>
    <n v="4"/>
    <n v="3"/>
    <n v="2"/>
    <n v="0"/>
    <n v="6"/>
    <n v="2.6666666666666665"/>
    <s v="Difficult"/>
    <s v="Better Salary"/>
    <x v="0"/>
    <n v="0"/>
    <n v="25"/>
    <s v="Masters"/>
    <n v="4"/>
    <s v="Asian or Asian American"/>
    <s v="United Kingdom"/>
    <n v="0"/>
    <n v="0"/>
    <n v="0"/>
    <n v="0"/>
    <n v="1"/>
    <n v="0"/>
    <n v="0"/>
    <n v="0"/>
  </r>
  <r>
    <s v="62a354e9cf255543173031ed"/>
    <s v="anonymous"/>
    <s v="6/10/2022"/>
    <s v="10:27"/>
    <s v="0:01:24"/>
    <s v="Data Engineer"/>
    <n v="0"/>
    <n v="1"/>
    <n v="0"/>
    <n v="0"/>
    <n v="0"/>
    <s v="No"/>
    <s v="86k-105k"/>
    <n v="4"/>
    <s v="Healthcare"/>
    <s v="R"/>
    <n v="8"/>
    <n v="10"/>
    <n v="8"/>
    <n v="8"/>
    <n v="9"/>
    <n v="10"/>
    <n v="8.8333333333333339"/>
    <s v="Neither easy nor difficult"/>
    <s v="Good Culture"/>
    <x v="0"/>
    <n v="0"/>
    <n v="28"/>
    <s v="Masters"/>
    <n v="4"/>
    <s v="Black or African American"/>
    <s v="North America"/>
    <n v="1"/>
    <n v="0"/>
    <n v="0"/>
    <n v="0"/>
    <n v="0"/>
    <n v="0"/>
    <n v="0"/>
    <n v="0"/>
  </r>
  <r>
    <s v="62a35541f3072dd892625517"/>
    <s v="anonymous"/>
    <s v="6/10/2022"/>
    <s v="10:29"/>
    <s v="0:02:07"/>
    <s v="Data Analyst"/>
    <n v="1"/>
    <n v="0"/>
    <n v="0"/>
    <n v="0"/>
    <n v="0"/>
    <s v="Yes"/>
    <s v="41k-65k"/>
    <n v="2"/>
    <s v="Other"/>
    <s v="Python"/>
    <n v="5"/>
    <n v="5"/>
    <n v="7"/>
    <n v="7"/>
    <n v="7"/>
    <n v="7"/>
    <n v="6.333333333333333"/>
    <s v="Easy"/>
    <s v="Better Salary"/>
    <x v="0"/>
    <n v="0"/>
    <n v="32"/>
    <s v="Bachelors"/>
    <n v="3"/>
    <s v="White or Caucasian"/>
    <s v="United Kingdom"/>
    <n v="0"/>
    <n v="0"/>
    <n v="0"/>
    <n v="0"/>
    <n v="1"/>
    <n v="0"/>
    <n v="0"/>
    <n v="0"/>
  </r>
  <r>
    <s v="62a355445d257a28a30dab12"/>
    <s v="anonymous"/>
    <s v="6/10/2022"/>
    <s v="10:29"/>
    <s v="0:01:34"/>
    <s v="Data Analyst"/>
    <n v="1"/>
    <n v="0"/>
    <n v="0"/>
    <n v="0"/>
    <n v="0"/>
    <s v="Yes"/>
    <s v="41k-65k"/>
    <n v="2"/>
    <s v="Other"/>
    <s v="Python"/>
    <n v="0"/>
    <n v="7"/>
    <n v="7"/>
    <n v="7"/>
    <n v="0"/>
    <n v="7"/>
    <n v="4.666666666666667"/>
    <s v="Easy"/>
    <s v="Good Culture"/>
    <x v="0"/>
    <n v="0"/>
    <n v="29"/>
    <s v="Bachelors"/>
    <n v="3"/>
    <s v="Asian or Asian American"/>
    <s v="North America"/>
    <n v="1"/>
    <n v="0"/>
    <n v="0"/>
    <n v="0"/>
    <n v="0"/>
    <n v="0"/>
    <n v="0"/>
    <n v="0"/>
  </r>
  <r>
    <s v="62a35631cf25554317303425"/>
    <s v="anonymous"/>
    <s v="6/10/2022"/>
    <s v="10:33"/>
    <s v="0:02:50"/>
    <s v="Data Analyst"/>
    <n v="1"/>
    <n v="0"/>
    <n v="0"/>
    <n v="0"/>
    <n v="0"/>
    <s v="No"/>
    <s v="41k-65k"/>
    <n v="2"/>
    <s v="Healthcare"/>
    <s v="R"/>
    <n v="7"/>
    <n v="5"/>
    <n v="8"/>
    <n v="6"/>
    <n v="5"/>
    <n v="10"/>
    <n v="6.833333333333333"/>
    <s v="Difficult"/>
    <s v="Other"/>
    <x v="1"/>
    <n v="1"/>
    <n v="26"/>
    <s v="Masters"/>
    <n v="4"/>
    <s v="White or Caucasian"/>
    <s v="Australia"/>
    <n v="0"/>
    <n v="0"/>
    <n v="0"/>
    <n v="0"/>
    <n v="0"/>
    <n v="0"/>
    <n v="1"/>
    <n v="0"/>
  </r>
  <r>
    <s v="62a357390a77c1a77f65f189"/>
    <s v="anonymous"/>
    <s v="6/10/2022"/>
    <s v="10:37"/>
    <s v="0:03:01"/>
    <s v="Data Engineer"/>
    <n v="0"/>
    <n v="1"/>
    <n v="0"/>
    <n v="0"/>
    <n v="0"/>
    <s v="Yes"/>
    <s v="41k-65k"/>
    <n v="2"/>
    <s v="Tech"/>
    <s v="Python"/>
    <n v="0"/>
    <n v="7"/>
    <n v="5"/>
    <n v="0"/>
    <n v="0"/>
    <n v="7"/>
    <n v="3.1666666666666665"/>
    <s v="Neither easy nor difficult"/>
    <s v="Remote Work"/>
    <x v="0"/>
    <n v="0"/>
    <n v="37"/>
    <s v="Masters"/>
    <n v="4"/>
    <s v="White or Caucasian"/>
    <s v="North America"/>
    <n v="1"/>
    <n v="0"/>
    <n v="0"/>
    <n v="0"/>
    <n v="0"/>
    <n v="0"/>
    <n v="0"/>
    <n v="0"/>
  </r>
  <r>
    <s v="62a3578b0a77c1a77f65f279"/>
    <s v="anonymous"/>
    <s v="6/10/2022"/>
    <s v="10:39"/>
    <s v="0:01:44"/>
    <s v="Data Analyst"/>
    <n v="1"/>
    <n v="0"/>
    <n v="0"/>
    <n v="0"/>
    <n v="0"/>
    <s v="No"/>
    <s v="41k-65k"/>
    <n v="2"/>
    <s v="Other"/>
    <s v="R"/>
    <n v="4"/>
    <n v="6"/>
    <n v="5"/>
    <n v="4"/>
    <n v="5"/>
    <n v="6"/>
    <n v="5"/>
    <s v="Neither easy nor difficult"/>
    <s v="Better Salary"/>
    <x v="0"/>
    <n v="0"/>
    <n v="25"/>
    <s v="Bachelors"/>
    <n v="3"/>
    <s v="White or Caucasian"/>
    <s v="North America"/>
    <n v="1"/>
    <n v="0"/>
    <n v="0"/>
    <n v="0"/>
    <n v="0"/>
    <n v="0"/>
    <n v="0"/>
    <n v="0"/>
  </r>
  <r>
    <s v="62a35ababae91e4b8b83269d"/>
    <s v="anonymous"/>
    <s v="6/10/2022"/>
    <s v="10:52"/>
    <s v="0:02:39"/>
    <s v="Data Analyst"/>
    <n v="1"/>
    <n v="0"/>
    <n v="0"/>
    <n v="0"/>
    <n v="0"/>
    <s v="Yes"/>
    <s v="0-40k"/>
    <n v="1"/>
    <s v="Tech"/>
    <s v="Python"/>
    <n v="8"/>
    <n v="8"/>
    <n v="8"/>
    <n v="8"/>
    <n v="8"/>
    <n v="9"/>
    <n v="8.1666666666666661"/>
    <s v="Neither easy nor difficult"/>
    <s v="Good Work/Life Balance"/>
    <x v="0"/>
    <n v="0"/>
    <n v="44"/>
    <s v="Bachelors"/>
    <n v="3"/>
    <s v="Hispanic or Latino"/>
    <s v="Central America"/>
    <n v="0"/>
    <n v="0"/>
    <n v="0"/>
    <n v="0"/>
    <n v="0"/>
    <n v="0"/>
    <n v="0"/>
    <n v="0"/>
  </r>
  <r>
    <s v="62a3582e575fa3a5ae88e506"/>
    <s v="anonymous"/>
    <s v="6/10/2022"/>
    <s v="10:41"/>
    <s v="0:02:45"/>
    <s v="Other"/>
    <n v="0"/>
    <n v="0"/>
    <n v="0"/>
    <n v="0"/>
    <n v="0"/>
    <s v="No"/>
    <s v="125k-150k"/>
    <n v="6"/>
    <s v="Finance"/>
    <s v="SQL"/>
    <n v="7"/>
    <n v="8"/>
    <n v="8"/>
    <n v="8"/>
    <n v="7"/>
    <n v="8"/>
    <n v="7.666666666666667"/>
    <s v="Easy"/>
    <s v="Better Salary"/>
    <x v="0"/>
    <n v="0"/>
    <n v="52"/>
    <s v="Bachelors"/>
    <n v="3"/>
    <s v="White or Caucasian"/>
    <s v="North America"/>
    <n v="1"/>
    <n v="0"/>
    <n v="0"/>
    <n v="0"/>
    <n v="0"/>
    <n v="0"/>
    <n v="0"/>
    <n v="0"/>
  </r>
  <r>
    <s v="62a38975b4da29969c637830"/>
    <s v="anonymous"/>
    <s v="6/10/2022"/>
    <s v="14:12"/>
    <s v="0:03:09"/>
    <s v="Data Analyst"/>
    <n v="1"/>
    <n v="0"/>
    <n v="0"/>
    <n v="0"/>
    <n v="0"/>
    <s v="No"/>
    <s v="0-40k"/>
    <n v="1"/>
    <s v="Other"/>
    <s v="Python"/>
    <n v="3"/>
    <n v="6"/>
    <n v="6"/>
    <n v="6"/>
    <n v="4"/>
    <n v="3"/>
    <n v="4.666666666666667"/>
    <s v="Neither easy nor difficult"/>
    <s v="Better Salary"/>
    <x v="0"/>
    <n v="0"/>
    <n v="26"/>
    <s v="Bachelors"/>
    <n v="3"/>
    <s v="Hispanic or Latino"/>
    <s v="Central America"/>
    <n v="0"/>
    <n v="0"/>
    <n v="0"/>
    <n v="0"/>
    <n v="0"/>
    <n v="0"/>
    <n v="0"/>
    <n v="0"/>
  </r>
  <r>
    <s v="62a35981bae91e4b8b8323dd"/>
    <s v="anonymous"/>
    <s v="6/10/2022"/>
    <s v="10:47"/>
    <s v="0:01:07"/>
    <s v="Data Analyst"/>
    <n v="1"/>
    <n v="0"/>
    <n v="0"/>
    <n v="0"/>
    <n v="0"/>
    <s v="No"/>
    <s v="106k-125k"/>
    <n v="5"/>
    <s v="Healthcare"/>
    <s v="Other"/>
    <n v="6"/>
    <n v="6"/>
    <n v="3"/>
    <n v="3"/>
    <n v="3"/>
    <n v="3"/>
    <n v="4"/>
    <s v="Neither easy nor difficult"/>
    <s v="Better Salary"/>
    <x v="1"/>
    <n v="1"/>
    <n v="29"/>
    <s v="Masters"/>
    <n v="4"/>
    <s v="White or Caucasian"/>
    <s v="North America"/>
    <n v="1"/>
    <n v="0"/>
    <n v="0"/>
    <n v="0"/>
    <n v="0"/>
    <n v="0"/>
    <n v="0"/>
    <n v="0"/>
  </r>
  <r>
    <s v="62a6772c18134ddc75d25895"/>
    <s v="anonymous"/>
    <s v="6/12/2022"/>
    <s v="19:30"/>
    <s v="0:01:37"/>
    <s v="Other"/>
    <n v="0"/>
    <n v="0"/>
    <n v="0"/>
    <n v="0"/>
    <n v="0"/>
    <s v="Yes"/>
    <s v="0-40k"/>
    <n v="1"/>
    <s v="Other"/>
    <s v="Python"/>
    <n v="1"/>
    <n v="5"/>
    <n v="10"/>
    <n v="10"/>
    <n v="8"/>
    <n v="10"/>
    <n v="7.333333333333333"/>
    <s v="Neither easy nor difficult"/>
    <s v="Better Salary"/>
    <x v="0"/>
    <n v="0"/>
    <n v="30"/>
    <s v="Bachelors"/>
    <n v="3"/>
    <s v="Hispanic or Latino"/>
    <s v="Central America"/>
    <n v="0"/>
    <n v="0"/>
    <n v="0"/>
    <n v="0"/>
    <n v="0"/>
    <n v="0"/>
    <n v="0"/>
    <n v="0"/>
  </r>
  <r>
    <s v="62a35aa2f8d5efcc22f8075d"/>
    <s v="anonymous"/>
    <s v="6/10/2022"/>
    <s v="10:52"/>
    <s v="0:01:24"/>
    <s v="Data Analyst"/>
    <n v="1"/>
    <n v="0"/>
    <n v="0"/>
    <n v="0"/>
    <n v="0"/>
    <s v="Yes"/>
    <s v="41k-65k"/>
    <n v="2"/>
    <s v="Telecommunication"/>
    <s v="R"/>
    <n v="3"/>
    <n v="5"/>
    <n v="6"/>
    <n v="4"/>
    <n v="3"/>
    <n v="7"/>
    <n v="4.666666666666667"/>
    <s v="Difficult"/>
    <s v="Other"/>
    <x v="0"/>
    <n v="0"/>
    <n v="28"/>
    <s v="Masters"/>
    <n v="4"/>
    <s v="White or Caucasian"/>
    <s v="North America"/>
    <n v="1"/>
    <n v="0"/>
    <n v="0"/>
    <n v="0"/>
    <n v="0"/>
    <n v="0"/>
    <n v="0"/>
    <n v="0"/>
  </r>
  <r>
    <s v="62b795033b026e423f287ecd"/>
    <s v="anonymous"/>
    <s v="6/25/2022"/>
    <s v="19:06"/>
    <s v="0:02:17"/>
    <s v="Data Engineer"/>
    <n v="0"/>
    <n v="1"/>
    <n v="0"/>
    <n v="0"/>
    <n v="0"/>
    <s v="No"/>
    <s v="0-40k"/>
    <n v="1"/>
    <s v="Tech"/>
    <s v="Python"/>
    <n v="6"/>
    <n v="6"/>
    <n v="6"/>
    <n v="6"/>
    <n v="4"/>
    <n v="3"/>
    <n v="5.166666666666667"/>
    <s v="Easy"/>
    <s v="Other"/>
    <x v="0"/>
    <n v="0"/>
    <n v="24"/>
    <s v="Bachelors"/>
    <n v="3"/>
    <s v="Hispanic or Latino"/>
    <s v="Central America"/>
    <n v="0"/>
    <n v="0"/>
    <n v="0"/>
    <n v="0"/>
    <n v="0"/>
    <n v="0"/>
    <n v="0"/>
    <n v="0"/>
  </r>
  <r>
    <s v="62a35ae0575fa3a5ae88ea98"/>
    <s v="anonymous"/>
    <s v="6/10/2022"/>
    <s v="10:53"/>
    <s v="0:01:30"/>
    <s v="Data Engineer"/>
    <n v="0"/>
    <n v="1"/>
    <n v="0"/>
    <n v="0"/>
    <n v="0"/>
    <s v="Yes"/>
    <s v="0-40k"/>
    <n v="1"/>
    <s v="Tech"/>
    <s v="Python"/>
    <n v="5"/>
    <n v="5"/>
    <n v="6"/>
    <n v="5"/>
    <n v="6"/>
    <n v="7"/>
    <n v="5.666666666666667"/>
    <s v="Neither easy nor difficult"/>
    <s v="Remote Work"/>
    <x v="0"/>
    <n v="0"/>
    <n v="23"/>
    <s v="Bachelors"/>
    <n v="3"/>
    <s v="White or Caucasian"/>
    <s v="Europe"/>
    <n v="0"/>
    <n v="0"/>
    <n v="1"/>
    <n v="0"/>
    <n v="0"/>
    <n v="0"/>
    <n v="0"/>
    <n v="0"/>
  </r>
  <r>
    <s v="62a35ae87dc029e2d66c279b"/>
    <s v="anonymous"/>
    <s v="6/10/2022"/>
    <s v="10:53"/>
    <s v="0:01:14"/>
    <s v="Data Analyst"/>
    <n v="1"/>
    <n v="0"/>
    <n v="0"/>
    <n v="0"/>
    <n v="0"/>
    <s v="No"/>
    <s v="41k-65k"/>
    <n v="2"/>
    <s v="Other"/>
    <s v="R"/>
    <n v="1"/>
    <n v="2"/>
    <n v="6"/>
    <n v="4"/>
    <n v="2"/>
    <n v="0"/>
    <n v="2.5"/>
    <s v="Easy"/>
    <s v="Better Salary"/>
    <x v="0"/>
    <n v="0"/>
    <n v="27"/>
    <s v="Bachelors"/>
    <n v="3"/>
    <s v="Hispanic or Latino"/>
    <s v="North America"/>
    <n v="1"/>
    <n v="0"/>
    <n v="0"/>
    <n v="0"/>
    <n v="0"/>
    <n v="0"/>
    <n v="0"/>
    <n v="0"/>
  </r>
  <r>
    <s v="62a35b13bc6861bf31770188"/>
    <s v="anonymous"/>
    <s v="6/10/2022"/>
    <s v="10:54"/>
    <s v="0:01:05"/>
    <s v="Data Analyst"/>
    <n v="1"/>
    <n v="0"/>
    <n v="0"/>
    <n v="0"/>
    <n v="0"/>
    <s v="No"/>
    <s v="66k-85k"/>
    <n v="3"/>
    <s v="Construction"/>
    <s v="Python"/>
    <n v="3"/>
    <n v="3"/>
    <n v="3"/>
    <n v="2"/>
    <n v="2"/>
    <n v="1"/>
    <n v="2.3333333333333335"/>
    <s v="Neither easy nor difficult"/>
    <s v="Good Culture"/>
    <x v="0"/>
    <n v="0"/>
    <n v="26"/>
    <s v="Masters"/>
    <n v="4"/>
    <s v="White or Caucasian"/>
    <s v="North America"/>
    <n v="1"/>
    <n v="0"/>
    <n v="0"/>
    <n v="0"/>
    <n v="0"/>
    <n v="0"/>
    <n v="0"/>
    <n v="0"/>
  </r>
  <r>
    <s v="62a35b72f408bae018ed76a8"/>
    <s v="anonymous"/>
    <s v="6/10/2022"/>
    <s v="10:55"/>
    <s v="0:01:14"/>
    <s v="Data Analyst"/>
    <n v="1"/>
    <n v="0"/>
    <n v="0"/>
    <n v="0"/>
    <n v="0"/>
    <s v="Yes"/>
    <s v="86k-105k"/>
    <n v="4"/>
    <s v="Healthcare"/>
    <s v="Other"/>
    <n v="3"/>
    <n v="4"/>
    <n v="4"/>
    <n v="4"/>
    <n v="1"/>
    <n v="3"/>
    <n v="3.1666666666666665"/>
    <s v="Neither easy nor difficult"/>
    <s v="Better Salary"/>
    <x v="0"/>
    <n v="0"/>
    <n v="27"/>
    <s v="Masters"/>
    <n v="4"/>
    <s v="Hispanic or Latino"/>
    <s v="North America"/>
    <n v="1"/>
    <n v="0"/>
    <n v="0"/>
    <n v="0"/>
    <n v="0"/>
    <n v="0"/>
    <n v="0"/>
    <n v="0"/>
  </r>
  <r>
    <s v="62a35b965d257a28a30db899"/>
    <s v="anonymous"/>
    <s v="6/10/2022"/>
    <s v="10:56"/>
    <s v="0:01:45"/>
    <s v="Data Analyst"/>
    <n v="1"/>
    <n v="0"/>
    <n v="0"/>
    <n v="0"/>
    <n v="0"/>
    <s v="Yes"/>
    <s v="66k-85k"/>
    <n v="3"/>
    <s v="Other"/>
    <s v="Python"/>
    <n v="0"/>
    <n v="0"/>
    <n v="7"/>
    <n v="1"/>
    <n v="0"/>
    <n v="9"/>
    <n v="2.8333333333333335"/>
    <s v="Difficult"/>
    <s v="Better Salary"/>
    <x v="0"/>
    <n v="0"/>
    <n v="33"/>
    <s v="Bachelors"/>
    <n v="3"/>
    <s v="Asian or Asian American"/>
    <s v="North America"/>
    <n v="1"/>
    <n v="0"/>
    <n v="0"/>
    <n v="0"/>
    <n v="0"/>
    <n v="0"/>
    <n v="0"/>
    <n v="0"/>
  </r>
  <r>
    <s v="62a35ba3f3072dd892626068"/>
    <s v="anonymous"/>
    <s v="6/10/2022"/>
    <s v="10:56"/>
    <s v="0:01:44"/>
    <s v="Data Analyst"/>
    <n v="1"/>
    <n v="0"/>
    <n v="0"/>
    <n v="0"/>
    <n v="0"/>
    <s v="Yes"/>
    <s v="66k-85k"/>
    <n v="3"/>
    <s v="Other"/>
    <s v="Python"/>
    <n v="8"/>
    <n v="10"/>
    <n v="10"/>
    <n v="10"/>
    <n v="10"/>
    <n v="10"/>
    <n v="9.6666666666666661"/>
    <s v="Easy"/>
    <s v="Better Salary"/>
    <x v="0"/>
    <n v="0"/>
    <n v="28"/>
    <s v="Bachelors"/>
    <n v="3"/>
    <s v="Hispanic or Latino"/>
    <s v="North America"/>
    <n v="1"/>
    <n v="0"/>
    <n v="0"/>
    <n v="0"/>
    <n v="0"/>
    <n v="0"/>
    <n v="0"/>
    <n v="0"/>
  </r>
  <r>
    <s v="62a39bd324a262602738d725"/>
    <s v="anonymous"/>
    <s v="6/10/2022"/>
    <s v="15:30"/>
    <s v="0:01:23"/>
    <s v="Data Analyst"/>
    <n v="1"/>
    <n v="0"/>
    <n v="0"/>
    <n v="0"/>
    <n v="0"/>
    <s v="Yes"/>
    <s v="0-40k"/>
    <n v="1"/>
    <s v="Other"/>
    <s v="Python"/>
    <n v="7"/>
    <n v="4"/>
    <n v="7"/>
    <n v="4"/>
    <n v="8"/>
    <n v="10"/>
    <n v="6.666666666666667"/>
    <s v="Easy"/>
    <s v="Good Work/Life Balance"/>
    <x v="0"/>
    <n v="0"/>
    <n v="25"/>
    <s v="Bachelors"/>
    <n v="3"/>
    <s v="Hispanic or Latino"/>
    <s v="Central America"/>
    <n v="0"/>
    <n v="0"/>
    <n v="0"/>
    <n v="0"/>
    <n v="0"/>
    <n v="0"/>
    <n v="0"/>
    <n v="0"/>
  </r>
  <r>
    <s v="62a35d8f575fa3a5ae88efd6"/>
    <s v="anonymous"/>
    <s v="6/10/2022"/>
    <s v="11:04"/>
    <s v="0:02:38"/>
    <s v="Student/Looking/None"/>
    <n v="0"/>
    <n v="0"/>
    <n v="0"/>
    <n v="0"/>
    <n v="0"/>
    <s v="Yes"/>
    <s v="41k-65k"/>
    <n v="2"/>
    <s v="Other"/>
    <s v="Python"/>
    <n v="2"/>
    <n v="4"/>
    <n v="6"/>
    <n v="1"/>
    <n v="1"/>
    <n v="1"/>
    <n v="2.5"/>
    <s v="Very Difficult"/>
    <s v="Better Salary"/>
    <x v="0"/>
    <n v="0"/>
    <n v="34"/>
    <s v="Associates"/>
    <n v="2"/>
    <s v="Asian or Asian American"/>
    <s v="North America"/>
    <n v="1"/>
    <n v="0"/>
    <n v="0"/>
    <n v="0"/>
    <n v="0"/>
    <n v="0"/>
    <n v="0"/>
    <n v="0"/>
  </r>
  <r>
    <s v="62a35d95cf25554317304386"/>
    <s v="anonymous"/>
    <s v="6/10/2022"/>
    <s v="11:04"/>
    <s v="0:01:04"/>
    <s v="Data Analyst"/>
    <n v="1"/>
    <n v="0"/>
    <n v="0"/>
    <n v="0"/>
    <n v="0"/>
    <s v="No"/>
    <s v="150k-225k"/>
    <n v="7"/>
    <s v="Tech"/>
    <s v="Python"/>
    <n v="10"/>
    <n v="10"/>
    <n v="10"/>
    <n v="8"/>
    <n v="10"/>
    <n v="10"/>
    <n v="9.6666666666666661"/>
    <s v="Easy"/>
    <s v="Good Work/Life Balance"/>
    <x v="0"/>
    <n v="0"/>
    <n v="28"/>
    <s v="Bachelors"/>
    <n v="3"/>
    <s v="Asian or Asian American"/>
    <s v="North America"/>
    <n v="1"/>
    <n v="0"/>
    <n v="0"/>
    <n v="0"/>
    <n v="0"/>
    <n v="0"/>
    <n v="0"/>
    <n v="0"/>
  </r>
  <r>
    <s v="62a35e970a77c1a77f66035a"/>
    <s v="anonymous"/>
    <s v="6/10/2022"/>
    <s v="11:09"/>
    <s v="0:01:51"/>
    <s v="Data Scientist"/>
    <n v="0"/>
    <n v="0"/>
    <n v="1"/>
    <n v="0"/>
    <n v="0"/>
    <s v="Yes"/>
    <s v="125k-150k"/>
    <n v="6"/>
    <s v="Telecommunication"/>
    <s v="Python"/>
    <n v="2"/>
    <n v="4"/>
    <n v="1"/>
    <n v="3"/>
    <n v="1"/>
    <n v="7"/>
    <n v="3"/>
    <s v="Neither easy nor difficult"/>
    <s v="Better Salary"/>
    <x v="0"/>
    <n v="0"/>
    <n v="27"/>
    <s v="Bachelors"/>
    <n v="3"/>
    <s v="Other"/>
    <s v="India"/>
    <n v="0"/>
    <n v="0"/>
    <n v="0"/>
    <n v="1"/>
    <n v="0"/>
    <n v="0"/>
    <n v="0"/>
    <n v="0"/>
  </r>
  <r>
    <s v="62a35eabf408bae018ed7cbc"/>
    <s v="anonymous"/>
    <s v="6/10/2022"/>
    <s v="11:09"/>
    <s v="0:01:35"/>
    <s v="Data Engineer"/>
    <n v="0"/>
    <n v="1"/>
    <n v="0"/>
    <n v="0"/>
    <n v="0"/>
    <s v="Yes"/>
    <s v="41k-65k"/>
    <n v="2"/>
    <s v="Finance"/>
    <s v="Python"/>
    <n v="2"/>
    <n v="4"/>
    <n v="5"/>
    <n v="5"/>
    <n v="4"/>
    <n v="6"/>
    <n v="4.333333333333333"/>
    <s v="Difficult"/>
    <s v="Better Salary"/>
    <x v="0"/>
    <n v="0"/>
    <n v="22"/>
    <s v="Bachelors"/>
    <n v="3"/>
    <s v="White or Caucasian"/>
    <s v="North America"/>
    <n v="1"/>
    <n v="0"/>
    <n v="0"/>
    <n v="0"/>
    <n v="0"/>
    <n v="0"/>
    <n v="0"/>
    <n v="0"/>
  </r>
  <r>
    <s v="62a35f0d24a2626027386a8b"/>
    <s v="anonymous"/>
    <s v="6/10/2022"/>
    <s v="11:11"/>
    <s v="0:01:03"/>
    <s v="Data Analyst"/>
    <n v="1"/>
    <n v="0"/>
    <n v="0"/>
    <n v="0"/>
    <n v="0"/>
    <s v="No"/>
    <s v="66k-85k"/>
    <n v="3"/>
    <s v="Healthcare"/>
    <s v="Python"/>
    <n v="3"/>
    <n v="3"/>
    <n v="4"/>
    <n v="1"/>
    <n v="2"/>
    <n v="2"/>
    <n v="2.5"/>
    <s v="Neither easy nor difficult"/>
    <s v="Better Salary"/>
    <x v="0"/>
    <n v="0"/>
    <n v="29"/>
    <s v="Masters"/>
    <n v="4"/>
    <s v="White or Caucasian"/>
    <s v="North America"/>
    <n v="1"/>
    <n v="0"/>
    <n v="0"/>
    <n v="0"/>
    <n v="0"/>
    <n v="0"/>
    <n v="0"/>
    <n v="0"/>
  </r>
  <r>
    <s v="62a35f825d257a28a30dc128"/>
    <s v="anonymous"/>
    <s v="6/10/2022"/>
    <s v="11:13"/>
    <s v="0:02:17"/>
    <s v="Data Analyst"/>
    <n v="1"/>
    <n v="0"/>
    <n v="0"/>
    <n v="0"/>
    <n v="0"/>
    <s v="No"/>
    <s v="66k-85k"/>
    <n v="3"/>
    <s v="Healthcare"/>
    <s v="Python"/>
    <n v="8"/>
    <n v="10"/>
    <n v="10"/>
    <n v="8"/>
    <n v="5"/>
    <n v="7"/>
    <n v="8"/>
    <s v="Neither easy nor difficult"/>
    <s v="Good Work/Life Balance"/>
    <x v="1"/>
    <n v="1"/>
    <n v="31"/>
    <s v="Masters"/>
    <n v="4"/>
    <s v="White or Caucasian"/>
    <s v="North America"/>
    <n v="1"/>
    <n v="0"/>
    <n v="0"/>
    <n v="0"/>
    <n v="0"/>
    <n v="0"/>
    <n v="0"/>
    <n v="0"/>
  </r>
  <r>
    <s v="62a35fa0f8f7561645856c35"/>
    <s v="anonymous"/>
    <s v="6/10/2022"/>
    <s v="11:13"/>
    <s v="0:01:39"/>
    <s v="Data Analyst"/>
    <n v="1"/>
    <n v="0"/>
    <n v="0"/>
    <n v="0"/>
    <n v="0"/>
    <s v="No"/>
    <s v="66k-85k"/>
    <n v="3"/>
    <s v="Tech"/>
    <s v="Python"/>
    <n v="4"/>
    <n v="5"/>
    <n v="5"/>
    <n v="5"/>
    <n v="4"/>
    <n v="4"/>
    <n v="4.5"/>
    <s v="Easy"/>
    <s v="Remote Work"/>
    <x v="0"/>
    <n v="0"/>
    <n v="28"/>
    <s v="Bachelors"/>
    <n v="3"/>
    <s v="White or Caucasian"/>
    <s v="North America"/>
    <n v="1"/>
    <n v="0"/>
    <n v="0"/>
    <n v="0"/>
    <n v="0"/>
    <n v="0"/>
    <n v="0"/>
    <n v="0"/>
  </r>
  <r>
    <s v="62a35fc1f8f7561645856c98"/>
    <s v="anonymous"/>
    <s v="6/10/2022"/>
    <s v="11:14"/>
    <s v="0:00:53"/>
    <s v="Student/Looking/None"/>
    <n v="0"/>
    <n v="0"/>
    <n v="0"/>
    <n v="0"/>
    <n v="0"/>
    <s v="No"/>
    <s v="0-40k"/>
    <n v="1"/>
    <s v="Healthcare"/>
    <s v="Python"/>
    <n v="0"/>
    <n v="0"/>
    <n v="0"/>
    <n v="0"/>
    <n v="0"/>
    <n v="0"/>
    <n v="0"/>
    <s v="Neither easy nor difficult"/>
    <s v="Good Work/Life Balance"/>
    <x v="0"/>
    <n v="0"/>
    <n v="24"/>
    <s v="Masters"/>
    <n v="4"/>
    <s v="Asian or Asian American"/>
    <s v="North America"/>
    <n v="1"/>
    <n v="0"/>
    <n v="0"/>
    <n v="0"/>
    <n v="0"/>
    <n v="0"/>
    <n v="0"/>
    <n v="0"/>
  </r>
  <r>
    <s v="62a3602318134ddc75ced6b9"/>
    <s v="anonymous"/>
    <s v="6/10/2022"/>
    <s v="11:15"/>
    <s v="0:01:19"/>
    <s v="Data Analyst"/>
    <n v="1"/>
    <n v="0"/>
    <n v="0"/>
    <n v="0"/>
    <n v="0"/>
    <s v="No"/>
    <s v="86k-105k"/>
    <n v="4"/>
    <s v="Other"/>
    <s v="Other"/>
    <n v="4"/>
    <n v="5"/>
    <n v="3"/>
    <n v="4"/>
    <n v="2"/>
    <n v="3"/>
    <n v="3.5"/>
    <s v="Easy"/>
    <s v="Good Culture"/>
    <x v="0"/>
    <n v="0"/>
    <n v="34"/>
    <s v="Masters"/>
    <n v="4"/>
    <s v="White or Caucasian"/>
    <s v="North America"/>
    <n v="1"/>
    <n v="0"/>
    <n v="0"/>
    <n v="0"/>
    <n v="0"/>
    <n v="0"/>
    <n v="0"/>
    <n v="0"/>
  </r>
  <r>
    <s v="62a360b8f8f7561645856ec4"/>
    <s v="anonymous"/>
    <s v="6/10/2022"/>
    <s v="11:18"/>
    <s v="0:01:16"/>
    <s v="Data Engineer"/>
    <n v="0"/>
    <n v="1"/>
    <n v="0"/>
    <n v="0"/>
    <n v="0"/>
    <s v="No"/>
    <s v="86k-105k"/>
    <n v="4"/>
    <s v="Tech"/>
    <s v="Python"/>
    <n v="5"/>
    <n v="3"/>
    <n v="5"/>
    <n v="5"/>
    <n v="4"/>
    <n v="5"/>
    <n v="4.5"/>
    <s v="Difficult"/>
    <s v="Better Salary"/>
    <x v="0"/>
    <n v="0"/>
    <n v="23"/>
    <s v="Bachelors"/>
    <n v="3"/>
    <s v="White or Caucasian"/>
    <s v="North America"/>
    <n v="1"/>
    <n v="0"/>
    <n v="0"/>
    <n v="0"/>
    <n v="0"/>
    <n v="0"/>
    <n v="0"/>
    <n v="0"/>
  </r>
  <r>
    <s v="62a609b8f8f75616458875b7"/>
    <s v="anonymous"/>
    <s v="6/12/2022"/>
    <s v="11:43"/>
    <s v="0:01:42"/>
    <s v="Data Analyst"/>
    <n v="1"/>
    <n v="0"/>
    <n v="0"/>
    <n v="0"/>
    <n v="0"/>
    <s v="Yes"/>
    <s v="0-40k"/>
    <n v="1"/>
    <s v="Healthcare"/>
    <s v="Python"/>
    <n v="8"/>
    <n v="10"/>
    <n v="9"/>
    <n v="6"/>
    <n v="8"/>
    <n v="9"/>
    <n v="8.3333333333333339"/>
    <s v="Easy"/>
    <s v="Remote Work"/>
    <x v="1"/>
    <n v="1"/>
    <n v="28"/>
    <s v="Masters"/>
    <n v="4"/>
    <s v="Hispanic or Latino"/>
    <s v="Central America"/>
    <n v="0"/>
    <n v="0"/>
    <n v="0"/>
    <n v="0"/>
    <n v="0"/>
    <n v="0"/>
    <n v="0"/>
    <n v="0"/>
  </r>
  <r>
    <s v="62a345c47dc029e2d66bf80a"/>
    <s v="anonymous"/>
    <s v="6/10/2022"/>
    <s v="9:23"/>
    <s v="0:01:36"/>
    <s v="Data Analyst"/>
    <n v="1"/>
    <n v="0"/>
    <n v="0"/>
    <n v="0"/>
    <n v="0"/>
    <s v="Yes"/>
    <s v="41k-65k"/>
    <n v="2"/>
    <s v="Telecommunication"/>
    <s v="Python"/>
    <n v="6"/>
    <n v="6"/>
    <n v="7"/>
    <n v="5"/>
    <n v="6"/>
    <n v="7"/>
    <n v="6.166666666666667"/>
    <s v="Difficult"/>
    <s v="Good Culture"/>
    <x v="0"/>
    <n v="0"/>
    <n v="31"/>
    <s v="Masters"/>
    <n v="4"/>
    <s v="White or Caucasian"/>
    <s v="Europe"/>
    <n v="0"/>
    <n v="0"/>
    <n v="1"/>
    <n v="0"/>
    <n v="0"/>
    <n v="0"/>
    <n v="0"/>
    <n v="0"/>
  </r>
  <r>
    <s v="62a361af0f8c8599d5af6277"/>
    <s v="anonymous"/>
    <s v="6/10/2022"/>
    <s v="11:22"/>
    <s v="0:01:39"/>
    <s v="Data Analyst"/>
    <n v="1"/>
    <n v="0"/>
    <n v="0"/>
    <n v="0"/>
    <n v="0"/>
    <s v="Yes"/>
    <s v="0-40k"/>
    <n v="1"/>
    <s v="Education"/>
    <s v="Python"/>
    <n v="0"/>
    <n v="0"/>
    <n v="0"/>
    <n v="0"/>
    <n v="0"/>
    <n v="0"/>
    <n v="0"/>
    <s v="Very Difficult"/>
    <s v="Better Salary"/>
    <x v="0"/>
    <n v="0"/>
    <n v="34"/>
    <s v="Bachelors"/>
    <n v="3"/>
    <s v="Black or African American"/>
    <s v="Africa"/>
    <n v="0"/>
    <n v="1"/>
    <n v="0"/>
    <n v="0"/>
    <n v="0"/>
    <n v="0"/>
    <n v="0"/>
    <n v="0"/>
  </r>
  <r>
    <s v="62a361cc575fa3a5ae88f908"/>
    <s v="anonymous"/>
    <s v="6/10/2022"/>
    <s v="11:22"/>
    <s v="0:00:55"/>
    <s v="Data Analyst"/>
    <n v="1"/>
    <n v="0"/>
    <n v="0"/>
    <n v="0"/>
    <n v="0"/>
    <s v="No"/>
    <s v="66k-85k"/>
    <n v="3"/>
    <s v="Finance"/>
    <s v="Python"/>
    <n v="7"/>
    <n v="5"/>
    <n v="5"/>
    <n v="7"/>
    <n v="9"/>
    <n v="10"/>
    <n v="7.166666666666667"/>
    <s v="Very Easy"/>
    <s v="Remote Work"/>
    <x v="0"/>
    <n v="0"/>
    <n v="24"/>
    <s v="Bachelors"/>
    <n v="3"/>
    <s v="White or Caucasian"/>
    <s v="United Kingdom"/>
    <n v="0"/>
    <n v="0"/>
    <n v="0"/>
    <n v="0"/>
    <n v="1"/>
    <n v="0"/>
    <n v="0"/>
    <n v="0"/>
  </r>
  <r>
    <s v="62a3620f0f8c8599d5af63a5"/>
    <s v="anonymous"/>
    <s v="6/10/2022"/>
    <s v="11:23"/>
    <s v="0:02:19"/>
    <s v="Other"/>
    <n v="0"/>
    <n v="0"/>
    <n v="0"/>
    <n v="0"/>
    <n v="0"/>
    <s v="No"/>
    <s v="66k-85k"/>
    <n v="3"/>
    <s v="Tech"/>
    <s v="Python"/>
    <n v="0"/>
    <n v="10"/>
    <n v="6"/>
    <n v="0"/>
    <n v="0"/>
    <n v="0"/>
    <n v="2.6666666666666665"/>
    <s v="Difficult"/>
    <s v="Better Salary"/>
    <x v="0"/>
    <n v="0"/>
    <n v="30"/>
    <s v="Bachelors"/>
    <n v="3"/>
    <s v="Other"/>
    <s v="North America"/>
    <n v="1"/>
    <n v="0"/>
    <n v="0"/>
    <n v="0"/>
    <n v="0"/>
    <n v="0"/>
    <n v="0"/>
    <n v="0"/>
  </r>
  <r>
    <s v="62a36251d8c00e9f541a199e"/>
    <s v="anonymous"/>
    <s v="6/10/2022"/>
    <s v="11:25"/>
    <s v="0:01:59"/>
    <s v="Other"/>
    <n v="0"/>
    <n v="0"/>
    <n v="0"/>
    <n v="0"/>
    <n v="0"/>
    <s v="No"/>
    <s v="86k-105k"/>
    <n v="4"/>
    <s v="Other"/>
    <s v="Python"/>
    <n v="5"/>
    <n v="5"/>
    <n v="6"/>
    <n v="4"/>
    <n v="5"/>
    <n v="5"/>
    <n v="5"/>
    <s v="Difficult"/>
    <s v="Better Salary"/>
    <x v="0"/>
    <n v="0"/>
    <n v="24"/>
    <s v="Masters"/>
    <n v="4"/>
    <s v="Hispanic or Latino"/>
    <s v="North America"/>
    <n v="1"/>
    <n v="0"/>
    <n v="0"/>
    <n v="0"/>
    <n v="0"/>
    <n v="0"/>
    <n v="0"/>
    <n v="0"/>
  </r>
  <r>
    <s v="62a36275bc6861bf31771183"/>
    <s v="anonymous"/>
    <s v="6/10/2022"/>
    <s v="11:25"/>
    <s v="0:01:52"/>
    <s v="Data Analyst"/>
    <n v="1"/>
    <n v="0"/>
    <n v="0"/>
    <n v="0"/>
    <n v="0"/>
    <s v="Yes"/>
    <s v="41k-65k"/>
    <n v="2"/>
    <s v="Other"/>
    <s v="Python"/>
    <n v="6"/>
    <n v="8"/>
    <n v="10"/>
    <n v="9"/>
    <n v="7"/>
    <n v="9"/>
    <n v="8.1666666666666661"/>
    <s v="Easy"/>
    <s v="Better Salary"/>
    <x v="0"/>
    <n v="0"/>
    <n v="27"/>
    <s v="Bachelors"/>
    <n v="3"/>
    <s v="Other"/>
    <s v="North America"/>
    <n v="1"/>
    <n v="0"/>
    <n v="0"/>
    <n v="0"/>
    <n v="0"/>
    <n v="0"/>
    <n v="0"/>
    <n v="0"/>
  </r>
  <r>
    <s v="62a3636c2e54c9003e536e6b"/>
    <s v="anonymous"/>
    <s v="6/10/2022"/>
    <s v="11:29"/>
    <s v="0:03:30"/>
    <s v="Data Analyst"/>
    <n v="1"/>
    <n v="0"/>
    <n v="0"/>
    <n v="0"/>
    <n v="0"/>
    <s v="No"/>
    <s v="0-40k"/>
    <n v="1"/>
    <s v="Finance"/>
    <s v="Python"/>
    <n v="1"/>
    <n v="2"/>
    <n v="4"/>
    <n v="4"/>
    <n v="4"/>
    <n v="5"/>
    <n v="3.3333333333333335"/>
    <s v="Neither easy nor difficult"/>
    <s v="Better Salary"/>
    <x v="0"/>
    <n v="0"/>
    <n v="21"/>
    <s v="Bachelors"/>
    <n v="3"/>
    <s v="Asian or Asian American"/>
    <s v="India"/>
    <n v="0"/>
    <n v="0"/>
    <n v="0"/>
    <n v="1"/>
    <n v="0"/>
    <n v="0"/>
    <n v="0"/>
    <n v="0"/>
  </r>
  <r>
    <s v="62a49012f408bae018eef16d"/>
    <s v="anonymous"/>
    <s v="6/11/2022"/>
    <s v="8:52"/>
    <s v="0:01:43"/>
    <s v="Data Analyst"/>
    <n v="1"/>
    <n v="0"/>
    <n v="0"/>
    <n v="0"/>
    <n v="0"/>
    <s v="Yes"/>
    <s v="106k-125k"/>
    <n v="5"/>
    <s v="Other"/>
    <s v="R"/>
    <n v="8"/>
    <n v="9"/>
    <n v="9"/>
    <n v="7"/>
    <n v="8"/>
    <n v="8"/>
    <n v="8.1666666666666661"/>
    <s v="Neither easy nor difficult"/>
    <s v="Remote Work"/>
    <x v="0"/>
    <n v="0"/>
    <n v="30"/>
    <s v="Masters"/>
    <n v="4"/>
    <s v="White or Caucasian"/>
    <s v="Europe"/>
    <n v="0"/>
    <n v="0"/>
    <n v="1"/>
    <n v="0"/>
    <n v="0"/>
    <n v="0"/>
    <n v="0"/>
    <n v="0"/>
  </r>
  <r>
    <s v="62a365d5d8c00e9f541a20cf"/>
    <s v="anonymous"/>
    <s v="6/10/2022"/>
    <s v="11:40"/>
    <s v="0:02:38"/>
    <s v="Data Analyst"/>
    <n v="1"/>
    <n v="0"/>
    <n v="0"/>
    <n v="0"/>
    <n v="0"/>
    <s v="Yes"/>
    <s v="0-40k"/>
    <n v="1"/>
    <s v="Telecommunication"/>
    <s v="R"/>
    <n v="5"/>
    <n v="7"/>
    <n v="5"/>
    <n v="5"/>
    <n v="5"/>
    <n v="7"/>
    <n v="5.666666666666667"/>
    <s v="Difficult"/>
    <s v="Better Salary"/>
    <x v="0"/>
    <n v="0"/>
    <n v="41"/>
    <s v="Bachelors"/>
    <n v="3"/>
    <s v="White or Caucasian"/>
    <s v="Middle East"/>
    <n v="0"/>
    <n v="0"/>
    <n v="0"/>
    <n v="0"/>
    <n v="0"/>
    <n v="0"/>
    <n v="0"/>
    <n v="0"/>
  </r>
  <r>
    <s v="62a3670b575fa3a5ae890422"/>
    <s v="anonymous"/>
    <s v="6/10/2022"/>
    <s v="11:45"/>
    <s v="0:02:07"/>
    <s v="Data Analyst"/>
    <n v="1"/>
    <n v="0"/>
    <n v="0"/>
    <n v="0"/>
    <n v="0"/>
    <s v="Yes"/>
    <s v="0-40k"/>
    <n v="1"/>
    <s v="Tech"/>
    <s v="Python"/>
    <n v="0"/>
    <n v="1"/>
    <n v="1"/>
    <n v="0"/>
    <n v="0"/>
    <n v="2"/>
    <n v="0.66666666666666663"/>
    <s v="Difficult"/>
    <s v="Better Salary"/>
    <x v="0"/>
    <n v="0"/>
    <n v="25"/>
    <s v="Bachelors"/>
    <n v="3"/>
    <s v="Asian or Asian American"/>
    <s v="India"/>
    <n v="0"/>
    <n v="0"/>
    <n v="0"/>
    <n v="1"/>
    <n v="0"/>
    <n v="0"/>
    <n v="0"/>
    <n v="0"/>
  </r>
  <r>
    <s v="62a3676bb4da29969c633ac7"/>
    <s v="anonymous"/>
    <s v="6/10/2022"/>
    <s v="11:46"/>
    <s v="0:03:59"/>
    <s v="Data Analyst"/>
    <n v="1"/>
    <n v="0"/>
    <n v="0"/>
    <n v="0"/>
    <n v="0"/>
    <s v="No"/>
    <s v="0-40k"/>
    <n v="1"/>
    <s v="Finance"/>
    <s v="Other"/>
    <n v="4"/>
    <n v="7"/>
    <n v="8"/>
    <n v="8"/>
    <n v="8"/>
    <n v="9"/>
    <n v="7.333333333333333"/>
    <s v="Neither easy nor difficult"/>
    <s v="Other"/>
    <x v="0"/>
    <n v="0"/>
    <n v="24"/>
    <s v="Bachelors"/>
    <n v="3"/>
    <s v="Black or African American"/>
    <s v="Africa"/>
    <n v="0"/>
    <n v="1"/>
    <n v="0"/>
    <n v="0"/>
    <n v="0"/>
    <n v="0"/>
    <n v="0"/>
    <n v="0"/>
  </r>
  <r>
    <s v="62a4fe370f8c8599d5b158c4"/>
    <s v="anonymous"/>
    <s v="6/11/2022"/>
    <s v="16:42"/>
    <s v="0:02:40"/>
    <s v="Data Analyst"/>
    <n v="1"/>
    <n v="0"/>
    <n v="0"/>
    <n v="0"/>
    <n v="0"/>
    <s v="No"/>
    <s v="41k-65k"/>
    <n v="2"/>
    <s v="Other"/>
    <s v="Python"/>
    <n v="7"/>
    <n v="5"/>
    <n v="9"/>
    <n v="9"/>
    <n v="4"/>
    <n v="9"/>
    <n v="7.166666666666667"/>
    <s v="Neither easy nor difficult"/>
    <s v="Good Work/Life Balance"/>
    <x v="1"/>
    <n v="1"/>
    <n v="29"/>
    <s v="Masters"/>
    <n v="4"/>
    <s v="Black or African American"/>
    <s v="Europe"/>
    <n v="0"/>
    <n v="0"/>
    <n v="1"/>
    <n v="0"/>
    <n v="0"/>
    <n v="0"/>
    <n v="0"/>
    <n v="0"/>
  </r>
  <r>
    <s v="62a367d224a2626027387b56"/>
    <s v="anonymous"/>
    <s v="6/10/2022"/>
    <s v="11:48"/>
    <s v="0:03:38"/>
    <s v="Data Analyst"/>
    <n v="1"/>
    <n v="0"/>
    <n v="0"/>
    <n v="0"/>
    <n v="0"/>
    <s v="No"/>
    <s v="150k-225k"/>
    <n v="7"/>
    <s v="Finance"/>
    <s v="Other"/>
    <n v="7"/>
    <n v="7"/>
    <n v="7"/>
    <n v="5"/>
    <n v="5"/>
    <n v="7"/>
    <n v="6.333333333333333"/>
    <s v="Neither easy nor difficult"/>
    <s v="Good Work/Life Balance"/>
    <x v="0"/>
    <n v="0"/>
    <n v="33"/>
    <s v="Bachelors"/>
    <n v="3"/>
    <s v="White or Caucasian"/>
    <s v="North America"/>
    <n v="1"/>
    <n v="0"/>
    <n v="0"/>
    <n v="0"/>
    <n v="0"/>
    <n v="0"/>
    <n v="0"/>
    <n v="0"/>
  </r>
  <r>
    <s v="62a367ed18134ddc75cee697"/>
    <s v="anonymous"/>
    <s v="6/10/2022"/>
    <s v="11:49"/>
    <s v="0:02:40"/>
    <s v="Data Analyst"/>
    <n v="1"/>
    <n v="0"/>
    <n v="0"/>
    <n v="0"/>
    <n v="0"/>
    <s v="No"/>
    <s v="66k-85k"/>
    <n v="3"/>
    <s v="Other"/>
    <s v="Other"/>
    <n v="7"/>
    <n v="4"/>
    <n v="10"/>
    <n v="9"/>
    <n v="7"/>
    <n v="10"/>
    <n v="7.833333333333333"/>
    <s v="Difficult"/>
    <s v="Better Salary"/>
    <x v="0"/>
    <n v="0"/>
    <n v="23"/>
    <s v="Bachelors"/>
    <n v="3"/>
    <s v="Hispanic or Latino"/>
    <s v="North America"/>
    <n v="1"/>
    <n v="0"/>
    <n v="0"/>
    <n v="0"/>
    <n v="0"/>
    <n v="0"/>
    <n v="0"/>
    <n v="0"/>
  </r>
  <r>
    <s v="62a36802f8f7561645857e38"/>
    <s v="anonymous"/>
    <s v="6/10/2022"/>
    <s v="11:49"/>
    <s v="0:01:34"/>
    <s v="Data Analyst"/>
    <n v="1"/>
    <n v="0"/>
    <n v="0"/>
    <n v="0"/>
    <n v="0"/>
    <s v="Yes"/>
    <s v="66k-85k"/>
    <n v="3"/>
    <s v="Tech"/>
    <s v="Python"/>
    <n v="6"/>
    <n v="6"/>
    <n v="6"/>
    <n v="6"/>
    <n v="6"/>
    <n v="6"/>
    <n v="6"/>
    <s v="Difficult"/>
    <s v="Remote Work"/>
    <x v="1"/>
    <n v="1"/>
    <n v="33"/>
    <s v="Masters"/>
    <n v="4"/>
    <s v="Asian or Asian American"/>
    <s v="United Kingdom"/>
    <n v="0"/>
    <n v="0"/>
    <n v="0"/>
    <n v="0"/>
    <n v="1"/>
    <n v="0"/>
    <n v="0"/>
    <n v="0"/>
  </r>
  <r>
    <s v="62a3684ebc6861bf31771f15"/>
    <s v="anonymous"/>
    <s v="6/10/2022"/>
    <s v="11:50"/>
    <s v="0:00:48"/>
    <s v="Data Analyst"/>
    <n v="1"/>
    <n v="0"/>
    <n v="0"/>
    <n v="0"/>
    <n v="0"/>
    <s v="No"/>
    <s v="106k-125k"/>
    <n v="5"/>
    <s v="Finance"/>
    <s v="Python"/>
    <n v="4"/>
    <n v="4"/>
    <n v="4"/>
    <n v="4"/>
    <n v="4"/>
    <n v="4"/>
    <n v="4"/>
    <s v="Neither easy nor difficult"/>
    <s v="Better Salary"/>
    <x v="0"/>
    <n v="0"/>
    <n v="25"/>
    <s v="Bachelors"/>
    <n v="3"/>
    <s v="White or Caucasian"/>
    <s v="North America"/>
    <n v="1"/>
    <n v="0"/>
    <n v="0"/>
    <n v="0"/>
    <n v="0"/>
    <n v="0"/>
    <n v="0"/>
    <n v="0"/>
  </r>
  <r>
    <s v="62a343a22e54c9003e532a2a"/>
    <s v="anonymous"/>
    <s v="6/10/2022"/>
    <s v="9:14"/>
    <s v="0:02:43"/>
    <s v="Data Analyst"/>
    <n v="1"/>
    <n v="0"/>
    <n v="0"/>
    <n v="0"/>
    <n v="0"/>
    <s v="No"/>
    <s v="0-40k"/>
    <n v="1"/>
    <s v="Other"/>
    <s v="Python"/>
    <n v="4"/>
    <n v="4"/>
    <n v="4"/>
    <n v="4"/>
    <n v="5"/>
    <n v="6"/>
    <n v="4.5"/>
    <s v="Neither easy nor difficult"/>
    <s v="Remote Work"/>
    <x v="0"/>
    <n v="0"/>
    <n v="29"/>
    <s v="Bachelors"/>
    <n v="3"/>
    <s v="Other"/>
    <s v="Europe"/>
    <n v="0"/>
    <n v="0"/>
    <n v="1"/>
    <n v="0"/>
    <n v="0"/>
    <n v="0"/>
    <n v="0"/>
    <n v="0"/>
  </r>
  <r>
    <s v="62a368ee2e54c9003e537e4a"/>
    <s v="anonymous"/>
    <s v="6/10/2022"/>
    <s v="11:53"/>
    <s v="0:01:45"/>
    <s v="Data Analyst"/>
    <n v="1"/>
    <n v="0"/>
    <n v="0"/>
    <n v="0"/>
    <n v="0"/>
    <s v="Yes"/>
    <s v="0-40k"/>
    <n v="1"/>
    <s v="Finance"/>
    <s v="C/C++"/>
    <n v="5"/>
    <n v="10"/>
    <n v="10"/>
    <n v="8"/>
    <n v="10"/>
    <n v="10"/>
    <n v="8.8333333333333339"/>
    <s v="Very Easy"/>
    <s v="Good Work/Life Balance"/>
    <x v="0"/>
    <n v="0"/>
    <n v="30"/>
    <s v="Bachelors"/>
    <n v="3"/>
    <s v="White or Caucasian"/>
    <s v="United Kingdom"/>
    <n v="0"/>
    <n v="0"/>
    <n v="0"/>
    <n v="0"/>
    <n v="1"/>
    <n v="0"/>
    <n v="0"/>
    <n v="0"/>
  </r>
  <r>
    <s v="62a36969f8f756164585821d"/>
    <s v="anonymous"/>
    <s v="6/10/2022"/>
    <s v="11:55"/>
    <s v="0:03:43"/>
    <s v="Other"/>
    <n v="0"/>
    <n v="0"/>
    <n v="0"/>
    <n v="0"/>
    <n v="0"/>
    <s v="Yes"/>
    <s v="0-40k"/>
    <n v="1"/>
    <s v="Healthcare"/>
    <s v="Python"/>
    <n v="10"/>
    <n v="2"/>
    <n v="8"/>
    <n v="5"/>
    <n v="0"/>
    <n v="6"/>
    <n v="5.166666666666667"/>
    <s v="Easy"/>
    <s v="Better Salary"/>
    <x v="0"/>
    <n v="0"/>
    <n v="25"/>
    <s v="Masters"/>
    <n v="4"/>
    <s v="Other"/>
    <s v="India"/>
    <n v="0"/>
    <n v="0"/>
    <n v="0"/>
    <n v="1"/>
    <n v="0"/>
    <n v="0"/>
    <n v="0"/>
    <n v="0"/>
  </r>
  <r>
    <s v="62a3697ff408bae018ed948b"/>
    <s v="anonymous"/>
    <s v="6/10/2022"/>
    <s v="11:55"/>
    <s v="0:01:28"/>
    <s v="Data Analyst"/>
    <n v="1"/>
    <n v="0"/>
    <n v="0"/>
    <n v="0"/>
    <n v="0"/>
    <s v="No"/>
    <s v="86k-105k"/>
    <n v="4"/>
    <s v="Telecommunication"/>
    <s v="Other"/>
    <n v="7"/>
    <n v="7"/>
    <n v="5"/>
    <n v="7"/>
    <n v="7"/>
    <n v="7"/>
    <n v="6.666666666666667"/>
    <s v="Easy"/>
    <s v="Remote Work"/>
    <x v="0"/>
    <n v="0"/>
    <n v="40"/>
    <s v="High School"/>
    <n v="1"/>
    <s v="Hispanic or Latino"/>
    <s v="North America"/>
    <n v="1"/>
    <n v="0"/>
    <n v="0"/>
    <n v="0"/>
    <n v="0"/>
    <n v="0"/>
    <n v="0"/>
    <n v="0"/>
  </r>
  <r>
    <s v="62a36ac6cf255543173063d8"/>
    <s v="anonymous"/>
    <s v="6/10/2022"/>
    <s v="12:01"/>
    <s v="0:02:59"/>
    <s v="Data Analyst"/>
    <n v="1"/>
    <n v="0"/>
    <n v="0"/>
    <n v="0"/>
    <n v="0"/>
    <s v="No"/>
    <s v="41k-65k"/>
    <n v="2"/>
    <s v="Other"/>
    <s v="Other"/>
    <n v="6"/>
    <n v="10"/>
    <n v="8"/>
    <n v="8"/>
    <n v="4"/>
    <n v="4"/>
    <n v="6.666666666666667"/>
    <s v="Neither easy nor difficult"/>
    <s v="Better Salary"/>
    <x v="1"/>
    <n v="1"/>
    <n v="29"/>
    <s v="Bachelors"/>
    <n v="3"/>
    <s v="Other"/>
    <s v="North America"/>
    <n v="1"/>
    <n v="0"/>
    <n v="0"/>
    <n v="0"/>
    <n v="0"/>
    <n v="0"/>
    <n v="0"/>
    <n v="0"/>
  </r>
  <r>
    <s v="62a36ad1f408bae018ed9793"/>
    <s v="anonymous"/>
    <s v="6/10/2022"/>
    <s v="12:01"/>
    <s v="0:04:44"/>
    <s v="Data Analyst"/>
    <n v="1"/>
    <n v="0"/>
    <n v="0"/>
    <n v="0"/>
    <n v="0"/>
    <s v="No"/>
    <s v="41k-65k"/>
    <n v="2"/>
    <s v="Other"/>
    <s v="Python"/>
    <n v="0"/>
    <n v="3"/>
    <n v="3"/>
    <n v="3"/>
    <n v="3"/>
    <n v="6"/>
    <n v="3"/>
    <s v="Difficult"/>
    <s v="Remote Work"/>
    <x v="0"/>
    <n v="0"/>
    <n v="29"/>
    <s v="Masters"/>
    <n v="4"/>
    <s v="Asian or Asian American"/>
    <s v="India"/>
    <n v="0"/>
    <n v="0"/>
    <n v="0"/>
    <n v="1"/>
    <n v="0"/>
    <n v="0"/>
    <n v="0"/>
    <n v="0"/>
  </r>
  <r>
    <s v="62a36b6c24a26260273882a2"/>
    <s v="anonymous"/>
    <s v="6/10/2022"/>
    <s v="12:03"/>
    <s v="0:01:40"/>
    <s v="Data Analyst"/>
    <n v="1"/>
    <n v="0"/>
    <n v="0"/>
    <n v="0"/>
    <n v="0"/>
    <s v="Yes"/>
    <s v="0-40k"/>
    <n v="1"/>
    <s v="Education"/>
    <s v="Python"/>
    <n v="1"/>
    <n v="2"/>
    <n v="2"/>
    <n v="3"/>
    <n v="3"/>
    <n v="4"/>
    <n v="2.5"/>
    <s v="Neither easy nor difficult"/>
    <s v="Better Salary"/>
    <x v="0"/>
    <n v="0"/>
    <n v="28"/>
    <s v="Masters"/>
    <n v="4"/>
    <s v="Black or African American"/>
    <s v="Africa"/>
    <n v="0"/>
    <n v="1"/>
    <n v="0"/>
    <n v="0"/>
    <n v="0"/>
    <n v="0"/>
    <n v="0"/>
    <n v="0"/>
  </r>
  <r>
    <s v="62a385e7b4da29969c6372ab"/>
    <s v="anonymous"/>
    <s v="6/10/2022"/>
    <s v="13:56"/>
    <s v="0:02:05"/>
    <s v="Database Developer"/>
    <n v="0"/>
    <n v="0"/>
    <n v="0"/>
    <n v="0"/>
    <n v="1"/>
    <s v="Yes"/>
    <s v="41k-65k"/>
    <n v="2"/>
    <s v="Other"/>
    <s v="Python"/>
    <n v="6"/>
    <n v="8"/>
    <n v="8"/>
    <n v="9"/>
    <n v="6"/>
    <n v="8"/>
    <n v="7.5"/>
    <s v="Difficult"/>
    <s v="Remote Work"/>
    <x v="0"/>
    <n v="0"/>
    <n v="29"/>
    <s v="Bachelors"/>
    <n v="3"/>
    <s v="White or Caucasian"/>
    <s v="North America"/>
    <n v="1"/>
    <n v="0"/>
    <n v="0"/>
    <n v="0"/>
    <n v="0"/>
    <n v="0"/>
    <n v="0"/>
    <n v="0"/>
  </r>
  <r>
    <s v="62a3baa624a262602738ff27"/>
    <s v="anonymous"/>
    <s v="6/10/2022"/>
    <s v="17:41"/>
    <s v="0:04:19"/>
    <s v="Data Analyst"/>
    <n v="1"/>
    <n v="0"/>
    <n v="0"/>
    <n v="0"/>
    <n v="0"/>
    <s v="No"/>
    <s v="0-40k"/>
    <n v="1"/>
    <s v="Finance"/>
    <s v="Python"/>
    <n v="6"/>
    <n v="8"/>
    <n v="7"/>
    <n v="6"/>
    <n v="2"/>
    <n v="4"/>
    <n v="5.5"/>
    <s v="Easy"/>
    <s v="Other"/>
    <x v="0"/>
    <n v="0"/>
    <n v="25"/>
    <s v="Masters"/>
    <n v="4"/>
    <s v="White or Caucasian"/>
    <s v="Europe"/>
    <n v="0"/>
    <n v="0"/>
    <n v="1"/>
    <n v="0"/>
    <n v="0"/>
    <n v="0"/>
    <n v="0"/>
    <n v="0"/>
  </r>
  <r>
    <s v="62a5998fbc6861bf31798ef0"/>
    <s v="anonymous"/>
    <s v="6/12/2022"/>
    <s v="3:45"/>
    <s v="0:01:58"/>
    <s v="BI Developer/Engineer"/>
    <n v="0"/>
    <n v="0"/>
    <n v="0"/>
    <n v="1"/>
    <n v="0"/>
    <s v="Yes"/>
    <s v="0-40k"/>
    <n v="1"/>
    <s v="Tech"/>
    <s v="Python"/>
    <n v="7"/>
    <n v="8"/>
    <n v="8"/>
    <n v="8"/>
    <n v="8"/>
    <n v="7"/>
    <n v="7.666666666666667"/>
    <s v="Neither easy nor difficult"/>
    <s v="Good Culture"/>
    <x v="0"/>
    <n v="0"/>
    <n v="27"/>
    <s v="Masters"/>
    <n v="4"/>
    <s v="White or Caucasian"/>
    <s v="Europe"/>
    <n v="0"/>
    <n v="0"/>
    <n v="1"/>
    <n v="0"/>
    <n v="0"/>
    <n v="0"/>
    <n v="0"/>
    <n v="0"/>
  </r>
  <r>
    <s v="62a36e470a77c1a77f662470"/>
    <s v="anonymous"/>
    <s v="6/10/2022"/>
    <s v="12:16"/>
    <s v="0:01:21"/>
    <s v="Data Analyst"/>
    <n v="1"/>
    <n v="0"/>
    <n v="0"/>
    <n v="0"/>
    <n v="0"/>
    <s v="No"/>
    <s v="125k-150k"/>
    <n v="6"/>
    <s v="Tech"/>
    <s v="Python"/>
    <n v="10"/>
    <n v="5"/>
    <n v="10"/>
    <n v="10"/>
    <n v="6"/>
    <n v="10"/>
    <n v="8.5"/>
    <s v="Difficult"/>
    <s v="Good Work/Life Balance"/>
    <x v="0"/>
    <n v="0"/>
    <n v="28"/>
    <s v="Bachelors"/>
    <n v="3"/>
    <s v="Hispanic or Latino"/>
    <s v="North America"/>
    <n v="1"/>
    <n v="0"/>
    <n v="0"/>
    <n v="0"/>
    <n v="0"/>
    <n v="0"/>
    <n v="0"/>
    <n v="0"/>
  </r>
  <r>
    <s v="62a36e7024a262602738890a"/>
    <s v="anonymous"/>
    <s v="6/10/2022"/>
    <s v="12:16"/>
    <s v="0:00:59"/>
    <s v="Student/Looking/None"/>
    <n v="0"/>
    <n v="0"/>
    <n v="0"/>
    <n v="0"/>
    <n v="0"/>
    <s v="No"/>
    <s v="0-40k"/>
    <n v="1"/>
    <s v="Education"/>
    <s v="R"/>
    <n v="5"/>
    <n v="4"/>
    <n v="4"/>
    <n v="4"/>
    <n v="5"/>
    <n v="5"/>
    <n v="4.5"/>
    <s v="Difficult"/>
    <s v="Good Work/Life Balance"/>
    <x v="0"/>
    <n v="0"/>
    <n v="25"/>
    <s v="Masters"/>
    <n v="4"/>
    <s v="White or Caucasian"/>
    <s v="Europe"/>
    <n v="0"/>
    <n v="0"/>
    <n v="1"/>
    <n v="0"/>
    <n v="0"/>
    <n v="0"/>
    <n v="0"/>
    <n v="0"/>
  </r>
  <r>
    <s v="62ab0bdc575fa3a5ae9413e5"/>
    <s v="anonymous"/>
    <s v="6/16/2022"/>
    <s v="6:54"/>
    <s v="0:02:11"/>
    <s v="Student/Looking/None"/>
    <n v="0"/>
    <n v="0"/>
    <n v="0"/>
    <n v="0"/>
    <n v="0"/>
    <s v="Yes"/>
    <s v="0-40k"/>
    <n v="1"/>
    <s v="Other"/>
    <s v="Python"/>
    <n v="5"/>
    <n v="6"/>
    <n v="5"/>
    <n v="6"/>
    <n v="2"/>
    <n v="1"/>
    <n v="4.166666666666667"/>
    <s v="Difficult"/>
    <s v="Remote Work"/>
    <x v="0"/>
    <n v="0"/>
    <n v="22"/>
    <s v="Masters"/>
    <n v="4"/>
    <s v="Other"/>
    <s v="Europe"/>
    <n v="0"/>
    <n v="0"/>
    <n v="1"/>
    <n v="0"/>
    <n v="0"/>
    <n v="0"/>
    <n v="0"/>
    <n v="0"/>
  </r>
  <r>
    <s v="62a3870bbc6861bf31775841"/>
    <s v="anonymous"/>
    <s v="6/10/2022"/>
    <s v="14:01"/>
    <s v="0:02:02"/>
    <s v="Data Analyst"/>
    <n v="1"/>
    <n v="0"/>
    <n v="0"/>
    <n v="0"/>
    <n v="0"/>
    <s v="No"/>
    <s v="0-40k"/>
    <n v="1"/>
    <s v="Other"/>
    <s v="R"/>
    <n v="1"/>
    <n v="1"/>
    <n v="1"/>
    <n v="1"/>
    <n v="1"/>
    <n v="1"/>
    <n v="1"/>
    <s v="Neither easy nor difficult"/>
    <s v="Remote Work"/>
    <x v="0"/>
    <n v="0"/>
    <n v="34"/>
    <s v="Bachelors"/>
    <n v="3"/>
    <s v="Black or African American"/>
    <s v="Africa"/>
    <n v="0"/>
    <n v="1"/>
    <n v="0"/>
    <n v="0"/>
    <n v="0"/>
    <n v="0"/>
    <n v="0"/>
    <n v="0"/>
  </r>
  <r>
    <s v="62a370635d257a28a30de5eb"/>
    <s v="anonymous"/>
    <s v="6/10/2022"/>
    <s v="12:25"/>
    <s v="0:02:51"/>
    <s v="Data Analyst"/>
    <n v="1"/>
    <n v="0"/>
    <n v="0"/>
    <n v="0"/>
    <n v="0"/>
    <s v="Yes"/>
    <s v="0-40k"/>
    <n v="1"/>
    <s v="Finance"/>
    <s v="Python"/>
    <n v="1"/>
    <n v="1"/>
    <n v="1"/>
    <n v="1"/>
    <n v="1"/>
    <n v="1"/>
    <n v="1"/>
    <s v="Very Difficult"/>
    <s v="Better Salary"/>
    <x v="0"/>
    <n v="0"/>
    <n v="35"/>
    <s v="Bachelors"/>
    <n v="3"/>
    <s v="Other"/>
    <s v="India"/>
    <n v="0"/>
    <n v="0"/>
    <n v="0"/>
    <n v="1"/>
    <n v="0"/>
    <n v="0"/>
    <n v="0"/>
    <n v="0"/>
  </r>
  <r>
    <s v="62a427190a77c1a77f67095c"/>
    <s v="anonymous"/>
    <s v="6/11/2022"/>
    <s v="1:24"/>
    <s v="0:03:20"/>
    <s v="Data Analyst"/>
    <n v="1"/>
    <n v="0"/>
    <n v="0"/>
    <n v="0"/>
    <n v="0"/>
    <s v="Yes"/>
    <s v="0-40k"/>
    <n v="1"/>
    <s v="Tech"/>
    <s v="Python"/>
    <n v="3"/>
    <n v="5"/>
    <n v="5"/>
    <n v="5"/>
    <n v="5"/>
    <n v="2"/>
    <n v="4.166666666666667"/>
    <s v="Neither easy nor difficult"/>
    <s v="Remote Work"/>
    <x v="0"/>
    <n v="0"/>
    <n v="30"/>
    <s v="Masters"/>
    <n v="4"/>
    <s v="Black or African American"/>
    <s v="Africa"/>
    <n v="0"/>
    <n v="1"/>
    <n v="0"/>
    <n v="0"/>
    <n v="0"/>
    <n v="0"/>
    <n v="0"/>
    <n v="0"/>
  </r>
  <r>
    <s v="62a3715124a2626027388f02"/>
    <s v="anonymous"/>
    <s v="6/10/2022"/>
    <s v="12:29"/>
    <s v="0:01:21"/>
    <s v="Data Analyst"/>
    <n v="1"/>
    <n v="0"/>
    <n v="0"/>
    <n v="0"/>
    <n v="0"/>
    <s v="No"/>
    <s v="0-40k"/>
    <n v="1"/>
    <s v="Real Estate"/>
    <s v="Python"/>
    <n v="4"/>
    <n v="7"/>
    <n v="9"/>
    <n v="5"/>
    <n v="2"/>
    <n v="8"/>
    <n v="5.833333333333333"/>
    <s v="Easy"/>
    <s v="Better Salary"/>
    <x v="0"/>
    <n v="0"/>
    <n v="23"/>
    <s v="Bachelors"/>
    <n v="3"/>
    <s v="White or Caucasian"/>
    <s v="Europe"/>
    <n v="0"/>
    <n v="0"/>
    <n v="1"/>
    <n v="0"/>
    <n v="0"/>
    <n v="0"/>
    <n v="0"/>
    <n v="0"/>
  </r>
  <r>
    <s v="62a37222cf2555431730732d"/>
    <s v="anonymous"/>
    <s v="6/10/2022"/>
    <s v="12:32"/>
    <s v="0:02:10"/>
    <s v="Data Engineer"/>
    <n v="0"/>
    <n v="1"/>
    <n v="0"/>
    <n v="0"/>
    <n v="0"/>
    <s v="No"/>
    <s v="0-40k"/>
    <n v="1"/>
    <s v="Healthcare"/>
    <s v="Python"/>
    <n v="6"/>
    <n v="6"/>
    <n v="6"/>
    <n v="5"/>
    <n v="4"/>
    <n v="7"/>
    <n v="5.666666666666667"/>
    <s v="Neither easy nor difficult"/>
    <s v="Good Work/Life Balance"/>
    <x v="0"/>
    <n v="0"/>
    <n v="24"/>
    <s v="Bachelors"/>
    <n v="3"/>
    <s v="Hispanic or Latino"/>
    <s v="North America"/>
    <n v="1"/>
    <n v="0"/>
    <n v="0"/>
    <n v="0"/>
    <n v="0"/>
    <n v="0"/>
    <n v="0"/>
    <n v="0"/>
  </r>
  <r>
    <s v="62a373efbc6861bf3177360b"/>
    <s v="anonymous"/>
    <s v="6/10/2022"/>
    <s v="12:40"/>
    <s v="0:02:40"/>
    <s v="Data Analyst"/>
    <n v="1"/>
    <n v="0"/>
    <n v="0"/>
    <n v="0"/>
    <n v="0"/>
    <s v="Yes"/>
    <s v="150k-225k"/>
    <n v="7"/>
    <s v="Education"/>
    <s v="SQL"/>
    <n v="8"/>
    <n v="9"/>
    <n v="9"/>
    <n v="7"/>
    <n v="6"/>
    <n v="6"/>
    <n v="7.5"/>
    <s v="Neither easy nor difficult"/>
    <s v="Better Salary"/>
    <x v="0"/>
    <n v="0"/>
    <n v="27"/>
    <s v="Masters"/>
    <n v="4"/>
    <s v="Black or African American"/>
    <s v="North America"/>
    <n v="1"/>
    <n v="0"/>
    <n v="0"/>
    <n v="0"/>
    <n v="0"/>
    <n v="0"/>
    <n v="0"/>
    <n v="0"/>
  </r>
  <r>
    <s v="62a3759e5d257a28a30def3a"/>
    <s v="anonymous"/>
    <s v="6/10/2022"/>
    <s v="12:47"/>
    <s v="0:01:24"/>
    <s v="Data Analyst"/>
    <n v="1"/>
    <n v="0"/>
    <n v="0"/>
    <n v="0"/>
    <n v="0"/>
    <s v="Yes"/>
    <s v="66k-85k"/>
    <n v="3"/>
    <s v="Other"/>
    <s v="Python"/>
    <n v="4"/>
    <n v="10"/>
    <n v="10"/>
    <n v="8"/>
    <n v="5"/>
    <n v="6"/>
    <n v="7.166666666666667"/>
    <s v="Neither easy nor difficult"/>
    <s v="Remote Work"/>
    <x v="0"/>
    <n v="0"/>
    <n v="32"/>
    <s v="Bachelors"/>
    <n v="3"/>
    <s v="Asian or Asian American"/>
    <s v="North America"/>
    <n v="1"/>
    <n v="0"/>
    <n v="0"/>
    <n v="0"/>
    <n v="0"/>
    <n v="0"/>
    <n v="0"/>
    <n v="0"/>
  </r>
  <r>
    <s v="62a3777624a262602738997e"/>
    <s v="anonymous"/>
    <s v="6/10/2022"/>
    <s v="12:55"/>
    <s v="0:01:55"/>
    <s v="Data Analyst"/>
    <n v="1"/>
    <n v="0"/>
    <n v="0"/>
    <n v="0"/>
    <n v="0"/>
    <s v="Yes"/>
    <s v="41k-65k"/>
    <n v="2"/>
    <s v="Tech"/>
    <s v="Python"/>
    <n v="3"/>
    <n v="5"/>
    <n v="4"/>
    <n v="4"/>
    <n v="4"/>
    <n v="4"/>
    <n v="4"/>
    <s v="Neither easy nor difficult"/>
    <s v="Good Work/Life Balance"/>
    <x v="0"/>
    <n v="0"/>
    <n v="50"/>
    <s v="Bachelors"/>
    <n v="3"/>
    <s v="White or Caucasian"/>
    <s v="North America"/>
    <n v="1"/>
    <n v="0"/>
    <n v="0"/>
    <n v="0"/>
    <n v="0"/>
    <n v="0"/>
    <n v="0"/>
    <n v="0"/>
  </r>
  <r>
    <s v="62a377987dc029e2d66c638d"/>
    <s v="anonymous"/>
    <s v="6/10/2022"/>
    <s v="12:55"/>
    <s v="0:01:25"/>
    <s v="Data Architect"/>
    <n v="0"/>
    <n v="0"/>
    <n v="0"/>
    <n v="0"/>
    <n v="0"/>
    <s v="Yes"/>
    <s v="66k-85k"/>
    <n v="3"/>
    <s v="Other"/>
    <s v="Python"/>
    <n v="7"/>
    <n v="7"/>
    <n v="8"/>
    <n v="9"/>
    <n v="10"/>
    <n v="10"/>
    <n v="8.5"/>
    <s v="Neither easy nor difficult"/>
    <s v="Remote Work"/>
    <x v="0"/>
    <n v="0"/>
    <n v="29"/>
    <s v="High School"/>
    <n v="1"/>
    <s v="White or Caucasian"/>
    <s v="North America"/>
    <n v="1"/>
    <n v="0"/>
    <n v="0"/>
    <n v="0"/>
    <n v="0"/>
    <n v="0"/>
    <n v="0"/>
    <n v="0"/>
  </r>
  <r>
    <s v="62a615fd18134ddc75d1f1fa"/>
    <s v="anonymous"/>
    <s v="6/12/2022"/>
    <s v="12:36"/>
    <s v="0:01:57"/>
    <s v="Student/Looking/None"/>
    <n v="0"/>
    <n v="0"/>
    <n v="0"/>
    <n v="0"/>
    <n v="0"/>
    <s v="No"/>
    <s v="0-40k"/>
    <n v="1"/>
    <s v="Education"/>
    <s v="Python"/>
    <n v="0"/>
    <n v="0"/>
    <n v="3"/>
    <n v="0"/>
    <n v="0"/>
    <n v="8"/>
    <n v="1.8333333333333333"/>
    <s v="Difficult"/>
    <s v="Better Salary"/>
    <x v="0"/>
    <n v="0"/>
    <n v="27"/>
    <s v="Bachelors"/>
    <n v="3"/>
    <s v="Black or African American"/>
    <s v="Africa"/>
    <n v="0"/>
    <n v="1"/>
    <n v="0"/>
    <n v="0"/>
    <n v="0"/>
    <n v="0"/>
    <n v="0"/>
    <n v="0"/>
  </r>
  <r>
    <s v="62a3784c0f8c8599d5af8fbc"/>
    <s v="anonymous"/>
    <s v="6/10/2022"/>
    <s v="12:58"/>
    <s v="0:01:54"/>
    <s v="Other"/>
    <n v="0"/>
    <n v="0"/>
    <n v="0"/>
    <n v="0"/>
    <n v="0"/>
    <s v="No"/>
    <s v="0-40k"/>
    <n v="1"/>
    <s v="Other"/>
    <s v="R"/>
    <n v="1"/>
    <n v="7"/>
    <n v="7"/>
    <n v="1"/>
    <n v="4"/>
    <n v="10"/>
    <n v="5"/>
    <s v="Neither easy nor difficult"/>
    <s v="Better Salary"/>
    <x v="0"/>
    <n v="0"/>
    <n v="23"/>
    <s v="Associates"/>
    <n v="2"/>
    <s v="White or Caucasian"/>
    <s v="North America"/>
    <n v="1"/>
    <n v="0"/>
    <n v="0"/>
    <n v="0"/>
    <n v="0"/>
    <n v="0"/>
    <n v="0"/>
    <n v="0"/>
  </r>
  <r>
    <s v="62a37a43d8c00e9f541a4a7c"/>
    <s v="anonymous"/>
    <s v="6/10/2022"/>
    <s v="13:07"/>
    <s v="0:03:34"/>
    <s v="Data Analyst"/>
    <n v="1"/>
    <n v="0"/>
    <n v="0"/>
    <n v="0"/>
    <n v="0"/>
    <s v="Yes"/>
    <s v="0-40k"/>
    <n v="1"/>
    <s v="Finance"/>
    <s v="Python"/>
    <n v="4"/>
    <n v="7"/>
    <n v="8"/>
    <n v="7"/>
    <n v="8"/>
    <n v="8"/>
    <n v="7"/>
    <s v="Difficult"/>
    <s v="Better Salary"/>
    <x v="0"/>
    <n v="0"/>
    <n v="31"/>
    <s v="Bachelors"/>
    <n v="3"/>
    <s v="Black or African American"/>
    <s v="Africa"/>
    <n v="0"/>
    <n v="1"/>
    <n v="0"/>
    <n v="0"/>
    <n v="0"/>
    <n v="0"/>
    <n v="0"/>
    <n v="0"/>
  </r>
  <r>
    <s v="62a33f17f8f7561645852867"/>
    <s v="anonymous"/>
    <s v="6/10/2022"/>
    <s v="8:54"/>
    <s v="0:02:28"/>
    <s v="BI Developer/Engineer"/>
    <n v="0"/>
    <n v="0"/>
    <n v="0"/>
    <n v="1"/>
    <n v="0"/>
    <s v="No"/>
    <s v="0-40k"/>
    <n v="1"/>
    <s v="Tech"/>
    <s v="Python"/>
    <n v="2"/>
    <n v="9"/>
    <n v="7"/>
    <n v="7"/>
    <n v="5"/>
    <n v="6"/>
    <n v="6"/>
    <s v="Difficult"/>
    <s v="Better Salary"/>
    <x v="0"/>
    <n v="0"/>
    <n v="31"/>
    <s v="Unknown"/>
    <s v=" "/>
    <s v="White or Caucasian"/>
    <s v="Europe"/>
    <n v="0"/>
    <n v="0"/>
    <n v="1"/>
    <n v="0"/>
    <n v="0"/>
    <n v="0"/>
    <n v="0"/>
    <n v="0"/>
  </r>
  <r>
    <s v="62a37aa1cf255543173081e5"/>
    <s v="anonymous"/>
    <s v="6/10/2022"/>
    <s v="13:08"/>
    <s v="0:01:51"/>
    <s v="Data Analyst"/>
    <n v="1"/>
    <n v="0"/>
    <n v="0"/>
    <n v="0"/>
    <n v="0"/>
    <s v="No"/>
    <s v="66k-85k"/>
    <n v="3"/>
    <s v="Finance"/>
    <s v="Python"/>
    <n v="3"/>
    <n v="5"/>
    <n v="5"/>
    <n v="5"/>
    <n v="3"/>
    <n v="3"/>
    <n v="4"/>
    <s v="Very Difficult"/>
    <s v="Better Salary"/>
    <x v="0"/>
    <n v="0"/>
    <n v="29"/>
    <s v="Masters"/>
    <n v="4"/>
    <s v="Hispanic or Latino"/>
    <s v="North America"/>
    <n v="1"/>
    <n v="0"/>
    <n v="0"/>
    <n v="0"/>
    <n v="0"/>
    <n v="0"/>
    <n v="0"/>
    <n v="0"/>
  </r>
  <r>
    <s v="62a346d90a77c1a77f65d08d"/>
    <s v="anonymous"/>
    <s v="6/10/2022"/>
    <s v="9:27"/>
    <s v="0:02:39"/>
    <s v="Data Analyst"/>
    <n v="1"/>
    <n v="0"/>
    <n v="0"/>
    <n v="0"/>
    <n v="0"/>
    <s v="No"/>
    <s v="41k-65k"/>
    <n v="2"/>
    <s v="Other"/>
    <s v="Python"/>
    <n v="6"/>
    <n v="8"/>
    <n v="5"/>
    <n v="5"/>
    <n v="6"/>
    <n v="9"/>
    <n v="6.5"/>
    <s v="Neither easy nor difficult"/>
    <s v="Remote Work"/>
    <x v="1"/>
    <n v="1"/>
    <n v="42"/>
    <s v="Masters"/>
    <n v="4"/>
    <s v="White or Caucasian"/>
    <s v="Europe"/>
    <n v="0"/>
    <n v="0"/>
    <n v="1"/>
    <n v="0"/>
    <n v="0"/>
    <n v="0"/>
    <n v="0"/>
    <n v="0"/>
  </r>
  <r>
    <s v="62a37b7db4da29969c636123"/>
    <s v="anonymous"/>
    <s v="6/10/2022"/>
    <s v="13:12"/>
    <s v="0:01:25"/>
    <s v="Student/Looking/None"/>
    <n v="0"/>
    <n v="0"/>
    <n v="0"/>
    <n v="0"/>
    <n v="0"/>
    <s v="No"/>
    <s v="0-40k"/>
    <n v="1"/>
    <s v="Other"/>
    <s v="Other"/>
    <n v="0"/>
    <n v="0"/>
    <n v="1"/>
    <n v="1"/>
    <n v="0"/>
    <n v="1"/>
    <n v="0.5"/>
    <s v="Neither easy nor difficult"/>
    <s v="Remote Work"/>
    <x v="1"/>
    <n v="1"/>
    <n v="24"/>
    <s v="High School"/>
    <n v="1"/>
    <s v="Hispanic or Latino"/>
    <s v="North America"/>
    <n v="1"/>
    <n v="0"/>
    <n v="0"/>
    <n v="0"/>
    <n v="0"/>
    <n v="0"/>
    <n v="0"/>
    <n v="0"/>
  </r>
  <r>
    <s v="62a37bab2e54c9003e53a10a"/>
    <s v="anonymous"/>
    <s v="6/10/2022"/>
    <s v="13:13"/>
    <s v="0:02:09"/>
    <s v="Data Analyst"/>
    <n v="1"/>
    <n v="0"/>
    <n v="0"/>
    <n v="0"/>
    <n v="0"/>
    <s v="Yes"/>
    <s v="66k-85k"/>
    <n v="3"/>
    <s v="Other"/>
    <s v="Python"/>
    <n v="5"/>
    <n v="9"/>
    <n v="10"/>
    <n v="10"/>
    <n v="5"/>
    <n v="10"/>
    <n v="8.1666666666666661"/>
    <s v="Neither easy nor difficult"/>
    <s v="Better Salary"/>
    <x v="0"/>
    <n v="0"/>
    <n v="26"/>
    <s v="Bachelors"/>
    <n v="3"/>
    <s v="Black or African American"/>
    <s v="North America"/>
    <n v="1"/>
    <n v="0"/>
    <n v="0"/>
    <n v="0"/>
    <n v="0"/>
    <n v="0"/>
    <n v="0"/>
    <n v="0"/>
  </r>
  <r>
    <s v="62a37c50cec54911e9cacee2"/>
    <s v="anonymous"/>
    <s v="6/10/2022"/>
    <s v="13:16"/>
    <s v="0:01:30"/>
    <s v="Student/Looking/None"/>
    <n v="0"/>
    <n v="0"/>
    <n v="0"/>
    <n v="0"/>
    <n v="0"/>
    <s v="Yes"/>
    <s v="0-40k"/>
    <n v="1"/>
    <s v="Finance"/>
    <s v="Python"/>
    <n v="4"/>
    <n v="3"/>
    <n v="5"/>
    <n v="2"/>
    <n v="2"/>
    <n v="3"/>
    <n v="3.1666666666666665"/>
    <s v="Difficult"/>
    <s v="Good Culture"/>
    <x v="0"/>
    <n v="0"/>
    <n v="31"/>
    <s v="Bachelors"/>
    <n v="3"/>
    <s v="Asian or Asian American"/>
    <s v="India"/>
    <n v="0"/>
    <n v="0"/>
    <n v="0"/>
    <n v="1"/>
    <n v="0"/>
    <n v="0"/>
    <n v="0"/>
    <n v="0"/>
  </r>
  <r>
    <s v="62a37d41bae91e4b8b8369f7"/>
    <s v="anonymous"/>
    <s v="6/10/2022"/>
    <s v="13:20"/>
    <s v="0:01:31"/>
    <s v="Data Analyst"/>
    <n v="1"/>
    <n v="0"/>
    <n v="0"/>
    <n v="0"/>
    <n v="0"/>
    <s v="Yes"/>
    <s v="0-40k"/>
    <n v="1"/>
    <s v="Other"/>
    <s v="Python"/>
    <n v="1"/>
    <n v="1"/>
    <n v="1"/>
    <n v="1"/>
    <n v="7"/>
    <n v="9"/>
    <n v="3.3333333333333335"/>
    <s v="Neither easy nor difficult"/>
    <s v="Remote Work"/>
    <x v="0"/>
    <n v="0"/>
    <n v="22"/>
    <s v="Bachelors"/>
    <n v="3"/>
    <s v="Black or African American"/>
    <s v="Africa"/>
    <n v="0"/>
    <n v="1"/>
    <n v="0"/>
    <n v="0"/>
    <n v="0"/>
    <n v="0"/>
    <n v="0"/>
    <n v="0"/>
  </r>
  <r>
    <s v="62a37f8db4da29969c6367bf"/>
    <s v="anonymous"/>
    <s v="6/10/2022"/>
    <s v="13:29"/>
    <s v="0:02:32"/>
    <s v="Data Analyst"/>
    <n v="1"/>
    <n v="0"/>
    <n v="0"/>
    <n v="0"/>
    <n v="0"/>
    <s v="Yes"/>
    <s v="66k-85k"/>
    <n v="3"/>
    <s v="Other"/>
    <s v="Python"/>
    <n v="7"/>
    <n v="8"/>
    <n v="10"/>
    <n v="8"/>
    <n v="7"/>
    <n v="5"/>
    <n v="7.5"/>
    <s v="Neither easy nor difficult"/>
    <s v="Remote Work"/>
    <x v="0"/>
    <n v="0"/>
    <n v="31"/>
    <s v="Bachelors"/>
    <n v="3"/>
    <s v="White or Caucasian"/>
    <s v="Europe"/>
    <n v="0"/>
    <n v="0"/>
    <n v="1"/>
    <n v="0"/>
    <n v="0"/>
    <n v="0"/>
    <n v="0"/>
    <n v="0"/>
  </r>
  <r>
    <s v="62a37ff3bae91e4b8b836ed0"/>
    <s v="anonymous"/>
    <s v="6/10/2022"/>
    <s v="13:31"/>
    <s v="0:01:21"/>
    <s v="Student/Looking/None"/>
    <n v="0"/>
    <n v="0"/>
    <n v="0"/>
    <n v="0"/>
    <n v="0"/>
    <s v="Yes"/>
    <s v="0-40k"/>
    <n v="1"/>
    <s v="Tech"/>
    <s v="Python"/>
    <n v="0"/>
    <n v="4"/>
    <n v="0"/>
    <n v="0"/>
    <n v="4"/>
    <n v="5"/>
    <n v="2.1666666666666665"/>
    <s v="Neither easy nor difficult"/>
    <s v="Better Salary"/>
    <x v="0"/>
    <n v="0"/>
    <n v="27"/>
    <s v="Masters"/>
    <n v="4"/>
    <s v="Asian or Asian American"/>
    <s v="North America"/>
    <n v="1"/>
    <n v="0"/>
    <n v="0"/>
    <n v="0"/>
    <n v="0"/>
    <n v="0"/>
    <n v="0"/>
    <n v="0"/>
  </r>
  <r>
    <s v="62a38023575fa3a5ae89339e"/>
    <s v="anonymous"/>
    <s v="6/10/2022"/>
    <s v="13:32"/>
    <s v="0:01:32"/>
    <s v="Student/Looking/None"/>
    <n v="0"/>
    <n v="0"/>
    <n v="0"/>
    <n v="0"/>
    <n v="0"/>
    <s v="No"/>
    <s v="0-40k"/>
    <n v="1"/>
    <s v="Other"/>
    <s v="Python"/>
    <n v="1"/>
    <n v="1"/>
    <n v="2"/>
    <n v="1"/>
    <n v="1"/>
    <n v="1"/>
    <n v="1.1666666666666667"/>
    <s v="Difficult"/>
    <s v="Better Salary"/>
    <x v="1"/>
    <n v="1"/>
    <n v="25"/>
    <s v="Bachelors"/>
    <n v="3"/>
    <s v="Asian or Asian American"/>
    <s v="North America"/>
    <n v="1"/>
    <n v="0"/>
    <n v="0"/>
    <n v="0"/>
    <n v="0"/>
    <n v="0"/>
    <n v="0"/>
    <n v="0"/>
  </r>
  <r>
    <s v="62a4a8cb0a77c1a77f67a405"/>
    <s v="anonymous"/>
    <s v="6/11/2022"/>
    <s v="10:38"/>
    <s v="0:02:27"/>
    <s v="Data Analyst"/>
    <n v="1"/>
    <n v="0"/>
    <n v="0"/>
    <n v="0"/>
    <n v="0"/>
    <s v="Yes"/>
    <s v="0-40k"/>
    <n v="1"/>
    <s v="Other"/>
    <s v="SQL"/>
    <n v="4"/>
    <n v="5"/>
    <n v="8"/>
    <n v="4"/>
    <n v="8"/>
    <n v="4"/>
    <n v="5.5"/>
    <s v="Easy"/>
    <s v="Good Culture"/>
    <x v="0"/>
    <n v="0"/>
    <n v="45"/>
    <s v="Associates"/>
    <n v="2"/>
    <s v="White or Caucasian"/>
    <s v="Europe"/>
    <n v="0"/>
    <n v="0"/>
    <n v="1"/>
    <n v="0"/>
    <n v="0"/>
    <n v="0"/>
    <n v="0"/>
    <n v="0"/>
  </r>
  <r>
    <s v="62a381d024a262602738ab19"/>
    <s v="anonymous"/>
    <s v="6/10/2022"/>
    <s v="13:39"/>
    <s v="0:01:44"/>
    <s v="Data Analyst"/>
    <n v="1"/>
    <n v="0"/>
    <n v="0"/>
    <n v="0"/>
    <n v="0"/>
    <s v="Yes"/>
    <s v="41k-65k"/>
    <n v="2"/>
    <s v="Healthcare"/>
    <s v="R"/>
    <n v="0"/>
    <n v="6"/>
    <n v="5"/>
    <n v="6"/>
    <n v="0"/>
    <n v="2"/>
    <n v="3.1666666666666665"/>
    <s v="Easy"/>
    <s v="Other"/>
    <x v="0"/>
    <n v="0"/>
    <n v="28"/>
    <s v="Masters"/>
    <n v="4"/>
    <s v="Hispanic or Latino"/>
    <s v="North America"/>
    <n v="1"/>
    <n v="0"/>
    <n v="0"/>
    <n v="0"/>
    <n v="0"/>
    <n v="0"/>
    <n v="0"/>
    <n v="0"/>
  </r>
  <r>
    <s v="62a38227bae91e4b8b837235"/>
    <s v="anonymous"/>
    <s v="6/10/2022"/>
    <s v="13:40"/>
    <s v="0:01:37"/>
    <s v="Data Analyst"/>
    <n v="1"/>
    <n v="0"/>
    <n v="0"/>
    <n v="0"/>
    <n v="0"/>
    <s v="No"/>
    <s v="125k-150k"/>
    <n v="6"/>
    <s v="Finance"/>
    <s v="Python"/>
    <n v="6"/>
    <n v="6"/>
    <n v="5"/>
    <n v="4"/>
    <n v="2"/>
    <n v="4"/>
    <n v="4.5"/>
    <s v="Easy"/>
    <s v="Remote Work"/>
    <x v="0"/>
    <n v="0"/>
    <n v="26"/>
    <s v="Bachelors"/>
    <n v="3"/>
    <s v="White or Caucasian"/>
    <s v="North America"/>
    <n v="1"/>
    <n v="0"/>
    <n v="0"/>
    <n v="0"/>
    <n v="0"/>
    <n v="0"/>
    <n v="0"/>
    <n v="0"/>
  </r>
  <r>
    <s v="62a38489cf25554317309145"/>
    <s v="anonymous"/>
    <s v="6/10/2022"/>
    <s v="13:51"/>
    <s v="0:01:40"/>
    <s v="Data Scientist"/>
    <n v="0"/>
    <n v="0"/>
    <n v="1"/>
    <n v="0"/>
    <n v="0"/>
    <s v="Yes"/>
    <s v="125k-150k"/>
    <n v="6"/>
    <s v="Other"/>
    <s v="Python"/>
    <n v="6"/>
    <n v="7"/>
    <n v="7"/>
    <n v="10"/>
    <n v="6"/>
    <n v="7"/>
    <n v="7.166666666666667"/>
    <s v="Neither easy nor difficult"/>
    <s v="Remote Work"/>
    <x v="1"/>
    <n v="1"/>
    <n v="32"/>
    <s v="Masters"/>
    <n v="4"/>
    <s v="White or Caucasian"/>
    <s v="North America"/>
    <n v="1"/>
    <n v="0"/>
    <n v="0"/>
    <n v="0"/>
    <n v="0"/>
    <n v="0"/>
    <n v="0"/>
    <n v="0"/>
  </r>
  <r>
    <s v="62a384f0cec54911e9cadd6f"/>
    <s v="anonymous"/>
    <s v="6/10/2022"/>
    <s v="13:52"/>
    <s v="0:02:41"/>
    <s v="Data Analyst"/>
    <n v="1"/>
    <n v="0"/>
    <n v="0"/>
    <n v="0"/>
    <n v="0"/>
    <s v="Yes"/>
    <s v="0-40k"/>
    <n v="1"/>
    <s v="Other"/>
    <s v="SQL"/>
    <n v="3"/>
    <n v="5"/>
    <n v="6"/>
    <n v="4"/>
    <n v="6"/>
    <n v="6"/>
    <n v="5"/>
    <s v="Neither easy nor difficult"/>
    <s v="Better Salary"/>
    <x v="1"/>
    <n v="1"/>
    <n v="40"/>
    <s v="PhD"/>
    <n v="5"/>
    <s v="White or Caucasian"/>
    <s v="Europe"/>
    <n v="0"/>
    <n v="0"/>
    <n v="1"/>
    <n v="0"/>
    <n v="0"/>
    <n v="0"/>
    <n v="0"/>
    <n v="0"/>
  </r>
  <r>
    <s v="62a9f8a4cf2555431739d694"/>
    <s v="anonymous"/>
    <s v="6/15/2022"/>
    <s v="11:20"/>
    <s v="0:01:23"/>
    <s v="Data Engineer"/>
    <n v="0"/>
    <n v="1"/>
    <n v="0"/>
    <n v="0"/>
    <n v="0"/>
    <s v="No"/>
    <s v="66k-85k"/>
    <n v="3"/>
    <s v="Education"/>
    <s v="Python"/>
    <n v="10"/>
    <n v="10"/>
    <n v="10"/>
    <n v="9"/>
    <n v="9"/>
    <n v="10"/>
    <n v="9.6666666666666661"/>
    <s v="Difficult"/>
    <s v="Remote Work"/>
    <x v="0"/>
    <n v="0"/>
    <n v="25"/>
    <s v="Bachelors"/>
    <n v="3"/>
    <s v="Other"/>
    <s v="Europe"/>
    <n v="0"/>
    <n v="0"/>
    <n v="1"/>
    <n v="0"/>
    <n v="0"/>
    <n v="0"/>
    <n v="0"/>
    <n v="0"/>
  </r>
  <r>
    <s v="62a3856218134ddc75cf1ee0"/>
    <s v="anonymous"/>
    <s v="6/10/2022"/>
    <s v="13:54"/>
    <s v="0:01:29"/>
    <s v="Data Analyst"/>
    <n v="1"/>
    <n v="0"/>
    <n v="0"/>
    <n v="0"/>
    <n v="0"/>
    <s v="Yes"/>
    <s v="66k-85k"/>
    <n v="3"/>
    <s v="Finance"/>
    <s v="Python"/>
    <n v="6"/>
    <n v="10"/>
    <n v="9"/>
    <n v="9"/>
    <n v="9"/>
    <n v="10"/>
    <n v="8.8333333333333339"/>
    <s v="Difficult"/>
    <s v="Better Salary"/>
    <x v="0"/>
    <n v="0"/>
    <n v="35"/>
    <s v="Bachelors"/>
    <n v="3"/>
    <s v="Hispanic or Latino"/>
    <s v="North America"/>
    <n v="1"/>
    <n v="0"/>
    <n v="0"/>
    <n v="0"/>
    <n v="0"/>
    <n v="0"/>
    <n v="0"/>
    <n v="0"/>
  </r>
  <r>
    <s v="62a385c40f8c8599d5afa6cf"/>
    <s v="anonymous"/>
    <s v="6/10/2022"/>
    <s v="13:56"/>
    <s v="0:00:59"/>
    <s v="Data Analyst"/>
    <n v="1"/>
    <n v="0"/>
    <n v="0"/>
    <n v="0"/>
    <n v="0"/>
    <s v="Yes"/>
    <s v="66k-85k"/>
    <n v="3"/>
    <s v="Tech"/>
    <s v="Python"/>
    <n v="3"/>
    <n v="4"/>
    <n v="4"/>
    <n v="4"/>
    <n v="5"/>
    <n v="5"/>
    <n v="4.166666666666667"/>
    <s v="Very Difficult"/>
    <s v="Good Work/Life Balance"/>
    <x v="0"/>
    <n v="0"/>
    <n v="29"/>
    <s v="Masters"/>
    <n v="4"/>
    <s v="Asian or Asian American"/>
    <s v="North America"/>
    <n v="1"/>
    <n v="0"/>
    <n v="0"/>
    <n v="0"/>
    <n v="0"/>
    <n v="0"/>
    <n v="0"/>
    <n v="0"/>
  </r>
  <r>
    <s v="62a385ddbae91e4b8b837855"/>
    <s v="anonymous"/>
    <s v="6/10/2022"/>
    <s v="13:56"/>
    <s v="0:04:08"/>
    <s v="Data Analyst"/>
    <n v="1"/>
    <n v="0"/>
    <n v="0"/>
    <n v="0"/>
    <n v="0"/>
    <s v="No"/>
    <s v="41k-65k"/>
    <n v="2"/>
    <s v="Finance"/>
    <s v="Python"/>
    <n v="6"/>
    <n v="5"/>
    <n v="9"/>
    <n v="9"/>
    <n v="7"/>
    <n v="5"/>
    <n v="6.833333333333333"/>
    <s v="Neither easy nor difficult"/>
    <s v="Other"/>
    <x v="1"/>
    <n v="1"/>
    <n v="25"/>
    <s v="Masters"/>
    <n v="4"/>
    <s v="Hispanic or Latino"/>
    <s v="Europe"/>
    <n v="0"/>
    <n v="0"/>
    <n v="1"/>
    <n v="0"/>
    <n v="0"/>
    <n v="0"/>
    <n v="0"/>
    <n v="0"/>
  </r>
  <r>
    <s v="62a41968f8d5efcc22f8fd44"/>
    <s v="anonymous"/>
    <s v="6/11/2022"/>
    <s v="0:26"/>
    <s v="0:02:20"/>
    <s v="Database Developer"/>
    <n v="0"/>
    <n v="0"/>
    <n v="0"/>
    <n v="0"/>
    <n v="1"/>
    <s v="Yes"/>
    <s v="0-40k"/>
    <n v="1"/>
    <s v="Telecommunication"/>
    <s v="SQL"/>
    <n v="2"/>
    <n v="3"/>
    <n v="6"/>
    <n v="6"/>
    <n v="3"/>
    <n v="5"/>
    <n v="4.166666666666667"/>
    <s v="Difficult"/>
    <s v="Better Salary"/>
    <x v="0"/>
    <n v="0"/>
    <n v="24"/>
    <s v="Bachelors"/>
    <n v="3"/>
    <s v="White or Caucasian"/>
    <s v="United Kingdom"/>
    <n v="0"/>
    <n v="0"/>
    <n v="0"/>
    <n v="0"/>
    <n v="1"/>
    <n v="0"/>
    <n v="0"/>
    <n v="0"/>
  </r>
  <r>
    <s v="62a386dfcec54911e9cae1d3"/>
    <s v="anonymous"/>
    <s v="6/10/2022"/>
    <s v="14:01"/>
    <s v="0:02:04"/>
    <s v="Data Analyst"/>
    <n v="1"/>
    <n v="0"/>
    <n v="0"/>
    <n v="0"/>
    <n v="0"/>
    <s v="No"/>
    <s v="86k-105k"/>
    <n v="4"/>
    <s v="Agriculture"/>
    <s v="Python"/>
    <n v="7"/>
    <n v="6"/>
    <n v="7"/>
    <n v="4"/>
    <n v="5"/>
    <n v="8"/>
    <n v="6.166666666666667"/>
    <s v="Difficult"/>
    <s v="Good Work/Life Balance"/>
    <x v="0"/>
    <n v="0"/>
    <n v="26"/>
    <s v="Bachelors"/>
    <n v="3"/>
    <s v="Black or African American"/>
    <s v="North America"/>
    <n v="1"/>
    <n v="0"/>
    <n v="0"/>
    <n v="0"/>
    <n v="0"/>
    <n v="0"/>
    <n v="0"/>
    <n v="0"/>
  </r>
  <r>
    <s v="62a6ea03d8c00e9f541e3594"/>
    <s v="anonymous"/>
    <s v="6/13/2022"/>
    <s v="3:40"/>
    <s v="0:04:45"/>
    <s v="Data Scientist"/>
    <n v="0"/>
    <n v="0"/>
    <n v="1"/>
    <n v="0"/>
    <n v="0"/>
    <s v="Yes"/>
    <s v="41k-65k"/>
    <n v="2"/>
    <s v="Finance"/>
    <s v="Python"/>
    <n v="5"/>
    <n v="7"/>
    <n v="7"/>
    <n v="4"/>
    <n v="5"/>
    <n v="7"/>
    <n v="5.833333333333333"/>
    <s v="Neither easy nor difficult"/>
    <s v="Better Salary"/>
    <x v="0"/>
    <n v="0"/>
    <n v="30"/>
    <s v="Bachelors"/>
    <n v="3"/>
    <s v="Asian or Asian American"/>
    <s v="Asia"/>
    <n v="0"/>
    <n v="0"/>
    <n v="0"/>
    <n v="0"/>
    <n v="0"/>
    <n v="1"/>
    <n v="0"/>
    <n v="0"/>
  </r>
  <r>
    <s v="62a38733f8d5efcc22f859fc"/>
    <s v="anonymous"/>
    <s v="6/10/2022"/>
    <s v="14:02"/>
    <s v="0:01:27"/>
    <s v="Data Analyst"/>
    <n v="1"/>
    <n v="0"/>
    <n v="0"/>
    <n v="0"/>
    <n v="0"/>
    <s v="Yes"/>
    <s v="0-40k"/>
    <n v="1"/>
    <s v="Finance"/>
    <s v="Python"/>
    <n v="5"/>
    <n v="2"/>
    <n v="5"/>
    <n v="4"/>
    <n v="3"/>
    <n v="5"/>
    <n v="4"/>
    <s v="Neither easy nor difficult"/>
    <s v="Good Work/Life Balance"/>
    <x v="0"/>
    <n v="0"/>
    <n v="26"/>
    <s v="Bachelors"/>
    <n v="3"/>
    <s v="White or Caucasian"/>
    <s v="Middle East"/>
    <n v="0"/>
    <n v="0"/>
    <n v="0"/>
    <n v="0"/>
    <n v="0"/>
    <n v="0"/>
    <n v="0"/>
    <n v="0"/>
  </r>
  <r>
    <s v="62a387e6575fa3a5ae8940a1"/>
    <s v="anonymous"/>
    <s v="6/10/2022"/>
    <s v="14:05"/>
    <s v="0:02:11"/>
    <s v="Data Analyst"/>
    <n v="1"/>
    <n v="0"/>
    <n v="0"/>
    <n v="0"/>
    <n v="0"/>
    <s v="No"/>
    <s v="0-40k"/>
    <n v="1"/>
    <s v="Tech"/>
    <s v="Python"/>
    <n v="3"/>
    <n v="3"/>
    <n v="5"/>
    <n v="4"/>
    <n v="3"/>
    <n v="2"/>
    <n v="3.3333333333333335"/>
    <s v="Difficult"/>
    <s v="Other"/>
    <x v="1"/>
    <n v="1"/>
    <n v="22"/>
    <s v="Bachelors"/>
    <n v="3"/>
    <s v="Asian or Asian American"/>
    <s v="India"/>
    <n v="0"/>
    <n v="0"/>
    <n v="0"/>
    <n v="1"/>
    <n v="0"/>
    <n v="0"/>
    <n v="0"/>
    <n v="0"/>
  </r>
  <r>
    <s v="62a42243f8d5efcc22f90c55"/>
    <s v="anonymous"/>
    <s v="6/11/2022"/>
    <s v="1:04"/>
    <s v="0:01:37"/>
    <s v="Student/Looking/None"/>
    <n v="0"/>
    <n v="0"/>
    <n v="0"/>
    <n v="0"/>
    <n v="0"/>
    <s v="No"/>
    <s v="0-40k"/>
    <n v="1"/>
    <s v="Other"/>
    <s v="Python"/>
    <n v="0"/>
    <n v="0"/>
    <n v="0"/>
    <n v="0"/>
    <n v="0"/>
    <n v="0"/>
    <n v="0"/>
    <s v="Very Difficult"/>
    <s v="Remote Work"/>
    <x v="0"/>
    <n v="0"/>
    <n v="25"/>
    <s v="Bachelors"/>
    <n v="3"/>
    <s v="Asian or Asian American"/>
    <s v="Asia"/>
    <n v="0"/>
    <n v="0"/>
    <n v="0"/>
    <n v="0"/>
    <n v="0"/>
    <n v="1"/>
    <n v="0"/>
    <n v="0"/>
  </r>
  <r>
    <s v="62a68f1e0a77c1a77f69a381"/>
    <s v="anonymous"/>
    <s v="6/12/2022"/>
    <s v="21:13"/>
    <s v="0:04:36"/>
    <s v="Other"/>
    <n v="0"/>
    <n v="0"/>
    <n v="0"/>
    <n v="0"/>
    <n v="0"/>
    <s v="Yes"/>
    <s v="0-40k"/>
    <n v="1"/>
    <s v="Other"/>
    <s v="Python"/>
    <n v="3"/>
    <n v="3"/>
    <n v="3"/>
    <n v="2"/>
    <n v="2"/>
    <n v="2"/>
    <n v="2.5"/>
    <s v="Very Easy"/>
    <s v="Good Work/Life Balance"/>
    <x v="0"/>
    <n v="0"/>
    <n v="48"/>
    <s v="Masters"/>
    <n v="4"/>
    <s v="Other"/>
    <s v="Asia"/>
    <n v="0"/>
    <n v="0"/>
    <n v="0"/>
    <n v="0"/>
    <n v="0"/>
    <n v="1"/>
    <n v="0"/>
    <n v="0"/>
  </r>
  <r>
    <s v="62a9e206f3072dd8926bce70"/>
    <s v="anonymous"/>
    <s v="6/15/2022"/>
    <s v="9:43"/>
    <s v="0:02:07"/>
    <s v="Data Analyst"/>
    <n v="1"/>
    <n v="0"/>
    <n v="0"/>
    <n v="0"/>
    <n v="0"/>
    <s v="No"/>
    <s v="0-40k"/>
    <n v="1"/>
    <s v="Tech"/>
    <s v="Python"/>
    <n v="3"/>
    <n v="8"/>
    <n v="8"/>
    <n v="5"/>
    <n v="7"/>
    <n v="9"/>
    <n v="6.666666666666667"/>
    <s v="Easy"/>
    <s v="Better Salary"/>
    <x v="0"/>
    <n v="0"/>
    <n v="26"/>
    <s v="Bachelors"/>
    <n v="3"/>
    <s v="Asian or Asian American"/>
    <s v="Asia"/>
    <n v="0"/>
    <n v="0"/>
    <n v="0"/>
    <n v="0"/>
    <n v="0"/>
    <n v="1"/>
    <n v="0"/>
    <n v="0"/>
  </r>
  <r>
    <s v="62a389b70f8c8599d5afad1a"/>
    <s v="anonymous"/>
    <s v="6/10/2022"/>
    <s v="14:13"/>
    <s v="0:02:27"/>
    <s v="Data Analyst"/>
    <n v="1"/>
    <n v="0"/>
    <n v="0"/>
    <n v="0"/>
    <n v="0"/>
    <s v="No"/>
    <s v="0-40k"/>
    <n v="1"/>
    <s v="Tech"/>
    <s v="Python"/>
    <n v="3"/>
    <n v="5"/>
    <n v="4"/>
    <n v="5"/>
    <n v="4"/>
    <n v="2"/>
    <n v="3.8333333333333335"/>
    <s v="Neither easy nor difficult"/>
    <s v="Better Salary"/>
    <x v="0"/>
    <n v="0"/>
    <n v="29"/>
    <s v="Bachelors"/>
    <n v="3"/>
    <s v="Asian or Asian American"/>
    <s v="India"/>
    <n v="0"/>
    <n v="0"/>
    <n v="0"/>
    <n v="1"/>
    <n v="0"/>
    <n v="0"/>
    <n v="0"/>
    <n v="0"/>
  </r>
  <r>
    <s v="62a389ed18134ddc75cf24f8"/>
    <s v="anonymous"/>
    <s v="6/10/2022"/>
    <s v="14:14"/>
    <s v="0:01:27"/>
    <s v="Data Scientist"/>
    <n v="0"/>
    <n v="0"/>
    <n v="1"/>
    <n v="0"/>
    <n v="0"/>
    <s v="No"/>
    <s v="0-40k"/>
    <n v="1"/>
    <s v="Tech"/>
    <s v="R"/>
    <n v="2"/>
    <n v="7"/>
    <n v="7"/>
    <n v="7"/>
    <n v="7"/>
    <n v="7"/>
    <n v="6.166666666666667"/>
    <s v="Easy"/>
    <s v="Better Salary"/>
    <x v="0"/>
    <n v="0"/>
    <n v="21"/>
    <s v="Bachelors"/>
    <n v="3"/>
    <s v="Black or African American"/>
    <s v="Africa"/>
    <n v="0"/>
    <n v="1"/>
    <n v="0"/>
    <n v="0"/>
    <n v="0"/>
    <n v="0"/>
    <n v="0"/>
    <n v="0"/>
  </r>
  <r>
    <s v="62aee103f8f756164595adb8"/>
    <s v="anonymous"/>
    <s v="6/19/2022"/>
    <s v="4:40"/>
    <s v="0:01:20"/>
    <s v="Student/Looking/None"/>
    <n v="0"/>
    <n v="0"/>
    <n v="0"/>
    <n v="0"/>
    <n v="0"/>
    <s v="Yes"/>
    <s v="0-40k"/>
    <n v="1"/>
    <s v="Education"/>
    <s v="Python"/>
    <n v="7"/>
    <n v="8"/>
    <n v="9"/>
    <n v="8"/>
    <n v="9"/>
    <n v="10"/>
    <n v="8.5"/>
    <s v="Difficult"/>
    <s v="Good Work/Life Balance"/>
    <x v="0"/>
    <n v="0"/>
    <n v="26"/>
    <s v="Bachelors"/>
    <n v="3"/>
    <s v="Asian or Asian American"/>
    <s v="Asia"/>
    <n v="0"/>
    <n v="0"/>
    <n v="0"/>
    <n v="0"/>
    <n v="0"/>
    <n v="1"/>
    <n v="0"/>
    <n v="0"/>
  </r>
  <r>
    <s v="62a38a4d575fa3a5ae8944df"/>
    <s v="anonymous"/>
    <s v="6/10/2022"/>
    <s v="14:15"/>
    <s v="0:01:43"/>
    <s v="Data Analyst"/>
    <n v="1"/>
    <n v="0"/>
    <n v="0"/>
    <n v="0"/>
    <n v="0"/>
    <s v="No"/>
    <s v="41k-65k"/>
    <n v="2"/>
    <s v="Education"/>
    <s v="Python"/>
    <n v="7"/>
    <n v="7"/>
    <n v="8"/>
    <n v="8"/>
    <n v="6"/>
    <n v="7"/>
    <n v="7.166666666666667"/>
    <s v="Neither easy nor difficult"/>
    <s v="Good Work/Life Balance"/>
    <x v="0"/>
    <n v="0"/>
    <n v="26"/>
    <s v="Bachelors"/>
    <n v="3"/>
    <s v="Black or African American"/>
    <s v="North America"/>
    <n v="1"/>
    <n v="0"/>
    <n v="0"/>
    <n v="0"/>
    <n v="0"/>
    <n v="0"/>
    <n v="0"/>
    <n v="0"/>
  </r>
  <r>
    <s v="62a38a97cf25554317309af2"/>
    <s v="anonymous"/>
    <s v="6/10/2022"/>
    <s v="14:16"/>
    <s v="0:01:42"/>
    <s v="Data Analyst"/>
    <n v="1"/>
    <n v="0"/>
    <n v="0"/>
    <n v="0"/>
    <n v="0"/>
    <s v="Yes"/>
    <s v="41k-65k"/>
    <n v="2"/>
    <s v="Other"/>
    <s v="Python"/>
    <n v="2"/>
    <n v="4"/>
    <n v="7"/>
    <n v="10"/>
    <n v="5"/>
    <n v="10"/>
    <n v="6.333333333333333"/>
    <s v="Neither easy nor difficult"/>
    <s v="Remote Work"/>
    <x v="0"/>
    <n v="0"/>
    <n v="28"/>
    <s v="Bachelors"/>
    <n v="3"/>
    <s v="White or Caucasian"/>
    <s v="North America"/>
    <n v="1"/>
    <n v="0"/>
    <n v="0"/>
    <n v="0"/>
    <n v="0"/>
    <n v="0"/>
    <n v="0"/>
    <n v="0"/>
  </r>
  <r>
    <s v="62a38c120f8c8599d5afb0e9"/>
    <s v="anonymous"/>
    <s v="6/10/2022"/>
    <s v="14:23"/>
    <s v="0:02:02"/>
    <s v="Other"/>
    <n v="0"/>
    <n v="0"/>
    <n v="0"/>
    <n v="0"/>
    <n v="0"/>
    <s v="No"/>
    <s v="41k-65k"/>
    <n v="2"/>
    <s v="Other"/>
    <s v="Python"/>
    <n v="1"/>
    <n v="5"/>
    <n v="5"/>
    <n v="1"/>
    <n v="0"/>
    <n v="3"/>
    <n v="2.5"/>
    <s v="Easy"/>
    <s v="Better Salary"/>
    <x v="1"/>
    <n v="1"/>
    <n v="33"/>
    <s v="Bachelors"/>
    <n v="3"/>
    <s v="White or Caucasian"/>
    <s v="North America"/>
    <n v="1"/>
    <n v="0"/>
    <n v="0"/>
    <n v="0"/>
    <n v="0"/>
    <n v="0"/>
    <n v="0"/>
    <n v="0"/>
  </r>
  <r>
    <s v="62a38c9dbc6861bf317760c4"/>
    <s v="anonymous"/>
    <s v="6/10/2022"/>
    <s v="14:25"/>
    <s v="0:01:57"/>
    <s v="Data Analyst"/>
    <n v="1"/>
    <n v="0"/>
    <n v="0"/>
    <n v="0"/>
    <n v="0"/>
    <s v="Yes"/>
    <s v="66k-85k"/>
    <n v="3"/>
    <s v="Other"/>
    <s v="SQL"/>
    <n v="7"/>
    <n v="6"/>
    <n v="5"/>
    <n v="7"/>
    <n v="4"/>
    <n v="4"/>
    <n v="5.5"/>
    <s v="Easy"/>
    <s v="Better Salary"/>
    <x v="1"/>
    <n v="1"/>
    <n v="56"/>
    <s v="Bachelors"/>
    <n v="3"/>
    <s v="White or Caucasian"/>
    <s v="North America"/>
    <n v="1"/>
    <n v="0"/>
    <n v="0"/>
    <n v="0"/>
    <n v="0"/>
    <n v="0"/>
    <n v="0"/>
    <n v="0"/>
  </r>
  <r>
    <s v="62b4404df31287f32e14d1c1"/>
    <s v="anonymous"/>
    <s v="6/23/2022"/>
    <s v="6:28"/>
    <s v="0:01:20"/>
    <s v="Database Developer"/>
    <n v="0"/>
    <n v="0"/>
    <n v="0"/>
    <n v="0"/>
    <n v="1"/>
    <s v="Yes"/>
    <s v="0-40k"/>
    <n v="1"/>
    <s v="Telecommunication"/>
    <s v="Python"/>
    <n v="5"/>
    <n v="5"/>
    <n v="5"/>
    <n v="5"/>
    <n v="4"/>
    <n v="5"/>
    <n v="4.833333333333333"/>
    <s v="Easy"/>
    <s v="Better Salary"/>
    <x v="0"/>
    <n v="0"/>
    <n v="66"/>
    <s v="High School"/>
    <n v="1"/>
    <s v="Black or African American"/>
    <s v="Africa"/>
    <n v="0"/>
    <n v="1"/>
    <n v="0"/>
    <n v="0"/>
    <n v="0"/>
    <n v="0"/>
    <n v="0"/>
    <n v="0"/>
  </r>
  <r>
    <s v="62a3906224a262602738c58a"/>
    <s v="anonymous"/>
    <s v="6/10/2022"/>
    <s v="14:41"/>
    <s v="0:01:16"/>
    <s v="Data Scientist"/>
    <n v="0"/>
    <n v="0"/>
    <n v="1"/>
    <n v="0"/>
    <n v="0"/>
    <s v="Yes"/>
    <s v="125k-150k"/>
    <n v="6"/>
    <s v="Healthcare"/>
    <s v="Python"/>
    <n v="4"/>
    <n v="5"/>
    <n v="5"/>
    <n v="5"/>
    <n v="4"/>
    <n v="5"/>
    <n v="4.666666666666667"/>
    <s v="Difficult"/>
    <s v="Better Salary"/>
    <x v="0"/>
    <n v="0"/>
    <n v="28"/>
    <s v="Masters"/>
    <n v="4"/>
    <s v="White or Caucasian"/>
    <s v="North America"/>
    <n v="1"/>
    <n v="0"/>
    <n v="0"/>
    <n v="0"/>
    <n v="0"/>
    <n v="0"/>
    <n v="0"/>
    <n v="0"/>
  </r>
  <r>
    <s v="62a3907cbae91e4b8b838917"/>
    <s v="anonymous"/>
    <s v="6/10/2022"/>
    <s v="14:42"/>
    <s v="0:01:44"/>
    <s v="Student/Looking/None"/>
    <n v="0"/>
    <n v="0"/>
    <n v="0"/>
    <n v="0"/>
    <n v="0"/>
    <s v="No"/>
    <s v="0-40k"/>
    <n v="1"/>
    <s v="Other"/>
    <s v="JavaScript"/>
    <n v="0"/>
    <n v="0"/>
    <n v="0"/>
    <n v="0"/>
    <n v="0"/>
    <n v="10"/>
    <n v="1.6666666666666667"/>
    <s v="Neither easy nor difficult"/>
    <s v="Remote Work"/>
    <x v="0"/>
    <n v="0"/>
    <n v="21"/>
    <s v="High School"/>
    <n v="1"/>
    <s v="White or Caucasian"/>
    <s v="Middle East"/>
    <n v="0"/>
    <n v="0"/>
    <n v="0"/>
    <n v="0"/>
    <n v="0"/>
    <n v="0"/>
    <n v="0"/>
    <n v="0"/>
  </r>
  <r>
    <s v="62a390c0d8c00e9f541a6fd7"/>
    <s v="anonymous"/>
    <s v="6/10/2022"/>
    <s v="14:43"/>
    <s v="0:02:14"/>
    <s v="Student/Looking/None"/>
    <n v="0"/>
    <n v="0"/>
    <n v="0"/>
    <n v="0"/>
    <n v="0"/>
    <s v="No"/>
    <s v="66k-85k"/>
    <n v="3"/>
    <s v="Other"/>
    <s v="Python"/>
    <n v="2"/>
    <n v="2"/>
    <n v="4"/>
    <n v="1"/>
    <n v="2"/>
    <n v="1"/>
    <n v="2"/>
    <s v="Neither easy nor difficult"/>
    <s v="Good Work/Life Balance"/>
    <x v="0"/>
    <n v="0"/>
    <n v="35"/>
    <s v="Masters"/>
    <n v="4"/>
    <s v="Black or African American"/>
    <s v="North America"/>
    <n v="1"/>
    <n v="0"/>
    <n v="0"/>
    <n v="0"/>
    <n v="0"/>
    <n v="0"/>
    <n v="0"/>
    <n v="0"/>
  </r>
  <r>
    <s v="62a3a9dbd8c00e9f541a93eb"/>
    <s v="anonymous"/>
    <s v="6/10/2022"/>
    <s v="16:30"/>
    <s v="0:01:54"/>
    <s v="Data Analyst"/>
    <n v="1"/>
    <n v="0"/>
    <n v="0"/>
    <n v="0"/>
    <n v="0"/>
    <s v="Yes"/>
    <s v="0-40k"/>
    <n v="1"/>
    <s v="Tech"/>
    <s v="Python"/>
    <n v="4"/>
    <n v="4"/>
    <n v="4"/>
    <n v="5"/>
    <n v="2"/>
    <n v="1"/>
    <n v="3.3333333333333335"/>
    <s v="Difficult"/>
    <s v="Better Salary"/>
    <x v="0"/>
    <n v="0"/>
    <n v="29"/>
    <s v="Masters"/>
    <n v="4"/>
    <s v="White or Caucasian"/>
    <s v="Middle East"/>
    <n v="0"/>
    <n v="0"/>
    <n v="0"/>
    <n v="0"/>
    <n v="0"/>
    <n v="0"/>
    <n v="0"/>
    <n v="0"/>
  </r>
  <r>
    <s v="62a391cacf2555431730a623"/>
    <s v="anonymous"/>
    <s v="6/10/2022"/>
    <s v="14:47"/>
    <s v="0:01:18"/>
    <s v="Data Analyst"/>
    <n v="1"/>
    <n v="0"/>
    <n v="0"/>
    <n v="0"/>
    <n v="0"/>
    <s v="No"/>
    <s v="86k-105k"/>
    <n v="4"/>
    <s v="Tech"/>
    <s v="Python"/>
    <n v="9"/>
    <n v="10"/>
    <n v="8"/>
    <n v="8"/>
    <n v="7"/>
    <n v="7"/>
    <n v="8.1666666666666661"/>
    <s v="Neither easy nor difficult"/>
    <s v="Other"/>
    <x v="1"/>
    <n v="1"/>
    <n v="23"/>
    <s v="Bachelors"/>
    <n v="3"/>
    <s v="Asian or Asian American"/>
    <s v="North America"/>
    <n v="1"/>
    <n v="0"/>
    <n v="0"/>
    <n v="0"/>
    <n v="0"/>
    <n v="0"/>
    <n v="0"/>
    <n v="0"/>
  </r>
  <r>
    <s v="62a39214f8f756164585c6b6"/>
    <s v="anonymous"/>
    <s v="6/10/2022"/>
    <s v="14:48"/>
    <s v="0:03:06"/>
    <s v="Other"/>
    <n v="0"/>
    <n v="0"/>
    <n v="0"/>
    <n v="0"/>
    <n v="0"/>
    <s v="No"/>
    <s v="41k-65k"/>
    <n v="2"/>
    <s v="Finance"/>
    <s v="Python"/>
    <n v="3"/>
    <n v="3"/>
    <n v="3"/>
    <n v="0"/>
    <n v="0"/>
    <n v="1"/>
    <n v="1.6666666666666667"/>
    <s v="Difficult"/>
    <s v="Good Work/Life Balance"/>
    <x v="0"/>
    <n v="0"/>
    <n v="25"/>
    <s v="Bachelors"/>
    <n v="3"/>
    <s v="Asian or Asian American"/>
    <s v="India"/>
    <n v="0"/>
    <n v="0"/>
    <n v="0"/>
    <n v="1"/>
    <n v="0"/>
    <n v="0"/>
    <n v="0"/>
    <n v="0"/>
  </r>
  <r>
    <s v="62a39297b4da29969c638679"/>
    <s v="anonymous"/>
    <s v="6/10/2022"/>
    <s v="14:51"/>
    <s v="0:01:36"/>
    <s v="Data Engineer"/>
    <n v="0"/>
    <n v="1"/>
    <n v="0"/>
    <n v="0"/>
    <n v="0"/>
    <s v="Yes"/>
    <s v="86k-105k"/>
    <n v="4"/>
    <s v="Other"/>
    <s v="Python"/>
    <n v="8"/>
    <n v="7"/>
    <n v="10"/>
    <n v="9"/>
    <n v="10"/>
    <n v="10"/>
    <n v="9"/>
    <s v="Easy"/>
    <s v="Better Salary"/>
    <x v="0"/>
    <n v="0"/>
    <n v="27"/>
    <s v="Masters"/>
    <n v="4"/>
    <s v="White or Caucasian"/>
    <s v="North America"/>
    <n v="1"/>
    <n v="0"/>
    <n v="0"/>
    <n v="0"/>
    <n v="0"/>
    <n v="0"/>
    <n v="0"/>
    <n v="0"/>
  </r>
  <r>
    <s v="62a393330a77c1a77f6662e4"/>
    <s v="anonymous"/>
    <s v="6/10/2022"/>
    <s v="14:53"/>
    <s v="0:01:54"/>
    <s v="Data Analyst"/>
    <n v="1"/>
    <n v="0"/>
    <n v="0"/>
    <n v="0"/>
    <n v="0"/>
    <s v="No"/>
    <s v="0-40k"/>
    <n v="1"/>
    <s v="Tech"/>
    <s v="Python"/>
    <n v="3"/>
    <n v="8"/>
    <n v="7"/>
    <n v="5"/>
    <n v="8"/>
    <n v="7"/>
    <n v="6.333333333333333"/>
    <s v="Neither easy nor difficult"/>
    <s v="Better Salary"/>
    <x v="0"/>
    <n v="0"/>
    <n v="22"/>
    <s v="Bachelors"/>
    <n v="3"/>
    <s v="Other"/>
    <s v="India"/>
    <n v="0"/>
    <n v="0"/>
    <n v="0"/>
    <n v="1"/>
    <n v="0"/>
    <n v="0"/>
    <n v="0"/>
    <n v="0"/>
  </r>
  <r>
    <s v="62a3944024a262602738cb07"/>
    <s v="anonymous"/>
    <s v="6/10/2022"/>
    <s v="14:58"/>
    <s v="0:02:02"/>
    <s v="Data Analyst"/>
    <n v="1"/>
    <n v="0"/>
    <n v="0"/>
    <n v="0"/>
    <n v="0"/>
    <s v="Yes"/>
    <s v="0-40k"/>
    <n v="1"/>
    <s v="Other"/>
    <s v="Python"/>
    <n v="6"/>
    <n v="3"/>
    <n v="5"/>
    <n v="7"/>
    <n v="5"/>
    <n v="7"/>
    <n v="5.5"/>
    <s v="Neither easy nor difficult"/>
    <s v="Good Work/Life Balance"/>
    <x v="0"/>
    <n v="0"/>
    <n v="22"/>
    <s v="Bachelors"/>
    <n v="3"/>
    <s v="Asian or Asian American"/>
    <s v="India"/>
    <n v="0"/>
    <n v="0"/>
    <n v="0"/>
    <n v="1"/>
    <n v="0"/>
    <n v="0"/>
    <n v="0"/>
    <n v="0"/>
  </r>
  <r>
    <s v="62a3951ed8c00e9f541a75d1"/>
    <s v="anonymous"/>
    <s v="6/10/2022"/>
    <s v="15:01"/>
    <s v="0:01:41"/>
    <s v="Other"/>
    <n v="0"/>
    <n v="0"/>
    <n v="0"/>
    <n v="0"/>
    <n v="0"/>
    <s v="No"/>
    <s v="106k-125k"/>
    <n v="5"/>
    <s v="Other"/>
    <s v="Java"/>
    <n v="7"/>
    <n v="7"/>
    <n v="4"/>
    <n v="5"/>
    <n v="5"/>
    <n v="4"/>
    <n v="5.333333333333333"/>
    <s v="Neither easy nor difficult"/>
    <s v="Better Salary"/>
    <x v="0"/>
    <n v="0"/>
    <n v="43"/>
    <s v="Masters"/>
    <n v="4"/>
    <s v="Asian or Asian American"/>
    <s v="North America"/>
    <n v="1"/>
    <n v="0"/>
    <n v="0"/>
    <n v="0"/>
    <n v="0"/>
    <n v="0"/>
    <n v="0"/>
    <n v="0"/>
  </r>
  <r>
    <s v="62a3958fcec54911e9caf827"/>
    <s v="anonymous"/>
    <s v="6/10/2022"/>
    <s v="15:03"/>
    <s v="0:05:13"/>
    <s v="Other"/>
    <n v="0"/>
    <n v="0"/>
    <n v="0"/>
    <n v="0"/>
    <n v="0"/>
    <s v="Yes"/>
    <s v="0-40k"/>
    <n v="1"/>
    <s v="Tech"/>
    <s v="Python"/>
    <n v="3"/>
    <n v="5"/>
    <n v="8"/>
    <n v="4"/>
    <n v="5"/>
    <n v="5"/>
    <n v="5"/>
    <s v="Difficult"/>
    <s v="Better Salary"/>
    <x v="1"/>
    <n v="1"/>
    <n v="32"/>
    <s v="Bachelors"/>
    <n v="3"/>
    <s v="Asian or Asian American"/>
    <s v="North America"/>
    <n v="1"/>
    <n v="0"/>
    <n v="0"/>
    <n v="0"/>
    <n v="0"/>
    <n v="0"/>
    <n v="0"/>
    <n v="0"/>
  </r>
  <r>
    <s v="62a3976ecf2555431730af5e"/>
    <s v="anonymous"/>
    <s v="6/10/2022"/>
    <s v="15:11"/>
    <s v="0:01:40"/>
    <s v="Other"/>
    <n v="0"/>
    <n v="0"/>
    <n v="0"/>
    <n v="0"/>
    <n v="0"/>
    <s v="No"/>
    <s v="66k-85k"/>
    <n v="3"/>
    <s v="Other"/>
    <s v="Python"/>
    <n v="4"/>
    <n v="6"/>
    <n v="2"/>
    <n v="3"/>
    <n v="3"/>
    <n v="2"/>
    <n v="3.3333333333333335"/>
    <s v="Very Difficult"/>
    <s v="Remote Work"/>
    <x v="0"/>
    <n v="0"/>
    <n v="31"/>
    <s v="Bachelors"/>
    <n v="3"/>
    <s v="Hispanic or Latino"/>
    <s v="North America"/>
    <n v="1"/>
    <n v="0"/>
    <n v="0"/>
    <n v="0"/>
    <n v="0"/>
    <n v="0"/>
    <n v="0"/>
    <n v="0"/>
  </r>
  <r>
    <s v="62a397fb5d257a28a30e279a"/>
    <s v="anonymous"/>
    <s v="6/10/2022"/>
    <s v="15:14"/>
    <s v="0:01:20"/>
    <s v="Data Engineer"/>
    <n v="0"/>
    <n v="1"/>
    <n v="0"/>
    <n v="0"/>
    <n v="0"/>
    <s v="No"/>
    <s v="0-40k"/>
    <n v="1"/>
    <s v="Other"/>
    <s v="Python"/>
    <n v="0"/>
    <n v="10"/>
    <n v="10"/>
    <n v="5"/>
    <n v="0"/>
    <n v="3"/>
    <n v="4.666666666666667"/>
    <s v="Neither easy nor difficult"/>
    <s v="Better Salary"/>
    <x v="0"/>
    <n v="0"/>
    <n v="25"/>
    <s v="Bachelors"/>
    <n v="3"/>
    <s v="White or Caucasian"/>
    <s v="United Kingdom"/>
    <n v="0"/>
    <n v="0"/>
    <n v="0"/>
    <n v="0"/>
    <n v="1"/>
    <n v="0"/>
    <n v="0"/>
    <n v="0"/>
  </r>
  <r>
    <s v="62a3980c7dc029e2d66c9a81"/>
    <s v="anonymous"/>
    <s v="6/10/2022"/>
    <s v="15:14"/>
    <s v="0:01:49"/>
    <s v="Data Analyst"/>
    <n v="1"/>
    <n v="0"/>
    <n v="0"/>
    <n v="0"/>
    <n v="0"/>
    <s v="No"/>
    <s v="41k-65k"/>
    <n v="2"/>
    <s v="Agriculture"/>
    <s v="SQL"/>
    <n v="3"/>
    <n v="5"/>
    <n v="5"/>
    <n v="5"/>
    <n v="3"/>
    <n v="2"/>
    <n v="3.8333333333333335"/>
    <s v="Neither easy nor difficult"/>
    <s v="Better Salary"/>
    <x v="1"/>
    <n v="1"/>
    <n v="25"/>
    <s v="Masters"/>
    <n v="4"/>
    <s v="Asian or Asian American"/>
    <s v="North America"/>
    <n v="1"/>
    <n v="0"/>
    <n v="0"/>
    <n v="0"/>
    <n v="0"/>
    <n v="0"/>
    <n v="0"/>
    <n v="0"/>
  </r>
  <r>
    <s v="62a3980e0f8c8599d5afc32c"/>
    <s v="anonymous"/>
    <s v="6/10/2022"/>
    <s v="15:14"/>
    <s v="0:01:27"/>
    <s v="Data Analyst"/>
    <n v="1"/>
    <n v="0"/>
    <n v="0"/>
    <n v="0"/>
    <n v="0"/>
    <s v="Yes"/>
    <s v="106k-125k"/>
    <n v="5"/>
    <s v="Other"/>
    <s v="Other"/>
    <n v="9"/>
    <n v="9"/>
    <n v="9"/>
    <n v="6"/>
    <n v="9"/>
    <n v="8"/>
    <n v="8.3333333333333339"/>
    <s v="Difficult"/>
    <s v="Good Work/Life Balance"/>
    <x v="0"/>
    <n v="0"/>
    <n v="31"/>
    <s v="Masters"/>
    <n v="4"/>
    <s v="Asian or Asian American"/>
    <s v="North America"/>
    <n v="1"/>
    <n v="0"/>
    <n v="0"/>
    <n v="0"/>
    <n v="0"/>
    <n v="0"/>
    <n v="0"/>
    <n v="0"/>
  </r>
  <r>
    <s v="62a36d3124a262602738862c"/>
    <s v="anonymous"/>
    <s v="6/10/2022"/>
    <s v="12:11"/>
    <s v="0:02:23"/>
    <s v="Data Analyst"/>
    <n v="1"/>
    <n v="0"/>
    <n v="0"/>
    <n v="0"/>
    <n v="0"/>
    <s v="Yes"/>
    <s v="0-40k"/>
    <n v="1"/>
    <s v="Telecommunication"/>
    <s v="Python"/>
    <n v="5"/>
    <n v="8"/>
    <n v="8"/>
    <n v="9"/>
    <n v="7"/>
    <n v="9"/>
    <n v="7.666666666666667"/>
    <s v="Very Easy"/>
    <s v="Better Salary"/>
    <x v="0"/>
    <n v="0"/>
    <n v="26"/>
    <s v="Bachelors"/>
    <n v="3"/>
    <s v="Other"/>
    <s v="Middle East"/>
    <n v="0"/>
    <n v="0"/>
    <n v="0"/>
    <n v="0"/>
    <n v="0"/>
    <n v="0"/>
    <n v="0"/>
    <n v="0"/>
  </r>
  <r>
    <s v="62a3b255d8c00e9f541a9fd5"/>
    <s v="anonymous"/>
    <s v="6/10/2022"/>
    <s v="17:06"/>
    <s v="0:02:18"/>
    <s v="Data Analyst"/>
    <n v="1"/>
    <n v="0"/>
    <n v="0"/>
    <n v="0"/>
    <n v="0"/>
    <s v="Yes"/>
    <s v="86k-105k"/>
    <n v="4"/>
    <s v="Other"/>
    <s v="Python"/>
    <n v="4"/>
    <n v="6"/>
    <n v="3"/>
    <n v="4"/>
    <n v="4"/>
    <n v="2"/>
    <n v="3.8333333333333335"/>
    <s v="Easy"/>
    <s v="Better Salary"/>
    <x v="1"/>
    <n v="1"/>
    <n v="28"/>
    <s v="Masters"/>
    <n v="4"/>
    <s v="Other"/>
    <s v="Europe"/>
    <n v="0"/>
    <n v="0"/>
    <n v="1"/>
    <n v="0"/>
    <n v="0"/>
    <n v="0"/>
    <n v="0"/>
    <n v="0"/>
  </r>
  <r>
    <s v="62a39b315d257a28a30e2cae"/>
    <s v="anonymous"/>
    <s v="6/10/2022"/>
    <s v="15:27"/>
    <s v="0:01:40"/>
    <s v="Data Analyst"/>
    <n v="1"/>
    <n v="0"/>
    <n v="0"/>
    <n v="0"/>
    <n v="0"/>
    <s v="Yes"/>
    <s v="66k-85k"/>
    <n v="3"/>
    <s v="Other"/>
    <s v="R"/>
    <n v="6"/>
    <n v="10"/>
    <n v="10"/>
    <n v="10"/>
    <n v="9"/>
    <n v="8"/>
    <n v="8.8333333333333339"/>
    <s v="Easy"/>
    <s v="Remote Work"/>
    <x v="0"/>
    <n v="0"/>
    <n v="28"/>
    <s v="Bachelors"/>
    <n v="3"/>
    <s v="White or Caucasian"/>
    <s v="North America"/>
    <n v="1"/>
    <n v="0"/>
    <n v="0"/>
    <n v="0"/>
    <n v="0"/>
    <n v="0"/>
    <n v="0"/>
    <n v="0"/>
  </r>
  <r>
    <s v="62a390e4f3072dd89262c0cd"/>
    <s v="anonymous"/>
    <s v="6/10/2022"/>
    <s v="14:43"/>
    <s v="0:01:25"/>
    <s v="Data Analyst"/>
    <n v="1"/>
    <n v="0"/>
    <n v="0"/>
    <n v="0"/>
    <n v="0"/>
    <s v="No"/>
    <s v="41k-65k"/>
    <n v="2"/>
    <s v="Healthcare"/>
    <s v="Python"/>
    <n v="7"/>
    <n v="5"/>
    <n v="9"/>
    <n v="9"/>
    <n v="9"/>
    <n v="8"/>
    <n v="7.833333333333333"/>
    <s v="Neither easy nor difficult"/>
    <s v="Remote Work"/>
    <x v="0"/>
    <n v="0"/>
    <n v="29"/>
    <s v="Masters"/>
    <n v="4"/>
    <s v="Asian or Asian American"/>
    <s v="Europe"/>
    <n v="0"/>
    <n v="0"/>
    <n v="1"/>
    <n v="0"/>
    <n v="0"/>
    <n v="0"/>
    <n v="0"/>
    <n v="0"/>
  </r>
  <r>
    <s v="62ace61d575fa3a5ae972d57"/>
    <s v="anonymous"/>
    <s v="6/17/2022"/>
    <s v="16:37"/>
    <s v="0:01:26"/>
    <s v="Data Analyst"/>
    <n v="1"/>
    <n v="0"/>
    <n v="0"/>
    <n v="0"/>
    <n v="0"/>
    <s v="No"/>
    <s v="86k-105k"/>
    <n v="4"/>
    <s v="Tech"/>
    <s v="Python"/>
    <n v="4"/>
    <n v="4"/>
    <n v="4"/>
    <n v="4"/>
    <n v="3"/>
    <n v="4"/>
    <n v="3.8333333333333335"/>
    <s v="Neither easy nor difficult"/>
    <s v="Better Salary"/>
    <x v="0"/>
    <n v="0"/>
    <n v="26"/>
    <s v="Masters"/>
    <n v="4"/>
    <s v="Asian or Asian American"/>
    <s v="Europe"/>
    <n v="0"/>
    <n v="0"/>
    <n v="1"/>
    <n v="0"/>
    <n v="0"/>
    <n v="0"/>
    <n v="0"/>
    <n v="0"/>
  </r>
  <r>
    <s v="62a39e03f408bae018eded39"/>
    <s v="anonymous"/>
    <s v="6/10/2022"/>
    <s v="15:39"/>
    <s v="0:01:59"/>
    <s v="Data Analyst"/>
    <n v="1"/>
    <n v="0"/>
    <n v="0"/>
    <n v="0"/>
    <n v="0"/>
    <s v="No"/>
    <s v="0-40k"/>
    <n v="1"/>
    <s v="Other"/>
    <s v="Python"/>
    <n v="6"/>
    <n v="6"/>
    <n v="10"/>
    <n v="8"/>
    <n v="6"/>
    <n v="8"/>
    <n v="7.333333333333333"/>
    <s v="Neither easy nor difficult"/>
    <s v="Better Salary"/>
    <x v="0"/>
    <n v="0"/>
    <n v="25"/>
    <s v="Bachelors"/>
    <n v="3"/>
    <s v="White or Caucasian"/>
    <s v="Europe"/>
    <n v="0"/>
    <n v="0"/>
    <n v="1"/>
    <n v="0"/>
    <n v="0"/>
    <n v="0"/>
    <n v="0"/>
    <n v="0"/>
  </r>
  <r>
    <s v="62a39e69d8c00e9f541a8358"/>
    <s v="anonymous"/>
    <s v="6/10/2022"/>
    <s v="15:41"/>
    <s v="0:01:10"/>
    <s v="Other"/>
    <n v="0"/>
    <n v="0"/>
    <n v="0"/>
    <n v="0"/>
    <n v="0"/>
    <s v="No"/>
    <s v="41k-65k"/>
    <n v="2"/>
    <s v="Other"/>
    <s v="R"/>
    <n v="5"/>
    <n v="5"/>
    <n v="5"/>
    <n v="5"/>
    <n v="5"/>
    <n v="5"/>
    <n v="5"/>
    <s v="Difficult"/>
    <s v="Good Work/Life Balance"/>
    <x v="0"/>
    <n v="0"/>
    <n v="22"/>
    <s v="Masters"/>
    <n v="4"/>
    <s v="White or Caucasian"/>
    <s v="North America"/>
    <n v="1"/>
    <n v="0"/>
    <n v="0"/>
    <n v="0"/>
    <n v="0"/>
    <n v="0"/>
    <n v="0"/>
    <n v="0"/>
  </r>
  <r>
    <s v="62a3a0bcf8f756164585daf7"/>
    <s v="anonymous"/>
    <s v="6/10/2022"/>
    <s v="15:51"/>
    <s v="0:03:49"/>
    <s v="Data Analyst"/>
    <n v="1"/>
    <n v="0"/>
    <n v="0"/>
    <n v="0"/>
    <n v="0"/>
    <s v="Yes"/>
    <s v="41k-65k"/>
    <n v="2"/>
    <s v="Healthcare"/>
    <s v="Other"/>
    <n v="7"/>
    <n v="8"/>
    <n v="8"/>
    <n v="4"/>
    <n v="6"/>
    <n v="8"/>
    <n v="6.833333333333333"/>
    <s v="Neither easy nor difficult"/>
    <s v="Good Culture"/>
    <x v="0"/>
    <n v="0"/>
    <n v="38"/>
    <s v="High School"/>
    <n v="1"/>
    <s v="White or Caucasian"/>
    <s v="Europe"/>
    <n v="0"/>
    <n v="0"/>
    <n v="1"/>
    <n v="0"/>
    <n v="0"/>
    <n v="0"/>
    <n v="0"/>
    <n v="0"/>
  </r>
  <r>
    <s v="62a34ff1f408bae018ed601d"/>
    <s v="anonymous"/>
    <s v="6/10/2022"/>
    <s v="10:06"/>
    <s v="0:01:16"/>
    <s v="Data Analyst"/>
    <n v="1"/>
    <n v="0"/>
    <n v="0"/>
    <n v="0"/>
    <n v="0"/>
    <s v="No"/>
    <s v="41k-65k"/>
    <n v="2"/>
    <s v="Other"/>
    <s v="Python"/>
    <n v="2"/>
    <n v="6"/>
    <n v="2"/>
    <n v="3"/>
    <n v="2"/>
    <n v="2"/>
    <n v="2.8333333333333335"/>
    <s v="Easy"/>
    <s v="Better Salary"/>
    <x v="0"/>
    <n v="0"/>
    <n v="26"/>
    <s v="Masters"/>
    <n v="4"/>
    <s v="White or Caucasian"/>
    <s v="Europe"/>
    <n v="0"/>
    <n v="0"/>
    <n v="1"/>
    <n v="0"/>
    <n v="0"/>
    <n v="0"/>
    <n v="0"/>
    <n v="0"/>
  </r>
  <r>
    <s v="62a3a231b4da29969c639b2c"/>
    <s v="anonymous"/>
    <s v="6/10/2022"/>
    <s v="15:57"/>
    <s v="0:02:55"/>
    <s v="Data Analyst"/>
    <n v="1"/>
    <n v="0"/>
    <n v="0"/>
    <n v="0"/>
    <n v="0"/>
    <s v="Yes"/>
    <s v="86k-105k"/>
    <n v="4"/>
    <s v="Other"/>
    <s v="Other"/>
    <n v="4"/>
    <n v="4"/>
    <n v="2"/>
    <n v="2"/>
    <n v="2"/>
    <n v="2"/>
    <n v="2.6666666666666665"/>
    <s v="Easy"/>
    <s v="Remote Work"/>
    <x v="1"/>
    <n v="1"/>
    <n v="34"/>
    <s v="Bachelors"/>
    <n v="3"/>
    <s v="Black or African American"/>
    <s v="North America"/>
    <n v="1"/>
    <n v="0"/>
    <n v="0"/>
    <n v="0"/>
    <n v="0"/>
    <n v="0"/>
    <n v="0"/>
    <n v="0"/>
  </r>
  <r>
    <s v="62a3a3800f8c8599d5afd4db"/>
    <s v="anonymous"/>
    <s v="6/10/2022"/>
    <s v="16:03"/>
    <s v="0:01:45"/>
    <s v="Data Analyst"/>
    <n v="1"/>
    <n v="0"/>
    <n v="0"/>
    <n v="0"/>
    <n v="0"/>
    <s v="Yes"/>
    <s v="66k-85k"/>
    <n v="3"/>
    <s v="Other"/>
    <s v="Python"/>
    <n v="9"/>
    <n v="10"/>
    <n v="10"/>
    <n v="9"/>
    <n v="8"/>
    <n v="10"/>
    <n v="9.3333333333333339"/>
    <s v="Difficult"/>
    <s v="Better Salary"/>
    <x v="1"/>
    <n v="1"/>
    <n v="31"/>
    <s v="Bachelors"/>
    <n v="3"/>
    <s v="White or Caucasian"/>
    <s v="North America"/>
    <n v="1"/>
    <n v="0"/>
    <n v="0"/>
    <n v="0"/>
    <n v="0"/>
    <n v="0"/>
    <n v="0"/>
    <n v="0"/>
  </r>
  <r>
    <s v="62a3a4fdbae91e4b8b83ab6f"/>
    <s v="anonymous"/>
    <s v="6/10/2022"/>
    <s v="16:09"/>
    <s v="0:03:52"/>
    <s v="Data Analyst"/>
    <n v="1"/>
    <n v="0"/>
    <n v="0"/>
    <n v="0"/>
    <n v="0"/>
    <s v="Yes"/>
    <s v="41k-65k"/>
    <n v="2"/>
    <s v="Tech"/>
    <s v="Python"/>
    <n v="4"/>
    <n v="9"/>
    <n v="8"/>
    <n v="8"/>
    <n v="6"/>
    <n v="10"/>
    <n v="7.5"/>
    <s v="Neither easy nor difficult"/>
    <s v="Better Salary"/>
    <x v="1"/>
    <n v="1"/>
    <n v="33"/>
    <s v="Masters"/>
    <n v="4"/>
    <s v="Black or African American"/>
    <s v="North America"/>
    <n v="1"/>
    <n v="0"/>
    <n v="0"/>
    <n v="0"/>
    <n v="0"/>
    <n v="0"/>
    <n v="0"/>
    <n v="0"/>
  </r>
  <r>
    <s v="62a3a7f50a77c1a77f668221"/>
    <s v="anonymous"/>
    <s v="6/10/2022"/>
    <s v="16:22"/>
    <s v="0:00:59"/>
    <s v="Student/Looking/None"/>
    <n v="0"/>
    <n v="0"/>
    <n v="0"/>
    <n v="0"/>
    <n v="0"/>
    <s v="Yes"/>
    <s v="0-40k"/>
    <n v="1"/>
    <s v="Tech"/>
    <s v="Python"/>
    <n v="2"/>
    <n v="5"/>
    <n v="5"/>
    <n v="5"/>
    <n v="5"/>
    <n v="5"/>
    <n v="4.5"/>
    <s v="Very Difficult"/>
    <s v="Remote Work"/>
    <x v="0"/>
    <n v="0"/>
    <n v="23"/>
    <s v="Bachelors"/>
    <n v="3"/>
    <s v="Asian or Asian American"/>
    <s v="North America"/>
    <n v="1"/>
    <n v="0"/>
    <n v="0"/>
    <n v="0"/>
    <n v="0"/>
    <n v="0"/>
    <n v="0"/>
    <n v="0"/>
  </r>
  <r>
    <s v="62a3a90f24a262602738e800"/>
    <s v="anonymous"/>
    <s v="6/10/2022"/>
    <s v="16:26"/>
    <s v="0:01:26"/>
    <s v="Data Analyst"/>
    <n v="1"/>
    <n v="0"/>
    <n v="0"/>
    <n v="0"/>
    <n v="0"/>
    <s v="Yes"/>
    <s v="41k-65k"/>
    <n v="2"/>
    <s v="Healthcare"/>
    <s v="Other"/>
    <n v="3"/>
    <n v="10"/>
    <n v="9"/>
    <n v="10"/>
    <n v="5"/>
    <n v="0"/>
    <n v="6.166666666666667"/>
    <s v="Neither easy nor difficult"/>
    <s v="Better Salary"/>
    <x v="1"/>
    <n v="1"/>
    <n v="25"/>
    <s v="Bachelors"/>
    <n v="3"/>
    <s v="Asian or Asian American"/>
    <s v="North America"/>
    <n v="1"/>
    <n v="0"/>
    <n v="0"/>
    <n v="0"/>
    <n v="0"/>
    <n v="0"/>
    <n v="0"/>
    <n v="0"/>
  </r>
  <r>
    <s v="62a3701f575fa3a5ae89164e"/>
    <s v="anonymous"/>
    <s v="6/10/2022"/>
    <s v="12:23"/>
    <s v="0:01:01"/>
    <s v="Data Analyst"/>
    <n v="1"/>
    <n v="0"/>
    <n v="0"/>
    <n v="0"/>
    <n v="0"/>
    <s v="Yes"/>
    <s v="66k-85k"/>
    <n v="3"/>
    <s v="Finance"/>
    <s v="Python"/>
    <n v="4"/>
    <n v="4"/>
    <n v="6"/>
    <n v="3"/>
    <n v="4"/>
    <n v="0"/>
    <n v="3.5"/>
    <s v="Neither easy nor difficult"/>
    <s v="Remote Work"/>
    <x v="0"/>
    <n v="0"/>
    <n v="30"/>
    <s v="Masters"/>
    <n v="4"/>
    <s v="White or Caucasian"/>
    <s v="Europe"/>
    <n v="0"/>
    <n v="0"/>
    <n v="1"/>
    <n v="0"/>
    <n v="0"/>
    <n v="0"/>
    <n v="0"/>
    <n v="0"/>
  </r>
  <r>
    <s v="62a3aaa3cec54911e9cb1724"/>
    <s v="anonymous"/>
    <s v="6/10/2022"/>
    <s v="16:33"/>
    <s v="0:02:16"/>
    <s v="Other"/>
    <n v="0"/>
    <n v="0"/>
    <n v="0"/>
    <n v="0"/>
    <n v="0"/>
    <s v="Yes"/>
    <s v="41k-65k"/>
    <n v="2"/>
    <s v="Healthcare"/>
    <s v="R"/>
    <n v="5"/>
    <n v="7"/>
    <n v="9"/>
    <n v="8"/>
    <n v="8"/>
    <n v="8"/>
    <n v="7.5"/>
    <s v="Neither easy nor difficult"/>
    <s v="Better Salary"/>
    <x v="1"/>
    <n v="1"/>
    <n v="29"/>
    <s v="Masters"/>
    <n v="4"/>
    <s v="Black or African American"/>
    <s v="North America"/>
    <n v="1"/>
    <n v="0"/>
    <n v="0"/>
    <n v="0"/>
    <n v="0"/>
    <n v="0"/>
    <n v="0"/>
    <n v="0"/>
  </r>
  <r>
    <s v="62a3ab320f8c8599d5afdfa8"/>
    <s v="anonymous"/>
    <s v="6/10/2022"/>
    <s v="16:36"/>
    <s v="0:01:45"/>
    <s v="Data Analyst"/>
    <n v="1"/>
    <n v="0"/>
    <n v="0"/>
    <n v="0"/>
    <n v="0"/>
    <s v="Yes"/>
    <s v="0-40k"/>
    <n v="1"/>
    <s v="Tech"/>
    <s v="R"/>
    <n v="3"/>
    <n v="4"/>
    <n v="4"/>
    <n v="4"/>
    <n v="4"/>
    <n v="2"/>
    <n v="3.5"/>
    <s v="Easy"/>
    <s v="Better Salary"/>
    <x v="0"/>
    <n v="0"/>
    <n v="31"/>
    <s v="Masters"/>
    <n v="4"/>
    <s v="Asian or Asian American"/>
    <s v="India"/>
    <n v="0"/>
    <n v="0"/>
    <n v="0"/>
    <n v="1"/>
    <n v="0"/>
    <n v="0"/>
    <n v="0"/>
    <n v="0"/>
  </r>
  <r>
    <s v="62a357d30f8c8599d5af4ea3"/>
    <s v="anonymous"/>
    <s v="6/10/2022"/>
    <s v="10:40"/>
    <s v="0:01:36"/>
    <s v="Data Analyst"/>
    <n v="1"/>
    <n v="0"/>
    <n v="0"/>
    <n v="0"/>
    <n v="0"/>
    <s v="No"/>
    <s v="0-40k"/>
    <n v="1"/>
    <s v="Finance"/>
    <s v="SQL"/>
    <n v="4"/>
    <n v="4"/>
    <n v="5"/>
    <n v="6"/>
    <n v="6"/>
    <n v="0"/>
    <n v="4.166666666666667"/>
    <s v="Difficult"/>
    <s v="Better Salary"/>
    <x v="0"/>
    <n v="0"/>
    <n v="24"/>
    <s v="High School"/>
    <n v="1"/>
    <s v="White or Caucasian"/>
    <s v="Middle East"/>
    <n v="0"/>
    <n v="0"/>
    <n v="0"/>
    <n v="0"/>
    <n v="0"/>
    <n v="0"/>
    <n v="0"/>
    <n v="0"/>
  </r>
  <r>
    <s v="62a58d20575fa3a5ae8b6969"/>
    <s v="anonymous"/>
    <s v="6/12/2022"/>
    <s v="2:52"/>
    <s v="0:01:31"/>
    <s v="Data Analyst"/>
    <n v="1"/>
    <n v="0"/>
    <n v="0"/>
    <n v="0"/>
    <n v="0"/>
    <s v="Yes"/>
    <s v="41k-65k"/>
    <n v="2"/>
    <s v="Healthcare"/>
    <s v="Python"/>
    <n v="8"/>
    <n v="5"/>
    <n v="8"/>
    <n v="8"/>
    <n v="5"/>
    <n v="10"/>
    <n v="7.333333333333333"/>
    <s v="Difficult"/>
    <s v="Remote Work"/>
    <x v="1"/>
    <n v="1"/>
    <n v="34"/>
    <s v="Masters"/>
    <n v="4"/>
    <s v="White or Caucasian"/>
    <s v="Middle East"/>
    <n v="0"/>
    <n v="0"/>
    <n v="0"/>
    <n v="0"/>
    <n v="0"/>
    <n v="0"/>
    <n v="0"/>
    <n v="0"/>
  </r>
  <r>
    <s v="62a3ad35cec54911e9cb1b5c"/>
    <s v="anonymous"/>
    <s v="6/10/2022"/>
    <s v="16:44"/>
    <s v="0:01:34"/>
    <s v="Other"/>
    <n v="0"/>
    <n v="0"/>
    <n v="0"/>
    <n v="0"/>
    <n v="0"/>
    <s v="No"/>
    <s v="86k-105k"/>
    <n v="4"/>
    <s v="Healthcare"/>
    <s v="Python"/>
    <n v="4"/>
    <n v="6"/>
    <n v="5"/>
    <n v="6"/>
    <n v="6"/>
    <n v="4"/>
    <n v="5.166666666666667"/>
    <s v="Neither easy nor difficult"/>
    <s v="Remote Work"/>
    <x v="1"/>
    <n v="1"/>
    <n v="26"/>
    <s v="Bachelors"/>
    <n v="3"/>
    <s v="White or Caucasian"/>
    <s v="North America"/>
    <n v="1"/>
    <n v="0"/>
    <n v="0"/>
    <n v="0"/>
    <n v="0"/>
    <n v="0"/>
    <n v="0"/>
    <n v="0"/>
  </r>
  <r>
    <s v="62a3ae69bc6861bf3177900d"/>
    <s v="anonymous"/>
    <s v="6/10/2022"/>
    <s v="16:49"/>
    <s v="0:02:55"/>
    <s v="Other"/>
    <n v="0"/>
    <n v="0"/>
    <n v="0"/>
    <n v="0"/>
    <n v="0"/>
    <s v="Yes"/>
    <s v="41k-65k"/>
    <n v="2"/>
    <s v="Other"/>
    <s v="Other"/>
    <n v="3"/>
    <n v="6"/>
    <n v="9"/>
    <n v="6"/>
    <n v="5"/>
    <n v="10"/>
    <n v="6.5"/>
    <s v="Difficult"/>
    <s v="Other"/>
    <x v="0"/>
    <n v="0"/>
    <n v="27"/>
    <s v="Masters"/>
    <n v="4"/>
    <s v="Black or African American"/>
    <s v="North America"/>
    <n v="1"/>
    <n v="0"/>
    <n v="0"/>
    <n v="0"/>
    <n v="0"/>
    <n v="0"/>
    <n v="0"/>
    <n v="0"/>
  </r>
  <r>
    <s v="62a3af26cec54911e9cb1f3a"/>
    <s v="anonymous"/>
    <s v="6/10/2022"/>
    <s v="16:52"/>
    <s v="0:01:42"/>
    <s v="Data Analyst"/>
    <n v="1"/>
    <n v="0"/>
    <n v="0"/>
    <n v="0"/>
    <n v="0"/>
    <s v="Yes"/>
    <s v="66k-85k"/>
    <n v="3"/>
    <s v="Other"/>
    <s v="Python"/>
    <n v="8"/>
    <n v="5"/>
    <n v="9"/>
    <n v="6"/>
    <n v="6"/>
    <n v="10"/>
    <n v="7.333333333333333"/>
    <s v="Neither easy nor difficult"/>
    <s v="Remote Work"/>
    <x v="0"/>
    <n v="0"/>
    <n v="26"/>
    <s v="Bachelors"/>
    <n v="3"/>
    <s v="White or Caucasian"/>
    <s v="North America"/>
    <n v="1"/>
    <n v="0"/>
    <n v="0"/>
    <n v="0"/>
    <n v="0"/>
    <n v="0"/>
    <n v="0"/>
    <n v="0"/>
  </r>
  <r>
    <s v="62a3af66f8f756164585eeb8"/>
    <s v="anonymous"/>
    <s v="6/10/2022"/>
    <s v="16:53"/>
    <s v="0:03:01"/>
    <s v="Student/Looking/None"/>
    <n v="0"/>
    <n v="0"/>
    <n v="0"/>
    <n v="0"/>
    <n v="0"/>
    <s v="Yes"/>
    <s v="0-40k"/>
    <n v="1"/>
    <s v="Tech"/>
    <s v="Python"/>
    <n v="4"/>
    <n v="5"/>
    <n v="4"/>
    <n v="4"/>
    <n v="3"/>
    <n v="4"/>
    <n v="4"/>
    <s v="Very Difficult"/>
    <s v="Better Salary"/>
    <x v="1"/>
    <n v="1"/>
    <n v="26"/>
    <s v="Masters"/>
    <n v="4"/>
    <s v="Asian or Asian American"/>
    <s v="North America"/>
    <n v="1"/>
    <n v="0"/>
    <n v="0"/>
    <n v="0"/>
    <n v="0"/>
    <n v="0"/>
    <n v="0"/>
    <n v="0"/>
  </r>
  <r>
    <s v="62a3b135b4da29969c63b1ed"/>
    <s v="anonymous"/>
    <s v="6/10/2022"/>
    <s v="17:01"/>
    <s v="0:01:18"/>
    <s v="Data Analyst"/>
    <n v="1"/>
    <n v="0"/>
    <n v="0"/>
    <n v="0"/>
    <n v="0"/>
    <s v="Yes"/>
    <s v="41k-65k"/>
    <n v="2"/>
    <s v="Finance"/>
    <s v="R"/>
    <n v="2"/>
    <n v="5"/>
    <n v="5"/>
    <n v="5"/>
    <n v="4"/>
    <n v="5"/>
    <n v="4.333333333333333"/>
    <s v="Easy"/>
    <s v="Better Salary"/>
    <x v="0"/>
    <n v="0"/>
    <n v="24"/>
    <s v="Bachelors"/>
    <n v="3"/>
    <s v="White or Caucasian"/>
    <s v="North America"/>
    <n v="1"/>
    <n v="0"/>
    <n v="0"/>
    <n v="0"/>
    <n v="0"/>
    <n v="0"/>
    <n v="0"/>
    <n v="0"/>
  </r>
  <r>
    <s v="62a758185d257a28a312bc94"/>
    <s v="anonymous"/>
    <s v="6/13/2022"/>
    <s v="11:30"/>
    <s v="0:02:45"/>
    <s v="Student/Looking/None"/>
    <n v="0"/>
    <n v="0"/>
    <n v="0"/>
    <n v="0"/>
    <n v="0"/>
    <s v="No"/>
    <s v="0-40k"/>
    <n v="1"/>
    <s v="Finance"/>
    <s v="Python"/>
    <n v="8"/>
    <n v="7"/>
    <n v="6"/>
    <n v="7"/>
    <n v="8"/>
    <n v="10"/>
    <n v="7.666666666666667"/>
    <s v="Neither easy nor difficult"/>
    <s v="Remote Work"/>
    <x v="0"/>
    <n v="0"/>
    <n v="24"/>
    <s v="Bachelors"/>
    <n v="3"/>
    <s v="Other"/>
    <s v="Africa"/>
    <n v="0"/>
    <n v="1"/>
    <n v="0"/>
    <n v="0"/>
    <n v="0"/>
    <n v="0"/>
    <n v="0"/>
    <n v="0"/>
  </r>
  <r>
    <s v="62a3b314f408bae018ee0938"/>
    <s v="anonymous"/>
    <s v="6/10/2022"/>
    <s v="17:09"/>
    <s v="0:01:18"/>
    <s v="Data Analyst"/>
    <n v="1"/>
    <n v="0"/>
    <n v="0"/>
    <n v="0"/>
    <n v="0"/>
    <s v="Yes"/>
    <s v="106k-125k"/>
    <n v="5"/>
    <s v="Other"/>
    <s v="R"/>
    <n v="8"/>
    <n v="8"/>
    <n v="10"/>
    <n v="9"/>
    <n v="7"/>
    <n v="5"/>
    <n v="7.833333333333333"/>
    <s v="Easy"/>
    <s v="Better Salary"/>
    <x v="0"/>
    <n v="0"/>
    <n v="29"/>
    <s v="Bachelors"/>
    <n v="3"/>
    <s v="White or Caucasian"/>
    <s v="North America"/>
    <n v="1"/>
    <n v="0"/>
    <n v="0"/>
    <n v="0"/>
    <n v="0"/>
    <n v="0"/>
    <n v="0"/>
    <n v="0"/>
  </r>
  <r>
    <s v="62a3b3f6bc6861bf3177973b"/>
    <s v="anonymous"/>
    <s v="6/10/2022"/>
    <s v="17:13"/>
    <s v="0:01:02"/>
    <s v="Data Analyst"/>
    <n v="1"/>
    <n v="0"/>
    <n v="0"/>
    <n v="0"/>
    <n v="0"/>
    <s v="Yes"/>
    <s v="66k-85k"/>
    <n v="3"/>
    <s v="Finance"/>
    <s v="Python"/>
    <n v="3"/>
    <n v="2"/>
    <n v="1"/>
    <n v="1"/>
    <n v="0"/>
    <n v="2"/>
    <n v="1.5"/>
    <s v="Very Difficult"/>
    <s v="Better Salary"/>
    <x v="1"/>
    <n v="1"/>
    <n v="26"/>
    <s v="Masters"/>
    <n v="4"/>
    <s v="Asian or Asian American"/>
    <s v="North America"/>
    <n v="1"/>
    <n v="0"/>
    <n v="0"/>
    <n v="0"/>
    <n v="0"/>
    <n v="0"/>
    <n v="0"/>
    <n v="0"/>
  </r>
  <r>
    <s v="62a3ba4dbc6861bf31779f24"/>
    <s v="anonymous"/>
    <s v="6/10/2022"/>
    <s v="17:40"/>
    <s v="0:01:19"/>
    <s v="Data Analyst"/>
    <n v="1"/>
    <n v="0"/>
    <n v="0"/>
    <n v="0"/>
    <n v="0"/>
    <s v="Yes"/>
    <s v="41k-65k"/>
    <n v="2"/>
    <s v="Other"/>
    <s v="Python"/>
    <n v="3"/>
    <n v="5"/>
    <n v="3"/>
    <n v="3"/>
    <n v="1"/>
    <n v="1"/>
    <n v="2.6666666666666665"/>
    <s v="Neither easy nor difficult"/>
    <s v="Better Salary"/>
    <x v="0"/>
    <n v="0"/>
    <n v="28"/>
    <s v="Bachelors"/>
    <n v="3"/>
    <s v="White or Caucasian"/>
    <s v="United Kingdom"/>
    <n v="0"/>
    <n v="0"/>
    <n v="0"/>
    <n v="0"/>
    <n v="1"/>
    <n v="0"/>
    <n v="0"/>
    <n v="0"/>
  </r>
  <r>
    <s v="62a33dedd8c00e9f5419ce2b"/>
    <s v="anonymous"/>
    <s v="6/10/2022"/>
    <s v="8:49"/>
    <s v="0:01:23"/>
    <s v="Data Analyst"/>
    <n v="1"/>
    <n v="0"/>
    <n v="0"/>
    <n v="0"/>
    <n v="0"/>
    <s v="Yes"/>
    <s v="41k-65k"/>
    <n v="2"/>
    <s v="Finance"/>
    <s v="Python"/>
    <n v="5"/>
    <n v="5"/>
    <n v="5"/>
    <n v="5"/>
    <n v="5"/>
    <n v="5"/>
    <n v="5"/>
    <s v="Easy"/>
    <s v="Remote Work"/>
    <x v="0"/>
    <n v="0"/>
    <n v="29"/>
    <s v="Unknown"/>
    <s v=" "/>
    <s v="Black or African American"/>
    <s v="Africa"/>
    <n v="0"/>
    <n v="1"/>
    <n v="0"/>
    <n v="0"/>
    <n v="0"/>
    <n v="0"/>
    <n v="0"/>
    <n v="0"/>
  </r>
  <r>
    <s v="62a3bc00d8c00e9f541aad66"/>
    <s v="anonymous"/>
    <s v="6/10/2022"/>
    <s v="17:47"/>
    <s v="0:01:30"/>
    <s v="Data Analyst"/>
    <n v="1"/>
    <n v="0"/>
    <n v="0"/>
    <n v="0"/>
    <n v="0"/>
    <s v="Yes"/>
    <s v="66k-85k"/>
    <n v="3"/>
    <s v="Finance"/>
    <s v="R"/>
    <n v="5"/>
    <n v="7"/>
    <n v="7"/>
    <n v="3"/>
    <n v="7"/>
    <n v="9"/>
    <n v="6.333333333333333"/>
    <s v="Difficult"/>
    <s v="Better Salary"/>
    <x v="1"/>
    <n v="1"/>
    <n v="26"/>
    <s v="Bachelors"/>
    <n v="3"/>
    <s v="Asian or Asian American"/>
    <s v="North America"/>
    <n v="1"/>
    <n v="0"/>
    <n v="0"/>
    <n v="0"/>
    <n v="0"/>
    <n v="0"/>
    <n v="0"/>
    <n v="0"/>
  </r>
  <r>
    <s v="62a3bf1b0a77c1a77f66a347"/>
    <s v="anonymous"/>
    <s v="6/10/2022"/>
    <s v="18:00"/>
    <s v="0:05:36"/>
    <s v="Data Engineer"/>
    <n v="0"/>
    <n v="1"/>
    <n v="0"/>
    <n v="0"/>
    <n v="0"/>
    <s v="Yes"/>
    <s v="125k-150k"/>
    <n v="6"/>
    <s v="Healthcare"/>
    <s v="Python"/>
    <n v="6"/>
    <n v="3"/>
    <n v="9"/>
    <n v="5"/>
    <n v="8"/>
    <n v="8"/>
    <n v="6.5"/>
    <s v="Neither easy nor difficult"/>
    <s v="Remote Work"/>
    <x v="1"/>
    <n v="1"/>
    <n v="38"/>
    <s v="Masters"/>
    <n v="4"/>
    <s v="White or Caucasian"/>
    <s v="North America"/>
    <n v="1"/>
    <n v="0"/>
    <n v="0"/>
    <n v="0"/>
    <n v="0"/>
    <n v="0"/>
    <n v="0"/>
    <n v="0"/>
  </r>
  <r>
    <s v="62a3c021f8f756164586043f"/>
    <s v="anonymous"/>
    <s v="6/10/2022"/>
    <s v="18:05"/>
    <s v="0:02:00"/>
    <s v="Other"/>
    <n v="0"/>
    <n v="0"/>
    <n v="0"/>
    <n v="0"/>
    <n v="0"/>
    <s v="Yes"/>
    <s v="0-40k"/>
    <n v="1"/>
    <s v="Other"/>
    <s v="SQL"/>
    <n v="0"/>
    <n v="3"/>
    <n v="3"/>
    <n v="3"/>
    <n v="4"/>
    <n v="4"/>
    <n v="2.8333333333333335"/>
    <s v="Neither easy nor difficult"/>
    <s v="Better Salary"/>
    <x v="1"/>
    <n v="1"/>
    <n v="20"/>
    <s v="High School"/>
    <n v="1"/>
    <s v="Black or African American"/>
    <s v="Africa"/>
    <n v="0"/>
    <n v="1"/>
    <n v="0"/>
    <n v="0"/>
    <n v="0"/>
    <n v="0"/>
    <n v="0"/>
    <n v="0"/>
  </r>
  <r>
    <s v="62a3c1b1bc6861bf3177aa8c"/>
    <s v="anonymous"/>
    <s v="6/10/2022"/>
    <s v="18:12"/>
    <s v="0:02:04"/>
    <s v="Data Analyst"/>
    <n v="1"/>
    <n v="0"/>
    <n v="0"/>
    <n v="0"/>
    <n v="0"/>
    <s v="No"/>
    <s v="66k-85k"/>
    <n v="3"/>
    <s v="Education"/>
    <s v="SQL"/>
    <n v="4"/>
    <n v="6"/>
    <n v="7"/>
    <n v="7"/>
    <n v="2"/>
    <n v="2"/>
    <n v="4.666666666666667"/>
    <s v="Neither easy nor difficult"/>
    <s v="Remote Work"/>
    <x v="1"/>
    <n v="1"/>
    <n v="45"/>
    <s v="Masters"/>
    <n v="4"/>
    <s v="Black or African American"/>
    <s v="North America"/>
    <n v="1"/>
    <n v="0"/>
    <n v="0"/>
    <n v="0"/>
    <n v="0"/>
    <n v="0"/>
    <n v="0"/>
    <n v="0"/>
  </r>
  <r>
    <s v="62a3c30324a26260273909b9"/>
    <s v="anonymous"/>
    <s v="6/10/2022"/>
    <s v="18:17"/>
    <s v="0:01:18"/>
    <s v="Data Analyst"/>
    <n v="1"/>
    <n v="0"/>
    <n v="0"/>
    <n v="0"/>
    <n v="0"/>
    <s v="No"/>
    <s v="86k-105k"/>
    <n v="4"/>
    <s v="Other"/>
    <s v="Python"/>
    <n v="5"/>
    <n v="3"/>
    <n v="5"/>
    <n v="6"/>
    <n v="6"/>
    <n v="4"/>
    <n v="4.833333333333333"/>
    <s v="Difficult"/>
    <s v="Good Work/Life Balance"/>
    <x v="0"/>
    <n v="0"/>
    <n v="27"/>
    <s v="Masters"/>
    <n v="4"/>
    <s v="Other"/>
    <s v="North America"/>
    <n v="1"/>
    <n v="0"/>
    <n v="0"/>
    <n v="0"/>
    <n v="0"/>
    <n v="0"/>
    <n v="0"/>
    <n v="0"/>
  </r>
  <r>
    <s v="62a3c476bc6861bf3177ad9d"/>
    <s v="anonymous"/>
    <s v="6/10/2022"/>
    <s v="18:23"/>
    <s v="0:02:58"/>
    <s v="Data Analyst"/>
    <n v="1"/>
    <n v="0"/>
    <n v="0"/>
    <n v="0"/>
    <n v="0"/>
    <s v="Yes"/>
    <s v="41k-65k"/>
    <n v="2"/>
    <s v="Other"/>
    <s v="Python"/>
    <n v="3"/>
    <n v="7"/>
    <n v="7"/>
    <n v="7"/>
    <n v="7"/>
    <n v="6"/>
    <n v="6.166666666666667"/>
    <s v="Difficult"/>
    <s v="Good Culture"/>
    <x v="0"/>
    <n v="0"/>
    <n v="28"/>
    <s v="Masters"/>
    <n v="4"/>
    <s v="Asian or Asian American"/>
    <s v="North America"/>
    <n v="1"/>
    <n v="0"/>
    <n v="0"/>
    <n v="0"/>
    <n v="0"/>
    <n v="0"/>
    <n v="0"/>
    <n v="0"/>
  </r>
  <r>
    <s v="62a3c5f2cec54911e9cb3d9b"/>
    <s v="anonymous"/>
    <s v="6/10/2022"/>
    <s v="18:30"/>
    <s v="0:04:30"/>
    <s v="Student/Looking/None"/>
    <n v="0"/>
    <n v="0"/>
    <n v="0"/>
    <n v="0"/>
    <n v="0"/>
    <s v="Yes"/>
    <s v="0-40k"/>
    <n v="1"/>
    <s v="Other"/>
    <s v="R"/>
    <n v="2"/>
    <n v="10"/>
    <n v="10"/>
    <n v="10"/>
    <n v="10"/>
    <n v="3"/>
    <n v="7.5"/>
    <s v="Neither easy nor difficult"/>
    <s v="Remote Work"/>
    <x v="1"/>
    <n v="1"/>
    <n v="29"/>
    <s v="Bachelors"/>
    <n v="3"/>
    <s v="Other"/>
    <s v="Europe"/>
    <n v="0"/>
    <n v="0"/>
    <n v="1"/>
    <n v="0"/>
    <n v="0"/>
    <n v="0"/>
    <n v="0"/>
    <n v="0"/>
  </r>
  <r>
    <s v="62a35c890a77c1a77f65fdfa"/>
    <s v="anonymous"/>
    <s v="6/10/2022"/>
    <s v="11:00"/>
    <s v="0:01:29"/>
    <s v="Data Analyst"/>
    <n v="1"/>
    <n v="0"/>
    <n v="0"/>
    <n v="0"/>
    <n v="0"/>
    <s v="Yes"/>
    <s v="0-40k"/>
    <n v="1"/>
    <s v="Tech"/>
    <s v="R"/>
    <n v="2"/>
    <n v="8"/>
    <n v="8"/>
    <n v="7"/>
    <n v="6"/>
    <n v="9"/>
    <n v="6.666666666666667"/>
    <s v="Neither easy nor difficult"/>
    <s v="Better Salary"/>
    <x v="0"/>
    <n v="0"/>
    <n v="32"/>
    <s v="Bachelors"/>
    <n v="3"/>
    <s v="Black or African American"/>
    <s v="Africa"/>
    <n v="0"/>
    <n v="1"/>
    <n v="0"/>
    <n v="0"/>
    <n v="0"/>
    <n v="0"/>
    <n v="0"/>
    <n v="0"/>
  </r>
  <r>
    <s v="62a388d524a262602738b869"/>
    <s v="anonymous"/>
    <s v="6/10/2022"/>
    <s v="14:09"/>
    <s v="0:01:40"/>
    <s v="Student/Looking/None"/>
    <n v="0"/>
    <n v="0"/>
    <n v="0"/>
    <n v="0"/>
    <n v="0"/>
    <s v="Yes"/>
    <s v="0-40k"/>
    <n v="1"/>
    <s v="Construction"/>
    <s v="Python"/>
    <n v="0"/>
    <n v="2"/>
    <n v="0"/>
    <n v="1"/>
    <n v="1"/>
    <n v="2"/>
    <n v="1"/>
    <s v="Very Difficult"/>
    <s v="Remote Work"/>
    <x v="1"/>
    <n v="1"/>
    <n v="24"/>
    <s v="Bachelors"/>
    <n v="3"/>
    <s v="Black or African American"/>
    <s v="Africa"/>
    <n v="0"/>
    <n v="1"/>
    <n v="0"/>
    <n v="0"/>
    <n v="0"/>
    <n v="0"/>
    <n v="0"/>
    <n v="0"/>
  </r>
  <r>
    <s v="62a3ca44bae91e4b8b83dcd4"/>
    <s v="anonymous"/>
    <s v="6/10/2022"/>
    <s v="18:48"/>
    <s v="0:04:17"/>
    <s v="Student/Looking/None"/>
    <n v="0"/>
    <n v="0"/>
    <n v="0"/>
    <n v="0"/>
    <n v="0"/>
    <s v="No"/>
    <s v="41k-65k"/>
    <n v="2"/>
    <s v="Tech"/>
    <s v="SQL"/>
    <n v="7"/>
    <n v="8"/>
    <n v="7"/>
    <n v="7"/>
    <n v="8"/>
    <n v="7"/>
    <n v="7.333333333333333"/>
    <s v="Neither easy nor difficult"/>
    <s v="ALL"/>
    <x v="1"/>
    <n v="1"/>
    <n v="47"/>
    <s v="Bachelors"/>
    <n v="3"/>
    <s v="Black or African American"/>
    <s v="North America"/>
    <n v="1"/>
    <n v="0"/>
    <n v="0"/>
    <n v="0"/>
    <n v="0"/>
    <n v="0"/>
    <n v="0"/>
    <n v="0"/>
  </r>
  <r>
    <s v="62a3cbfef8d5efcc22f8b6f1"/>
    <s v="anonymous"/>
    <s v="6/10/2022"/>
    <s v="18:55"/>
    <s v="0:01:20"/>
    <s v="Data Analyst"/>
    <n v="1"/>
    <n v="0"/>
    <n v="0"/>
    <n v="0"/>
    <n v="0"/>
    <s v="Yes"/>
    <s v="0-40k"/>
    <n v="1"/>
    <s v="Tech"/>
    <s v="Python"/>
    <n v="0"/>
    <n v="1"/>
    <n v="1"/>
    <n v="1"/>
    <n v="1"/>
    <n v="2"/>
    <n v="1"/>
    <s v="Very Difficult"/>
    <s v="Better Salary"/>
    <x v="0"/>
    <n v="0"/>
    <n v="25"/>
    <s v="Bachelors"/>
    <n v="3"/>
    <s v="Other"/>
    <s v="Middle East"/>
    <n v="0"/>
    <n v="0"/>
    <n v="0"/>
    <n v="0"/>
    <n v="0"/>
    <n v="0"/>
    <n v="0"/>
    <n v="0"/>
  </r>
  <r>
    <s v="62a3cde8f8f7561645861366"/>
    <s v="anonymous"/>
    <s v="6/10/2022"/>
    <s v="19:04"/>
    <s v="0:02:02"/>
    <s v="Other"/>
    <n v="0"/>
    <n v="0"/>
    <n v="0"/>
    <n v="0"/>
    <n v="0"/>
    <s v="No"/>
    <s v="0-40k"/>
    <n v="1"/>
    <s v="Finance"/>
    <s v="Python"/>
    <n v="6"/>
    <n v="6"/>
    <n v="3"/>
    <n v="7"/>
    <n v="2"/>
    <n v="4"/>
    <n v="4.666666666666667"/>
    <s v="Very Difficult"/>
    <s v="Other"/>
    <x v="0"/>
    <n v="0"/>
    <n v="32"/>
    <s v="Masters"/>
    <n v="4"/>
    <s v="White or Caucasian"/>
    <s v="Europe"/>
    <n v="0"/>
    <n v="0"/>
    <n v="1"/>
    <n v="0"/>
    <n v="0"/>
    <n v="0"/>
    <n v="0"/>
    <n v="0"/>
  </r>
  <r>
    <s v="62a3cfed0f8c8599d5b00b12"/>
    <s v="anonymous"/>
    <s v="6/10/2022"/>
    <s v="19:12"/>
    <s v="0:01:09"/>
    <s v="Data Analyst"/>
    <n v="1"/>
    <n v="0"/>
    <n v="0"/>
    <n v="0"/>
    <n v="0"/>
    <s v="Yes"/>
    <s v="0-40k"/>
    <n v="1"/>
    <s v="Finance"/>
    <s v="Python"/>
    <n v="1"/>
    <n v="10"/>
    <n v="10"/>
    <n v="5"/>
    <n v="3"/>
    <n v="1"/>
    <n v="5"/>
    <s v="Neither easy nor difficult"/>
    <s v="Better Salary"/>
    <x v="1"/>
    <n v="1"/>
    <n v="25"/>
    <s v="Bachelors"/>
    <n v="3"/>
    <s v="White or Caucasian"/>
    <s v="North America"/>
    <n v="1"/>
    <n v="0"/>
    <n v="0"/>
    <n v="0"/>
    <n v="0"/>
    <n v="0"/>
    <n v="0"/>
    <n v="0"/>
  </r>
  <r>
    <s v="62a3a1a62e54c9003e53dc35"/>
    <s v="anonymous"/>
    <s v="6/10/2022"/>
    <s v="15:55"/>
    <s v="0:01:47"/>
    <s v="Data Analyst"/>
    <n v="1"/>
    <n v="0"/>
    <n v="0"/>
    <n v="0"/>
    <n v="0"/>
    <s v="Yes"/>
    <s v="0-40k"/>
    <n v="1"/>
    <s v="Education"/>
    <s v="Python"/>
    <n v="0"/>
    <n v="0"/>
    <n v="5"/>
    <n v="0"/>
    <n v="0"/>
    <n v="0"/>
    <n v="0.83333333333333337"/>
    <s v="Difficult"/>
    <s v="Good Culture"/>
    <x v="0"/>
    <n v="0"/>
    <n v="27"/>
    <s v="Bachelors"/>
    <n v="3"/>
    <s v="Black or African American"/>
    <s v="Africa"/>
    <n v="0"/>
    <n v="1"/>
    <n v="0"/>
    <n v="0"/>
    <n v="0"/>
    <n v="0"/>
    <n v="0"/>
    <n v="0"/>
  </r>
  <r>
    <s v="62a3d37c0a77c1a77f66bc0e"/>
    <s v="anonymous"/>
    <s v="6/10/2022"/>
    <s v="19:27"/>
    <s v="0:01:11"/>
    <s v="Data Analyst"/>
    <n v="1"/>
    <n v="0"/>
    <n v="0"/>
    <n v="0"/>
    <n v="0"/>
    <s v="No"/>
    <s v="41k-65k"/>
    <n v="2"/>
    <s v="Healthcare"/>
    <s v="SQL"/>
    <n v="3"/>
    <n v="7"/>
    <n v="5"/>
    <n v="5"/>
    <n v="3"/>
    <n v="3"/>
    <n v="4.333333333333333"/>
    <s v="Neither easy nor difficult"/>
    <s v="Better Salary"/>
    <x v="1"/>
    <n v="1"/>
    <n v="33"/>
    <s v="Bachelors"/>
    <n v="3"/>
    <s v="Asian or Asian American"/>
    <s v="North America"/>
    <n v="1"/>
    <n v="0"/>
    <n v="0"/>
    <n v="0"/>
    <n v="0"/>
    <n v="0"/>
    <n v="0"/>
    <n v="0"/>
  </r>
  <r>
    <s v="62a3d8dbf8f7561645861f9d"/>
    <s v="anonymous"/>
    <s v="6/10/2022"/>
    <s v="19:50"/>
    <s v="0:04:51"/>
    <s v="Data Analyst"/>
    <n v="1"/>
    <n v="0"/>
    <n v="0"/>
    <n v="0"/>
    <n v="0"/>
    <s v="No"/>
    <s v="106k-125k"/>
    <n v="5"/>
    <s v="Education"/>
    <s v="Python"/>
    <n v="6"/>
    <n v="10"/>
    <n v="10"/>
    <n v="10"/>
    <n v="7"/>
    <n v="6"/>
    <n v="8.1666666666666661"/>
    <s v="Easy"/>
    <s v="Other"/>
    <x v="0"/>
    <n v="0"/>
    <n v="36"/>
    <s v="Masters"/>
    <n v="4"/>
    <s v="Asian or Asian American"/>
    <s v="North America"/>
    <n v="1"/>
    <n v="0"/>
    <n v="0"/>
    <n v="0"/>
    <n v="0"/>
    <n v="0"/>
    <n v="0"/>
    <n v="0"/>
  </r>
  <r>
    <s v="62a3d9697dc029e2d66cf087"/>
    <s v="anonymous"/>
    <s v="6/10/2022"/>
    <s v="19:53"/>
    <s v="0:01:32"/>
    <s v="Data Analyst"/>
    <n v="1"/>
    <n v="0"/>
    <n v="0"/>
    <n v="0"/>
    <n v="0"/>
    <s v="Yes"/>
    <s v="41k-65k"/>
    <n v="2"/>
    <s v="Healthcare"/>
    <s v="Python"/>
    <n v="4"/>
    <n v="10"/>
    <n v="9"/>
    <n v="3"/>
    <n v="0"/>
    <n v="10"/>
    <n v="6"/>
    <s v="Difficult"/>
    <s v="Good Work/Life Balance"/>
    <x v="0"/>
    <n v="0"/>
    <n v="25"/>
    <s v="Bachelors"/>
    <n v="3"/>
    <s v="White or Caucasian"/>
    <s v="North America"/>
    <n v="1"/>
    <n v="0"/>
    <n v="0"/>
    <n v="0"/>
    <n v="0"/>
    <n v="0"/>
    <n v="0"/>
    <n v="0"/>
  </r>
  <r>
    <s v="62a3dac9f3072dd892631e12"/>
    <s v="anonymous"/>
    <s v="6/10/2022"/>
    <s v="19:59"/>
    <s v="0:03:19"/>
    <s v="Data Scientist"/>
    <n v="0"/>
    <n v="0"/>
    <n v="1"/>
    <n v="0"/>
    <n v="0"/>
    <s v="No"/>
    <s v="150k-225k"/>
    <n v="7"/>
    <s v="Other"/>
    <s v="Python"/>
    <n v="8"/>
    <n v="7"/>
    <n v="8"/>
    <n v="7"/>
    <n v="7"/>
    <n v="8"/>
    <n v="7.5"/>
    <s v="Neither easy nor difficult"/>
    <s v="Good Work/Life Balance"/>
    <x v="0"/>
    <n v="0"/>
    <n v="38"/>
    <s v="Masters"/>
    <n v="4"/>
    <s v="White or Caucasian"/>
    <s v="North America"/>
    <n v="1"/>
    <n v="0"/>
    <n v="0"/>
    <n v="0"/>
    <n v="0"/>
    <n v="0"/>
    <n v="0"/>
    <n v="0"/>
  </r>
  <r>
    <s v="62a3dc3ab4da29969c63e3d7"/>
    <s v="anonymous"/>
    <s v="6/10/2022"/>
    <s v="20:05"/>
    <s v="0:03:42"/>
    <s v="Data Analyst"/>
    <n v="1"/>
    <n v="0"/>
    <n v="0"/>
    <n v="0"/>
    <n v="0"/>
    <s v="Yes"/>
    <s v="66k-85k"/>
    <n v="3"/>
    <s v="Other"/>
    <s v="R"/>
    <n v="3"/>
    <n v="2"/>
    <n v="6"/>
    <n v="6"/>
    <n v="5"/>
    <n v="4"/>
    <n v="4.333333333333333"/>
    <s v="Difficult"/>
    <s v="Good Work/Life Balance"/>
    <x v="0"/>
    <n v="0"/>
    <n v="30"/>
    <s v="Masters"/>
    <n v="4"/>
    <s v="Other"/>
    <s v="North America"/>
    <n v="1"/>
    <n v="0"/>
    <n v="0"/>
    <n v="0"/>
    <n v="0"/>
    <n v="0"/>
    <n v="0"/>
    <n v="0"/>
  </r>
  <r>
    <s v="62a3e2abf8f75616458628d1"/>
    <s v="anonymous"/>
    <s v="6/10/2022"/>
    <s v="20:32"/>
    <s v="0:01:48"/>
    <s v="Data Analyst"/>
    <n v="1"/>
    <n v="0"/>
    <n v="0"/>
    <n v="0"/>
    <n v="0"/>
    <s v="Yes"/>
    <s v="41k-65k"/>
    <n v="2"/>
    <s v="Tech"/>
    <s v="Python"/>
    <n v="3"/>
    <n v="5"/>
    <n v="6"/>
    <n v="6"/>
    <n v="6"/>
    <n v="7"/>
    <n v="5.5"/>
    <s v="Difficult"/>
    <s v="Good Culture"/>
    <x v="0"/>
    <n v="0"/>
    <n v="35"/>
    <s v="Masters"/>
    <n v="4"/>
    <s v="Black or African American"/>
    <s v="North America"/>
    <n v="1"/>
    <n v="0"/>
    <n v="0"/>
    <n v="0"/>
    <n v="0"/>
    <n v="0"/>
    <n v="0"/>
    <n v="0"/>
  </r>
  <r>
    <s v="62a3e32bd8c00e9f541ad5f0"/>
    <s v="anonymous"/>
    <s v="6/10/2022"/>
    <s v="20:34"/>
    <s v="0:01:44"/>
    <s v="Other"/>
    <n v="0"/>
    <n v="0"/>
    <n v="0"/>
    <n v="0"/>
    <n v="0"/>
    <s v="No"/>
    <s v="41k-65k"/>
    <n v="2"/>
    <s v="Education"/>
    <s v="SQL"/>
    <n v="0"/>
    <n v="1"/>
    <n v="10"/>
    <n v="5"/>
    <n v="0"/>
    <n v="0"/>
    <n v="2.6666666666666665"/>
    <s v="Difficult"/>
    <s v="Better Salary"/>
    <x v="1"/>
    <n v="1"/>
    <n v="42"/>
    <s v="Bachelors"/>
    <n v="3"/>
    <s v="White or Caucasian"/>
    <s v="North America"/>
    <n v="1"/>
    <n v="0"/>
    <n v="0"/>
    <n v="0"/>
    <n v="0"/>
    <n v="0"/>
    <n v="0"/>
    <n v="0"/>
  </r>
  <r>
    <s v="62a3ecf7bc6861bf3177d5c2"/>
    <s v="anonymous"/>
    <s v="6/10/2022"/>
    <s v="21:16"/>
    <s v="0:01:40"/>
    <s v="Data Analyst"/>
    <n v="1"/>
    <n v="0"/>
    <n v="0"/>
    <n v="0"/>
    <n v="0"/>
    <s v="Yes"/>
    <s v="66k-85k"/>
    <n v="3"/>
    <s v="Healthcare"/>
    <s v="Python"/>
    <n v="3"/>
    <n v="5"/>
    <n v="4"/>
    <n v="6"/>
    <n v="4"/>
    <n v="6"/>
    <n v="4.666666666666667"/>
    <s v="Easy"/>
    <s v="Remote Work"/>
    <x v="0"/>
    <n v="0"/>
    <n v="30"/>
    <s v="Masters"/>
    <n v="4"/>
    <s v="White or Caucasian"/>
    <s v="North America"/>
    <n v="1"/>
    <n v="0"/>
    <n v="0"/>
    <n v="0"/>
    <n v="0"/>
    <n v="0"/>
    <n v="0"/>
    <n v="0"/>
  </r>
  <r>
    <s v="62a3eea9bae91e4b8b8401a4"/>
    <s v="anonymous"/>
    <s v="6/10/2022"/>
    <s v="21:23"/>
    <s v="0:01:57"/>
    <s v="Student/Looking/None"/>
    <n v="0"/>
    <n v="0"/>
    <n v="0"/>
    <n v="0"/>
    <n v="0"/>
    <s v="Yes"/>
    <s v="0-40k"/>
    <n v="1"/>
    <s v="Other"/>
    <s v="Python"/>
    <n v="0"/>
    <n v="0"/>
    <n v="0"/>
    <n v="0"/>
    <n v="0"/>
    <n v="4"/>
    <n v="0.66666666666666663"/>
    <s v="Very Difficult"/>
    <s v="Better Salary"/>
    <x v="1"/>
    <n v="1"/>
    <n v="25"/>
    <s v="Bachelors"/>
    <n v="3"/>
    <s v="Black or African American"/>
    <s v="Africa"/>
    <n v="0"/>
    <n v="1"/>
    <n v="0"/>
    <n v="0"/>
    <n v="0"/>
    <n v="0"/>
    <n v="0"/>
    <n v="0"/>
  </r>
  <r>
    <s v="62a3f39df8d5efcc22f8ddc2"/>
    <s v="anonymous"/>
    <s v="6/10/2022"/>
    <s v="21:45"/>
    <s v="1:09:45"/>
    <s v="Data Analyst"/>
    <n v="1"/>
    <n v="0"/>
    <n v="0"/>
    <n v="0"/>
    <n v="0"/>
    <s v="No"/>
    <s v="86k-105k"/>
    <n v="4"/>
    <s v="Healthcare"/>
    <s v="Python"/>
    <n v="5"/>
    <n v="9"/>
    <n v="5"/>
    <n v="2"/>
    <n v="5"/>
    <n v="1"/>
    <n v="4.5"/>
    <s v="Difficult"/>
    <s v="Good Culture"/>
    <x v="1"/>
    <n v="1"/>
    <n v="28"/>
    <s v="Bachelors"/>
    <n v="3"/>
    <s v="Asian or Asian American"/>
    <s v="North America"/>
    <n v="1"/>
    <n v="0"/>
    <n v="0"/>
    <n v="0"/>
    <n v="0"/>
    <n v="0"/>
    <n v="0"/>
    <n v="0"/>
  </r>
  <r>
    <s v="62a3f6a25d257a28a30e9d02"/>
    <s v="anonymous"/>
    <s v="6/10/2022"/>
    <s v="21:57"/>
    <s v="0:04:54"/>
    <s v="Data Analyst"/>
    <n v="1"/>
    <n v="0"/>
    <n v="0"/>
    <n v="0"/>
    <n v="0"/>
    <s v="Yes"/>
    <s v="0-40k"/>
    <n v="1"/>
    <s v="Other"/>
    <s v="Python"/>
    <n v="5"/>
    <n v="10"/>
    <n v="8"/>
    <n v="5"/>
    <n v="7"/>
    <n v="10"/>
    <n v="7.5"/>
    <s v="Very Difficult"/>
    <s v="Other"/>
    <x v="0"/>
    <n v="0"/>
    <n v="28"/>
    <s v="Bachelors"/>
    <n v="3"/>
    <s v="Asian or Asian American"/>
    <s v="North America"/>
    <n v="1"/>
    <n v="0"/>
    <n v="0"/>
    <n v="0"/>
    <n v="0"/>
    <n v="0"/>
    <n v="0"/>
    <n v="0"/>
  </r>
  <r>
    <s v="62a51dc6575fa3a5ae8b09f3"/>
    <s v="anonymous"/>
    <s v="6/11/2022"/>
    <s v="18:57"/>
    <s v="0:03:17"/>
    <s v="Data Analyst"/>
    <n v="1"/>
    <n v="0"/>
    <n v="0"/>
    <n v="0"/>
    <n v="0"/>
    <s v="No"/>
    <s v="0-40k"/>
    <n v="1"/>
    <s v="Finance"/>
    <s v="Python"/>
    <n v="1"/>
    <n v="7"/>
    <n v="4"/>
    <n v="10"/>
    <n v="10"/>
    <n v="10"/>
    <n v="7"/>
    <s v="Neither easy nor difficult"/>
    <s v="Better Salary"/>
    <x v="0"/>
    <n v="0"/>
    <n v="25"/>
    <s v="High School"/>
    <n v="1"/>
    <s v="Other"/>
    <s v="Africa"/>
    <n v="0"/>
    <n v="1"/>
    <n v="0"/>
    <n v="0"/>
    <n v="0"/>
    <n v="0"/>
    <n v="0"/>
    <n v="0"/>
  </r>
  <r>
    <s v="62a3fc7c7dc029e2d66d10e8"/>
    <s v="anonymous"/>
    <s v="6/10/2022"/>
    <s v="22:22"/>
    <s v="0:02:26"/>
    <s v="Data Analyst"/>
    <n v="1"/>
    <n v="0"/>
    <n v="0"/>
    <n v="0"/>
    <n v="0"/>
    <s v="Yes"/>
    <s v="106k-125k"/>
    <n v="5"/>
    <s v="Construction"/>
    <s v="Other"/>
    <n v="7"/>
    <n v="8"/>
    <n v="7"/>
    <n v="7"/>
    <n v="10"/>
    <n v="10"/>
    <n v="8.1666666666666661"/>
    <s v="Easy"/>
    <s v="Good Culture"/>
    <x v="0"/>
    <n v="0"/>
    <n v="33"/>
    <s v="Masters"/>
    <n v="4"/>
    <s v="Hispanic or Latino"/>
    <s v="North America"/>
    <n v="1"/>
    <n v="0"/>
    <n v="0"/>
    <n v="0"/>
    <n v="0"/>
    <n v="0"/>
    <n v="0"/>
    <n v="0"/>
  </r>
  <r>
    <s v="62a3fe0d5d257a28a30ea3c8"/>
    <s v="anonymous"/>
    <s v="6/10/2022"/>
    <s v="22:29"/>
    <s v="0:12:09"/>
    <s v="Data Analyst"/>
    <n v="1"/>
    <n v="0"/>
    <n v="0"/>
    <n v="0"/>
    <n v="0"/>
    <s v="No"/>
    <s v="66k-85k"/>
    <n v="3"/>
    <s v="Tech"/>
    <s v="Python"/>
    <n v="8"/>
    <n v="6"/>
    <n v="7"/>
    <n v="7"/>
    <n v="8"/>
    <n v="8"/>
    <n v="7.333333333333333"/>
    <s v="Easy"/>
    <s v="Better Salary"/>
    <x v="0"/>
    <n v="0"/>
    <n v="23"/>
    <s v="Associates"/>
    <n v="2"/>
    <s v="White or Caucasian"/>
    <s v="North America"/>
    <n v="1"/>
    <n v="0"/>
    <n v="0"/>
    <n v="0"/>
    <n v="0"/>
    <n v="0"/>
    <n v="0"/>
    <n v="0"/>
  </r>
  <r>
    <s v="62a59cd2cec54911e9cd251a"/>
    <s v="anonymous"/>
    <s v="6/12/2022"/>
    <s v="3:59"/>
    <s v="0:03:34"/>
    <s v="Student/Looking/None"/>
    <n v="0"/>
    <n v="0"/>
    <n v="0"/>
    <n v="0"/>
    <n v="0"/>
    <s v="No"/>
    <s v="0-40k"/>
    <n v="1"/>
    <s v="Education"/>
    <s v="R"/>
    <n v="1"/>
    <n v="1"/>
    <n v="2"/>
    <n v="1"/>
    <n v="0"/>
    <n v="3"/>
    <n v="1.3333333333333333"/>
    <s v="Neither easy nor difficult"/>
    <s v="Good Work/Life Balance"/>
    <x v="0"/>
    <n v="0"/>
    <n v="30"/>
    <s v="Associates"/>
    <n v="2"/>
    <s v="Other"/>
    <s v="Africa"/>
    <n v="0"/>
    <n v="1"/>
    <n v="0"/>
    <n v="0"/>
    <n v="0"/>
    <n v="0"/>
    <n v="0"/>
    <n v="0"/>
  </r>
  <r>
    <s v="62a40276bc6861bf3177e6fd"/>
    <s v="anonymous"/>
    <s v="6/10/2022"/>
    <s v="22:48"/>
    <s v="0:04:01"/>
    <s v="Student/Looking/None"/>
    <n v="0"/>
    <n v="0"/>
    <n v="0"/>
    <n v="0"/>
    <n v="0"/>
    <s v="Yes"/>
    <s v="0-40k"/>
    <n v="1"/>
    <s v="Other"/>
    <s v="Python"/>
    <n v="2"/>
    <n v="2"/>
    <n v="3"/>
    <n v="3"/>
    <n v="2"/>
    <n v="3"/>
    <n v="2.5"/>
    <s v="Difficult"/>
    <s v="Good Work/Life Balance"/>
    <x v="0"/>
    <n v="0"/>
    <n v="22"/>
    <s v="Bachelors"/>
    <n v="3"/>
    <s v="Asian or Asian American"/>
    <s v="India"/>
    <n v="0"/>
    <n v="0"/>
    <n v="0"/>
    <n v="1"/>
    <n v="0"/>
    <n v="0"/>
    <n v="0"/>
    <n v="0"/>
  </r>
  <r>
    <s v="62a403bbf8d5efcc22f8eb18"/>
    <s v="anonymous"/>
    <s v="6/10/2022"/>
    <s v="22:53"/>
    <s v="0:02:40"/>
    <s v="Data Analyst"/>
    <n v="1"/>
    <n v="0"/>
    <n v="0"/>
    <n v="0"/>
    <n v="0"/>
    <s v="Yes"/>
    <s v="0-40k"/>
    <n v="1"/>
    <s v="Tech"/>
    <s v="Python"/>
    <n v="5"/>
    <n v="10"/>
    <n v="5"/>
    <n v="6"/>
    <n v="6"/>
    <n v="8"/>
    <n v="6.666666666666667"/>
    <s v="Very Difficult"/>
    <s v="Better Salary"/>
    <x v="0"/>
    <n v="0"/>
    <n v="33"/>
    <s v="Bachelors"/>
    <n v="3"/>
    <s v="Asian or Asian American"/>
    <s v="India"/>
    <n v="0"/>
    <n v="0"/>
    <n v="0"/>
    <n v="1"/>
    <n v="0"/>
    <n v="0"/>
    <n v="0"/>
    <n v="0"/>
  </r>
  <r>
    <s v="62a403d30f8c8599d5b03d65"/>
    <s v="anonymous"/>
    <s v="6/10/2022"/>
    <s v="22:54"/>
    <s v="0:00:59"/>
    <s v="Data Engineer"/>
    <n v="0"/>
    <n v="1"/>
    <n v="0"/>
    <n v="0"/>
    <n v="0"/>
    <s v="No"/>
    <s v="0-40k"/>
    <n v="1"/>
    <s v="Real Estate"/>
    <s v="Python"/>
    <n v="1"/>
    <n v="7"/>
    <n v="7"/>
    <n v="7"/>
    <n v="1"/>
    <n v="2"/>
    <n v="4.166666666666667"/>
    <s v="Very Easy"/>
    <s v="Better Salary"/>
    <x v="0"/>
    <n v="0"/>
    <n v="22"/>
    <s v="Bachelors"/>
    <n v="3"/>
    <s v="White or Caucasian"/>
    <s v="North America"/>
    <n v="1"/>
    <n v="0"/>
    <n v="0"/>
    <n v="0"/>
    <n v="0"/>
    <n v="0"/>
    <n v="0"/>
    <n v="0"/>
  </r>
  <r>
    <s v="62a4044acf25554317312a81"/>
    <s v="anonymous"/>
    <s v="6/10/2022"/>
    <s v="22:56"/>
    <s v="0:03:27"/>
    <s v="Data Analyst"/>
    <n v="1"/>
    <n v="0"/>
    <n v="0"/>
    <n v="0"/>
    <n v="0"/>
    <s v="Yes"/>
    <s v="86k-105k"/>
    <n v="4"/>
    <s v="Other"/>
    <s v="R"/>
    <n v="7"/>
    <n v="8"/>
    <n v="8"/>
    <n v="7"/>
    <n v="5"/>
    <n v="9"/>
    <n v="7.333333333333333"/>
    <s v="Neither easy nor difficult"/>
    <s v="Remote Work"/>
    <x v="0"/>
    <n v="0"/>
    <n v="35"/>
    <s v="Bachelors"/>
    <n v="3"/>
    <s v="White or Caucasian"/>
    <s v="North America"/>
    <n v="1"/>
    <n v="0"/>
    <n v="0"/>
    <n v="0"/>
    <n v="0"/>
    <n v="0"/>
    <n v="0"/>
    <n v="0"/>
  </r>
  <r>
    <s v="62a4061bf408bae018ee5deb"/>
    <s v="anonymous"/>
    <s v="6/10/2022"/>
    <s v="23:03"/>
    <s v="0:02:55"/>
    <s v="Data Analyst"/>
    <n v="1"/>
    <n v="0"/>
    <n v="0"/>
    <n v="0"/>
    <n v="0"/>
    <s v="Yes"/>
    <s v="66k-85k"/>
    <n v="3"/>
    <s v="Agriculture"/>
    <s v="SQL"/>
    <n v="8"/>
    <n v="5"/>
    <n v="6"/>
    <n v="4"/>
    <n v="4"/>
    <n v="8"/>
    <n v="5.833333333333333"/>
    <s v="Easy"/>
    <s v="Good Work/Life Balance"/>
    <x v="1"/>
    <n v="1"/>
    <n v="37"/>
    <s v="Masters"/>
    <n v="4"/>
    <s v="White or Caucasian"/>
    <s v="North America"/>
    <n v="1"/>
    <n v="0"/>
    <n v="0"/>
    <n v="0"/>
    <n v="0"/>
    <n v="0"/>
    <n v="0"/>
    <n v="0"/>
  </r>
  <r>
    <s v="62a4098124a2626027394ddc"/>
    <s v="anonymous"/>
    <s v="6/10/2022"/>
    <s v="23:18"/>
    <s v="0:02:12"/>
    <s v="Data Analyst"/>
    <n v="1"/>
    <n v="0"/>
    <n v="0"/>
    <n v="0"/>
    <n v="0"/>
    <s v="Yes"/>
    <s v="66k-85k"/>
    <n v="3"/>
    <s v="Healthcare"/>
    <s v="Python"/>
    <n v="10"/>
    <n v="10"/>
    <n v="10"/>
    <n v="7"/>
    <n v="10"/>
    <n v="10"/>
    <n v="9.5"/>
    <s v="Neither easy nor difficult"/>
    <s v="Better Salary"/>
    <x v="0"/>
    <n v="0"/>
    <n v="36"/>
    <s v="Masters"/>
    <n v="4"/>
    <s v="White or Caucasian"/>
    <s v="North America"/>
    <n v="1"/>
    <n v="0"/>
    <n v="0"/>
    <n v="0"/>
    <n v="0"/>
    <n v="0"/>
    <n v="0"/>
    <n v="0"/>
  </r>
  <r>
    <s v="62a40c99575fa3a5ae89de4b"/>
    <s v="anonymous"/>
    <s v="6/10/2022"/>
    <s v="23:31"/>
    <s v="0:02:29"/>
    <s v="Data Scientist"/>
    <n v="0"/>
    <n v="0"/>
    <n v="1"/>
    <n v="0"/>
    <n v="0"/>
    <s v="Yes"/>
    <s v="86k-105k"/>
    <n v="4"/>
    <s v="Other"/>
    <s v="Python"/>
    <n v="6"/>
    <n v="5"/>
    <n v="8"/>
    <n v="8"/>
    <n v="7"/>
    <n v="9"/>
    <n v="7.166666666666667"/>
    <s v="Easy"/>
    <s v="Good Work/Life Balance"/>
    <x v="0"/>
    <n v="0"/>
    <n v="26"/>
    <s v="Bachelors"/>
    <n v="3"/>
    <s v="Hispanic or Latino"/>
    <s v="India"/>
    <n v="0"/>
    <n v="0"/>
    <n v="0"/>
    <n v="1"/>
    <n v="0"/>
    <n v="0"/>
    <n v="0"/>
    <n v="0"/>
  </r>
  <r>
    <s v="62a34006d8c00e9f5419d341"/>
    <s v="anonymous"/>
    <s v="6/10/2022"/>
    <s v="8:58"/>
    <s v="0:02:39"/>
    <s v="Student/Looking/None"/>
    <n v="0"/>
    <n v="0"/>
    <n v="0"/>
    <n v="0"/>
    <n v="0"/>
    <s v="Yes"/>
    <s v="0-40k"/>
    <n v="1"/>
    <s v="Construction"/>
    <s v="Python"/>
    <n v="0"/>
    <n v="0"/>
    <n v="0"/>
    <n v="0"/>
    <n v="0"/>
    <n v="0"/>
    <n v="0"/>
    <s v="Very Difficult"/>
    <s v="Better Salary"/>
    <x v="0"/>
    <n v="0"/>
    <n v="23"/>
    <s v="Unknown"/>
    <s v=" "/>
    <s v="Other"/>
    <s v="Africa"/>
    <n v="0"/>
    <n v="1"/>
    <n v="0"/>
    <n v="0"/>
    <n v="0"/>
    <n v="0"/>
    <n v="0"/>
    <n v="0"/>
  </r>
  <r>
    <s v="62a40da3cf255543173132e2"/>
    <s v="anonymous"/>
    <s v="6/10/2022"/>
    <s v="23:36"/>
    <s v="0:02:55"/>
    <s v="Data Analyst"/>
    <n v="1"/>
    <n v="0"/>
    <n v="0"/>
    <n v="0"/>
    <n v="0"/>
    <s v="Yes"/>
    <s v="41k-65k"/>
    <n v="2"/>
    <s v="Other"/>
    <s v="R"/>
    <n v="4"/>
    <n v="6"/>
    <n v="6"/>
    <n v="5"/>
    <n v="5"/>
    <n v="6"/>
    <n v="5.333333333333333"/>
    <s v="Neither easy nor difficult"/>
    <s v="Remote Work"/>
    <x v="1"/>
    <n v="1"/>
    <n v="34"/>
    <s v="High School"/>
    <n v="1"/>
    <s v="White or Caucasian"/>
    <s v="North America"/>
    <n v="1"/>
    <n v="0"/>
    <n v="0"/>
    <n v="0"/>
    <n v="0"/>
    <n v="0"/>
    <n v="0"/>
    <n v="0"/>
  </r>
  <r>
    <s v="62a3688df8f7561645857f7e"/>
    <s v="anonymous"/>
    <s v="6/10/2022"/>
    <s v="11:51"/>
    <s v="0:00:57"/>
    <s v="Data Analyst"/>
    <n v="1"/>
    <n v="0"/>
    <n v="0"/>
    <n v="0"/>
    <n v="0"/>
    <s v="No"/>
    <s v="0-40k"/>
    <n v="1"/>
    <s v="Other"/>
    <s v="Python"/>
    <n v="5"/>
    <n v="5"/>
    <n v="5"/>
    <n v="5"/>
    <n v="5"/>
    <n v="5"/>
    <n v="5"/>
    <s v="Neither easy nor difficult"/>
    <s v="Remote Work"/>
    <x v="1"/>
    <n v="1"/>
    <n v="27"/>
    <s v="Masters"/>
    <n v="4"/>
    <s v="White or Caucasian"/>
    <s v="Europe"/>
    <n v="0"/>
    <n v="0"/>
    <n v="1"/>
    <n v="0"/>
    <n v="0"/>
    <n v="0"/>
    <n v="0"/>
    <n v="0"/>
  </r>
  <r>
    <s v="62a410b5cec54911e9cb8262"/>
    <s v="anonymous"/>
    <s v="6/10/2022"/>
    <s v="23:49"/>
    <s v="0:02:00"/>
    <s v="Student/Looking/None"/>
    <n v="0"/>
    <n v="0"/>
    <n v="0"/>
    <n v="0"/>
    <n v="0"/>
    <s v="No"/>
    <s v="41k-65k"/>
    <n v="2"/>
    <s v="Other"/>
    <s v="Python"/>
    <n v="0"/>
    <n v="4"/>
    <n v="0"/>
    <n v="1"/>
    <n v="4"/>
    <n v="2"/>
    <n v="1.8333333333333333"/>
    <s v="Very Difficult"/>
    <s v="Good Work/Life Balance"/>
    <x v="0"/>
    <n v="0"/>
    <n v="37"/>
    <s v="Bachelors"/>
    <n v="3"/>
    <s v="White or Caucasian"/>
    <s v="North America"/>
    <n v="1"/>
    <n v="0"/>
    <n v="0"/>
    <n v="0"/>
    <n v="0"/>
    <n v="0"/>
    <n v="0"/>
    <n v="0"/>
  </r>
  <r>
    <s v="62a41135bc6861bf3177f3d8"/>
    <s v="anonymous"/>
    <s v="6/10/2022"/>
    <s v="23:51"/>
    <s v="0:01:27"/>
    <s v="Data Analyst"/>
    <n v="1"/>
    <n v="0"/>
    <n v="0"/>
    <n v="0"/>
    <n v="0"/>
    <s v="No"/>
    <s v="66k-85k"/>
    <n v="3"/>
    <s v="Other"/>
    <s v="Python"/>
    <n v="5"/>
    <n v="5"/>
    <n v="7"/>
    <n v="6"/>
    <n v="4"/>
    <n v="6"/>
    <n v="5.5"/>
    <s v="Very Easy"/>
    <s v="Better Salary"/>
    <x v="1"/>
    <n v="1"/>
    <n v="54"/>
    <s v="High School"/>
    <n v="1"/>
    <s v="White or Caucasian"/>
    <s v="North America"/>
    <n v="1"/>
    <n v="0"/>
    <n v="0"/>
    <n v="0"/>
    <n v="0"/>
    <n v="0"/>
    <n v="0"/>
    <n v="0"/>
  </r>
  <r>
    <s v="62a41964d8c00e9f541b061d"/>
    <s v="anonymous"/>
    <s v="6/11/2022"/>
    <s v="0:26"/>
    <s v="0:01:49"/>
    <s v="Data Analyst"/>
    <n v="1"/>
    <n v="0"/>
    <n v="0"/>
    <n v="0"/>
    <n v="0"/>
    <s v="No"/>
    <s v="41k-65k"/>
    <n v="2"/>
    <s v="Education"/>
    <s v="R"/>
    <n v="4"/>
    <n v="7"/>
    <n v="7"/>
    <n v="7"/>
    <n v="2"/>
    <n v="7"/>
    <n v="5.666666666666667"/>
    <s v="Neither easy nor difficult"/>
    <s v="Better Salary"/>
    <x v="1"/>
    <n v="1"/>
    <n v="27"/>
    <s v="Masters"/>
    <n v="4"/>
    <s v="Hispanic or Latino"/>
    <s v="North America"/>
    <n v="1"/>
    <n v="0"/>
    <n v="0"/>
    <n v="0"/>
    <n v="0"/>
    <n v="0"/>
    <n v="0"/>
    <n v="0"/>
  </r>
  <r>
    <s v="62a75f1b575fa3a5ae8e0010"/>
    <s v="anonymous"/>
    <s v="6/13/2022"/>
    <s v="12:00"/>
    <s v="0:01:08"/>
    <s v="Database Developer"/>
    <n v="0"/>
    <n v="0"/>
    <n v="0"/>
    <n v="0"/>
    <n v="1"/>
    <s v="Yes"/>
    <s v="0-40k"/>
    <n v="1"/>
    <s v="Tech"/>
    <s v="Python"/>
    <n v="5"/>
    <n v="9"/>
    <n v="7"/>
    <n v="7"/>
    <n v="6"/>
    <n v="9"/>
    <n v="7.166666666666667"/>
    <s v="Easy"/>
    <s v="Better Salary"/>
    <x v="0"/>
    <n v="0"/>
    <n v="23"/>
    <s v="Bachelors"/>
    <n v="3"/>
    <s v="Asian or Asian American"/>
    <s v="India"/>
    <n v="0"/>
    <n v="0"/>
    <n v="0"/>
    <n v="1"/>
    <n v="0"/>
    <n v="0"/>
    <n v="0"/>
    <n v="0"/>
  </r>
  <r>
    <s v="62a41e23bc6861bf3177fffb"/>
    <s v="anonymous"/>
    <s v="6/11/2022"/>
    <s v="0:46"/>
    <s v="0:01:41"/>
    <s v="Data Analyst"/>
    <n v="1"/>
    <n v="0"/>
    <n v="0"/>
    <n v="0"/>
    <n v="0"/>
    <s v="Yes"/>
    <s v="0-40k"/>
    <n v="1"/>
    <s v="Finance"/>
    <s v="Python"/>
    <n v="5"/>
    <n v="5"/>
    <n v="5"/>
    <n v="5"/>
    <n v="5"/>
    <n v="10"/>
    <n v="5.833333333333333"/>
    <s v="Neither easy nor difficult"/>
    <s v="Better Salary"/>
    <x v="0"/>
    <n v="0"/>
    <n v="24"/>
    <s v="Bachelors"/>
    <n v="3"/>
    <s v="White or Caucasian"/>
    <s v="Middle East"/>
    <n v="0"/>
    <n v="0"/>
    <n v="0"/>
    <n v="0"/>
    <n v="0"/>
    <n v="0"/>
    <n v="0"/>
    <n v="0"/>
  </r>
  <r>
    <s v="62a51fe0575fa3a5ae8b0c06"/>
    <s v="anonymous"/>
    <s v="6/11/2022"/>
    <s v="19:06"/>
    <s v="0:02:21"/>
    <s v="Data Analyst"/>
    <n v="1"/>
    <n v="0"/>
    <n v="0"/>
    <n v="0"/>
    <n v="0"/>
    <s v="No"/>
    <s v="0-40k"/>
    <n v="1"/>
    <s v="Healthcare"/>
    <s v="Python"/>
    <n v="1"/>
    <n v="5"/>
    <n v="4"/>
    <n v="6"/>
    <n v="5"/>
    <n v="6"/>
    <n v="4.5"/>
    <s v="Neither easy nor difficult"/>
    <s v="Better Salary"/>
    <x v="0"/>
    <n v="0"/>
    <n v="23"/>
    <s v="Bachelors"/>
    <n v="3"/>
    <s v="White or Caucasian"/>
    <s v="Middle East"/>
    <n v="0"/>
    <n v="0"/>
    <n v="0"/>
    <n v="0"/>
    <n v="0"/>
    <n v="0"/>
    <n v="0"/>
    <n v="0"/>
  </r>
  <r>
    <s v="62a7b283f8d5efcc22fdc189"/>
    <s v="anonymous"/>
    <s v="6/13/2022"/>
    <s v="17:56"/>
    <s v="0:01:57"/>
    <s v="Data Analyst"/>
    <n v="1"/>
    <n v="0"/>
    <n v="0"/>
    <n v="0"/>
    <n v="0"/>
    <s v="Yes"/>
    <s v="0-40k"/>
    <n v="1"/>
    <s v="Healthcare"/>
    <s v="R"/>
    <n v="2"/>
    <n v="3"/>
    <n v="4"/>
    <n v="3"/>
    <n v="3"/>
    <n v="5"/>
    <n v="3.3333333333333335"/>
    <s v="Neither easy nor difficult"/>
    <s v="Good Work/Life Balance"/>
    <x v="0"/>
    <n v="0"/>
    <n v="26"/>
    <s v="Bachelors"/>
    <n v="3"/>
    <s v="Black or African American"/>
    <s v="Africa"/>
    <n v="0"/>
    <n v="1"/>
    <n v="0"/>
    <n v="0"/>
    <n v="0"/>
    <n v="0"/>
    <n v="0"/>
    <n v="0"/>
  </r>
  <r>
    <s v="62a424ccd8c00e9f541b114e"/>
    <s v="anonymous"/>
    <s v="6/11/2022"/>
    <s v="1:14"/>
    <s v="0:02:47"/>
    <s v="Data Analyst"/>
    <n v="1"/>
    <n v="0"/>
    <n v="0"/>
    <n v="0"/>
    <n v="0"/>
    <s v="Yes"/>
    <s v="0-40k"/>
    <n v="1"/>
    <s v="Tech"/>
    <s v="Python"/>
    <n v="1"/>
    <n v="7"/>
    <n v="7"/>
    <n v="7"/>
    <n v="7"/>
    <n v="1"/>
    <n v="5"/>
    <s v="Difficult"/>
    <s v="Better Salary"/>
    <x v="1"/>
    <n v="1"/>
    <n v="28"/>
    <s v="Masters"/>
    <n v="4"/>
    <s v="Black or African American"/>
    <s v="United Kingdom"/>
    <n v="0"/>
    <n v="0"/>
    <n v="0"/>
    <n v="0"/>
    <n v="1"/>
    <n v="0"/>
    <n v="0"/>
    <n v="0"/>
  </r>
  <r>
    <s v="62a42527b4da29969c6423f7"/>
    <s v="anonymous"/>
    <s v="6/11/2022"/>
    <s v="1:16"/>
    <s v="0:01:23"/>
    <s v="BI Developer/Engineer"/>
    <n v="0"/>
    <n v="0"/>
    <n v="0"/>
    <n v="1"/>
    <n v="0"/>
    <s v="No"/>
    <s v="41k-65k"/>
    <n v="2"/>
    <s v="Education"/>
    <s v="Python"/>
    <n v="3"/>
    <n v="6"/>
    <n v="5"/>
    <n v="5"/>
    <n v="3"/>
    <n v="4"/>
    <n v="4.333333333333333"/>
    <s v="Easy"/>
    <s v="Remote Work"/>
    <x v="0"/>
    <n v="0"/>
    <n v="21"/>
    <s v="Bachelors"/>
    <n v="3"/>
    <s v="Asian or Asian American"/>
    <s v="North America"/>
    <n v="1"/>
    <n v="0"/>
    <n v="0"/>
    <n v="0"/>
    <n v="0"/>
    <n v="0"/>
    <n v="0"/>
    <n v="0"/>
  </r>
  <r>
    <s v="62a425ec2e54c9003e5467bf"/>
    <s v="anonymous"/>
    <s v="6/11/2022"/>
    <s v="1:19"/>
    <s v="0:01:15"/>
    <s v="Data Analyst"/>
    <n v="1"/>
    <n v="0"/>
    <n v="0"/>
    <n v="0"/>
    <n v="0"/>
    <s v="Yes"/>
    <s v="86k-105k"/>
    <n v="4"/>
    <s v="Healthcare"/>
    <s v="Other"/>
    <n v="4"/>
    <n v="4"/>
    <n v="5"/>
    <n v="5"/>
    <n v="4"/>
    <n v="6"/>
    <n v="4.666666666666667"/>
    <s v="Difficult"/>
    <s v="Good Work/Life Balance"/>
    <x v="1"/>
    <n v="1"/>
    <n v="28"/>
    <s v="Bachelors"/>
    <n v="3"/>
    <s v="White or Caucasian"/>
    <s v="North America"/>
    <n v="1"/>
    <n v="0"/>
    <n v="0"/>
    <n v="0"/>
    <n v="0"/>
    <n v="0"/>
    <n v="0"/>
    <n v="0"/>
  </r>
  <r>
    <s v="62a38a060a77c1a77f6654b7"/>
    <s v="anonymous"/>
    <s v="6/10/2022"/>
    <s v="14:14"/>
    <s v="0:02:47"/>
    <s v="Other"/>
    <n v="0"/>
    <n v="0"/>
    <n v="0"/>
    <n v="0"/>
    <n v="0"/>
    <s v="No"/>
    <s v="0-40k"/>
    <n v="1"/>
    <s v="Other"/>
    <s v="Python"/>
    <n v="2"/>
    <n v="4"/>
    <n v="5"/>
    <n v="3"/>
    <n v="1"/>
    <n v="1"/>
    <n v="2.6666666666666665"/>
    <s v="Neither easy nor difficult"/>
    <s v="Good Work/Life Balance"/>
    <x v="1"/>
    <n v="1"/>
    <n v="35"/>
    <s v="Masters"/>
    <n v="4"/>
    <s v="White or Caucasian"/>
    <s v="Europe"/>
    <n v="0"/>
    <n v="0"/>
    <n v="1"/>
    <n v="0"/>
    <n v="0"/>
    <n v="0"/>
    <n v="0"/>
    <n v="0"/>
  </r>
  <r>
    <s v="62a37ad924a2626027389f8a"/>
    <s v="anonymous"/>
    <s v="6/10/2022"/>
    <s v="13:09"/>
    <s v="0:02:04"/>
    <s v="Data Scientist"/>
    <n v="0"/>
    <n v="0"/>
    <n v="1"/>
    <n v="0"/>
    <n v="0"/>
    <s v="Yes"/>
    <s v="0-40k"/>
    <n v="1"/>
    <s v="Tech"/>
    <s v="Python"/>
    <n v="4"/>
    <n v="4"/>
    <n v="4"/>
    <n v="0"/>
    <n v="0"/>
    <n v="6"/>
    <n v="3"/>
    <s v="Difficult"/>
    <s v="Good Culture"/>
    <x v="0"/>
    <n v="0"/>
    <n v="23"/>
    <s v="Bachelors"/>
    <n v="3"/>
    <s v="Other"/>
    <s v="Asia"/>
    <n v="0"/>
    <n v="0"/>
    <n v="0"/>
    <n v="0"/>
    <n v="0"/>
    <n v="1"/>
    <n v="0"/>
    <n v="0"/>
  </r>
  <r>
    <s v="62a42d6ef8d5efcc22f9178a"/>
    <s v="anonymous"/>
    <s v="6/11/2022"/>
    <s v="1:51"/>
    <s v="0:02:01"/>
    <s v="Data Analyst"/>
    <n v="1"/>
    <n v="0"/>
    <n v="0"/>
    <n v="0"/>
    <n v="0"/>
    <s v="Yes"/>
    <s v="0-40k"/>
    <n v="1"/>
    <s v="Healthcare"/>
    <s v="Python"/>
    <n v="7"/>
    <n v="4"/>
    <n v="6"/>
    <n v="5"/>
    <n v="6"/>
    <n v="6"/>
    <n v="5.666666666666667"/>
    <s v="Difficult"/>
    <s v="Remote Work"/>
    <x v="0"/>
    <n v="0"/>
    <n v="26"/>
    <s v="Bachelors"/>
    <n v="3"/>
    <s v="Other"/>
    <s v="India"/>
    <n v="0"/>
    <n v="0"/>
    <n v="0"/>
    <n v="1"/>
    <n v="0"/>
    <n v="0"/>
    <n v="0"/>
    <n v="0"/>
  </r>
  <r>
    <s v="62a43e86f408bae018ee913a"/>
    <s v="anonymous"/>
    <s v="6/11/2022"/>
    <s v="3:04"/>
    <s v="0:04:03"/>
    <s v="Student/Looking/None"/>
    <n v="0"/>
    <n v="0"/>
    <n v="0"/>
    <n v="0"/>
    <n v="0"/>
    <s v="No"/>
    <s v="0-40k"/>
    <n v="1"/>
    <s v="Other"/>
    <s v="Python"/>
    <n v="5"/>
    <n v="6"/>
    <n v="6"/>
    <n v="5"/>
    <n v="1"/>
    <n v="3"/>
    <n v="4.333333333333333"/>
    <s v="Neither easy nor difficult"/>
    <s v="Good Work/Life Balance"/>
    <x v="1"/>
    <n v="1"/>
    <n v="92"/>
    <s v="Masters"/>
    <n v="4"/>
    <s v="Asian or Asian American"/>
    <s v="India"/>
    <n v="0"/>
    <n v="0"/>
    <n v="0"/>
    <n v="1"/>
    <n v="0"/>
    <n v="0"/>
    <n v="0"/>
    <n v="0"/>
  </r>
  <r>
    <s v="62a43ed4f8d5efcc22f92d0a"/>
    <s v="anonymous"/>
    <s v="6/11/2022"/>
    <s v="3:05"/>
    <s v="0:02:33"/>
    <s v="Data Analyst"/>
    <n v="1"/>
    <n v="0"/>
    <n v="0"/>
    <n v="0"/>
    <n v="0"/>
    <s v="Yes"/>
    <s v="0-40k"/>
    <n v="1"/>
    <s v="Healthcare"/>
    <s v="Python"/>
    <n v="1"/>
    <n v="8"/>
    <n v="5"/>
    <n v="1"/>
    <n v="7"/>
    <n v="8"/>
    <n v="5"/>
    <s v="Neither easy nor difficult"/>
    <s v="Remote Work"/>
    <x v="0"/>
    <n v="0"/>
    <n v="28"/>
    <s v="Bachelors"/>
    <n v="3"/>
    <s v="Black or African American"/>
    <s v="Africa"/>
    <n v="0"/>
    <n v="1"/>
    <n v="0"/>
    <n v="0"/>
    <n v="0"/>
    <n v="0"/>
    <n v="0"/>
    <n v="0"/>
  </r>
  <r>
    <s v="62a43f43f408bae018ee9281"/>
    <s v="anonymous"/>
    <s v="6/11/2022"/>
    <s v="3:07"/>
    <s v="0:01:34"/>
    <s v="Student/Looking/None"/>
    <n v="0"/>
    <n v="0"/>
    <n v="0"/>
    <n v="0"/>
    <n v="0"/>
    <s v="Yes"/>
    <s v="0-40k"/>
    <n v="1"/>
    <s v="Education"/>
    <s v="Python"/>
    <n v="0"/>
    <n v="1"/>
    <n v="2"/>
    <n v="2"/>
    <n v="1"/>
    <n v="1"/>
    <n v="1.1666666666666667"/>
    <s v="Neither easy nor difficult"/>
    <s v="Better Salary"/>
    <x v="1"/>
    <n v="1"/>
    <n v="24"/>
    <s v="Masters"/>
    <n v="4"/>
    <s v="Asian or Asian American"/>
    <s v="India"/>
    <n v="0"/>
    <n v="0"/>
    <n v="0"/>
    <n v="1"/>
    <n v="0"/>
    <n v="0"/>
    <n v="0"/>
    <n v="0"/>
  </r>
  <r>
    <s v="62a440ab575fa3a5ae8a1418"/>
    <s v="anonymous"/>
    <s v="6/11/2022"/>
    <s v="3:13"/>
    <s v="0:03:39"/>
    <s v="Other"/>
    <n v="0"/>
    <n v="0"/>
    <n v="0"/>
    <n v="0"/>
    <n v="0"/>
    <s v="No"/>
    <s v="41k-65k"/>
    <n v="2"/>
    <s v="Healthcare"/>
    <s v="Python"/>
    <n v="7"/>
    <n v="10"/>
    <n v="10"/>
    <n v="10"/>
    <n v="5"/>
    <n v="10"/>
    <n v="8.6666666666666661"/>
    <s v="Easy"/>
    <s v="Better Salary"/>
    <x v="0"/>
    <n v="0"/>
    <n v="25"/>
    <s v="Masters"/>
    <n v="4"/>
    <s v="Asian or Asian American"/>
    <s v="North America"/>
    <n v="1"/>
    <n v="0"/>
    <n v="0"/>
    <n v="0"/>
    <n v="0"/>
    <n v="0"/>
    <n v="0"/>
    <n v="0"/>
  </r>
  <r>
    <s v="62a441e3575fa3a5ae8a1552"/>
    <s v="anonymous"/>
    <s v="6/11/2022"/>
    <s v="3:18"/>
    <s v="0:04:04"/>
    <s v="Data Analyst"/>
    <n v="1"/>
    <n v="0"/>
    <n v="0"/>
    <n v="0"/>
    <n v="0"/>
    <s v="Yes"/>
    <s v="41k-65k"/>
    <n v="2"/>
    <s v="Finance"/>
    <s v="Python"/>
    <n v="4"/>
    <n v="5"/>
    <n v="5"/>
    <n v="5"/>
    <n v="6"/>
    <n v="6"/>
    <n v="5.166666666666667"/>
    <s v="Neither easy nor difficult"/>
    <s v="Good Work/Life Balance"/>
    <x v="0"/>
    <n v="0"/>
    <n v="42"/>
    <s v="Masters"/>
    <n v="4"/>
    <s v="Black or African American"/>
    <s v="United Kingdom"/>
    <n v="0"/>
    <n v="0"/>
    <n v="0"/>
    <n v="0"/>
    <n v="1"/>
    <n v="0"/>
    <n v="0"/>
    <n v="0"/>
  </r>
  <r>
    <s v="62a446faf8f7561645868c60"/>
    <s v="anonymous"/>
    <s v="6/11/2022"/>
    <s v="3:40"/>
    <s v="0:01:05"/>
    <s v="Data Analyst"/>
    <n v="1"/>
    <n v="0"/>
    <n v="0"/>
    <n v="0"/>
    <n v="0"/>
    <s v="Yes"/>
    <s v="0-40k"/>
    <n v="1"/>
    <s v="Tech"/>
    <s v="Python"/>
    <n v="2"/>
    <n v="3"/>
    <n v="3"/>
    <n v="3"/>
    <n v="3"/>
    <n v="3"/>
    <n v="2.8333333333333335"/>
    <s v="Difficult"/>
    <s v="Better Salary"/>
    <x v="0"/>
    <n v="0"/>
    <n v="21"/>
    <s v="Bachelors"/>
    <n v="3"/>
    <s v="Asian or Asian American"/>
    <s v="India"/>
    <n v="0"/>
    <n v="0"/>
    <n v="0"/>
    <n v="1"/>
    <n v="0"/>
    <n v="0"/>
    <n v="0"/>
    <n v="0"/>
  </r>
  <r>
    <s v="62a448832e54c9003e5491c5"/>
    <s v="anonymous"/>
    <s v="6/11/2022"/>
    <s v="3:47"/>
    <s v="0:02:36"/>
    <s v="Data Analyst"/>
    <n v="1"/>
    <n v="0"/>
    <n v="0"/>
    <n v="0"/>
    <n v="0"/>
    <s v="No"/>
    <s v="66k-85k"/>
    <n v="3"/>
    <s v="Healthcare"/>
    <s v="Python"/>
    <n v="7"/>
    <n v="8"/>
    <n v="9"/>
    <n v="7"/>
    <n v="7"/>
    <n v="6"/>
    <n v="7.333333333333333"/>
    <s v="Easy"/>
    <s v="Better Salary"/>
    <x v="0"/>
    <n v="0"/>
    <n v="24"/>
    <s v="Bachelors"/>
    <n v="3"/>
    <s v="White or Caucasian"/>
    <s v="North America"/>
    <n v="1"/>
    <n v="0"/>
    <n v="0"/>
    <n v="0"/>
    <n v="0"/>
    <n v="0"/>
    <n v="0"/>
    <n v="0"/>
  </r>
  <r>
    <s v="62a44ae2f8f7561645869335"/>
    <s v="anonymous"/>
    <s v="6/11/2022"/>
    <s v="3:57"/>
    <s v="0:02:32"/>
    <s v="Data Analyst"/>
    <n v="1"/>
    <n v="0"/>
    <n v="0"/>
    <n v="0"/>
    <n v="0"/>
    <s v="Yes"/>
    <s v="41k-65k"/>
    <n v="2"/>
    <s v="Healthcare"/>
    <s v="Python"/>
    <n v="4"/>
    <n v="7"/>
    <n v="6"/>
    <n v="6"/>
    <n v="6"/>
    <n v="7"/>
    <n v="6"/>
    <s v="Neither easy nor difficult"/>
    <s v="Better Salary"/>
    <x v="1"/>
    <n v="1"/>
    <n v="26"/>
    <s v="Bachelors"/>
    <n v="3"/>
    <s v="White or Caucasian"/>
    <s v="North America"/>
    <n v="1"/>
    <n v="0"/>
    <n v="0"/>
    <n v="0"/>
    <n v="0"/>
    <n v="0"/>
    <n v="0"/>
    <n v="0"/>
  </r>
  <r>
    <s v="62a44bc7bc6861bf31783829"/>
    <s v="anonymous"/>
    <s v="6/11/2022"/>
    <s v="4:01"/>
    <s v="0:01:16"/>
    <s v="Data Analyst"/>
    <n v="1"/>
    <n v="0"/>
    <n v="0"/>
    <n v="0"/>
    <n v="0"/>
    <s v="Yes"/>
    <s v="0-40k"/>
    <n v="1"/>
    <s v="Other"/>
    <s v="Python"/>
    <n v="2"/>
    <n v="8"/>
    <n v="8"/>
    <n v="9"/>
    <n v="8"/>
    <n v="10"/>
    <n v="7.5"/>
    <s v="Difficult"/>
    <s v="Better Salary"/>
    <x v="0"/>
    <n v="0"/>
    <n v="30"/>
    <s v="Bachelors"/>
    <n v="3"/>
    <s v="White or Caucasian"/>
    <s v="United Kingdom"/>
    <n v="0"/>
    <n v="0"/>
    <n v="0"/>
    <n v="0"/>
    <n v="1"/>
    <n v="0"/>
    <n v="0"/>
    <n v="0"/>
  </r>
  <r>
    <s v="62a44ea3f408bae018eea62a"/>
    <s v="anonymous"/>
    <s v="6/11/2022"/>
    <s v="4:13"/>
    <s v="0:05:51"/>
    <s v="Data Engineer"/>
    <n v="0"/>
    <n v="1"/>
    <n v="0"/>
    <n v="0"/>
    <n v="0"/>
    <s v="Yes"/>
    <s v="86k-105k"/>
    <n v="4"/>
    <s v="Other"/>
    <s v="SQL"/>
    <n v="6"/>
    <n v="10"/>
    <n v="10"/>
    <n v="10"/>
    <n v="10"/>
    <n v="10"/>
    <n v="9.3333333333333339"/>
    <s v="Neither easy nor difficult"/>
    <s v="Good Culture"/>
    <x v="0"/>
    <n v="0"/>
    <n v="27"/>
    <s v="Bachelors"/>
    <n v="3"/>
    <s v="Black or African American"/>
    <s v="North America"/>
    <n v="1"/>
    <n v="0"/>
    <n v="0"/>
    <n v="0"/>
    <n v="0"/>
    <n v="0"/>
    <n v="0"/>
    <n v="0"/>
  </r>
  <r>
    <s v="62a4514ff408bae018eea94d"/>
    <s v="anonymous"/>
    <s v="6/11/2022"/>
    <s v="4:24"/>
    <s v="0:02:01"/>
    <s v="Data Engineer"/>
    <n v="0"/>
    <n v="1"/>
    <n v="0"/>
    <n v="0"/>
    <n v="0"/>
    <s v="Yes"/>
    <s v="0-40k"/>
    <n v="1"/>
    <s v="Tech"/>
    <s v="Python"/>
    <n v="0"/>
    <n v="4"/>
    <n v="1"/>
    <n v="0"/>
    <n v="1"/>
    <n v="3"/>
    <n v="1.5"/>
    <s v="Easy"/>
    <s v="Better Salary"/>
    <x v="0"/>
    <n v="0"/>
    <n v="28"/>
    <s v="Bachelors"/>
    <n v="3"/>
    <s v="Asian or Asian American"/>
    <s v="India"/>
    <n v="0"/>
    <n v="0"/>
    <n v="0"/>
    <n v="1"/>
    <n v="0"/>
    <n v="0"/>
    <n v="0"/>
    <n v="0"/>
  </r>
  <r>
    <s v="62a45a140a77c1a77f67469d"/>
    <s v="anonymous"/>
    <s v="6/11/2022"/>
    <s v="5:02"/>
    <s v="0:02:27"/>
    <s v="Data Analyst"/>
    <n v="1"/>
    <n v="0"/>
    <n v="0"/>
    <n v="0"/>
    <n v="0"/>
    <s v="No"/>
    <s v="66k-85k"/>
    <n v="3"/>
    <s v="Real Estate"/>
    <s v="SQL"/>
    <n v="6"/>
    <n v="8"/>
    <n v="7"/>
    <n v="7"/>
    <n v="5"/>
    <n v="6"/>
    <n v="6.5"/>
    <s v="Easy"/>
    <s v="Better Salary"/>
    <x v="1"/>
    <n v="1"/>
    <n v="29"/>
    <s v="Bachelors"/>
    <n v="3"/>
    <s v="White or Caucasian"/>
    <s v="United Kingdom"/>
    <n v="0"/>
    <n v="0"/>
    <n v="0"/>
    <n v="0"/>
    <n v="1"/>
    <n v="0"/>
    <n v="0"/>
    <n v="0"/>
  </r>
  <r>
    <s v="62a45c8bf3072dd89263a493"/>
    <s v="anonymous"/>
    <s v="6/11/2022"/>
    <s v="5:12"/>
    <s v="0:02:43"/>
    <s v="Data Analyst"/>
    <n v="1"/>
    <n v="0"/>
    <n v="0"/>
    <n v="0"/>
    <n v="0"/>
    <s v="No"/>
    <s v="0-40k"/>
    <n v="1"/>
    <s v="Other"/>
    <s v="Python"/>
    <n v="0"/>
    <n v="0"/>
    <n v="0"/>
    <n v="0"/>
    <n v="0"/>
    <n v="0"/>
    <n v="0"/>
    <s v="Easy"/>
    <s v="Good Work/Life Balance"/>
    <x v="1"/>
    <n v="1"/>
    <n v="26"/>
    <s v="Bachelors"/>
    <n v="3"/>
    <s v="Asian or Asian American"/>
    <s v="India"/>
    <n v="0"/>
    <n v="0"/>
    <n v="0"/>
    <n v="1"/>
    <n v="0"/>
    <n v="0"/>
    <n v="0"/>
    <n v="0"/>
  </r>
  <r>
    <s v="62a45f8c0f8c8599d5b09d40"/>
    <s v="anonymous"/>
    <s v="6/11/2022"/>
    <s v="5:25"/>
    <s v="0:02:47"/>
    <s v="Data Engineer"/>
    <n v="0"/>
    <n v="1"/>
    <n v="0"/>
    <n v="0"/>
    <n v="0"/>
    <s v="Yes"/>
    <s v="0-40k"/>
    <n v="1"/>
    <s v="Finance"/>
    <s v="Python"/>
    <n v="3"/>
    <n v="3"/>
    <n v="3"/>
    <n v="3"/>
    <n v="3"/>
    <n v="4"/>
    <n v="3.1666666666666665"/>
    <s v="Neither easy nor difficult"/>
    <s v="Remote Work"/>
    <x v="0"/>
    <n v="0"/>
    <n v="29"/>
    <s v="Bachelors"/>
    <n v="3"/>
    <s v="Black or African American"/>
    <s v="Africa"/>
    <n v="0"/>
    <n v="1"/>
    <n v="0"/>
    <n v="0"/>
    <n v="0"/>
    <n v="0"/>
    <n v="0"/>
    <n v="0"/>
  </r>
  <r>
    <s v="62a4604d0a77c1a77f674e29"/>
    <s v="anonymous"/>
    <s v="6/11/2022"/>
    <s v="5:28"/>
    <s v="0:01:51"/>
    <s v="Other"/>
    <n v="0"/>
    <n v="0"/>
    <n v="0"/>
    <n v="0"/>
    <n v="0"/>
    <s v="No"/>
    <s v="66k-85k"/>
    <n v="3"/>
    <s v="Finance"/>
    <s v="Other"/>
    <n v="3"/>
    <n v="5"/>
    <n v="7"/>
    <n v="2"/>
    <n v="5"/>
    <n v="7"/>
    <n v="4.833333333333333"/>
    <s v="Easy"/>
    <s v="Remote Work"/>
    <x v="0"/>
    <n v="0"/>
    <n v="60"/>
    <s v="Masters"/>
    <n v="4"/>
    <s v="White or Caucasian"/>
    <s v="United Kingdom"/>
    <n v="0"/>
    <n v="0"/>
    <n v="0"/>
    <n v="0"/>
    <n v="1"/>
    <n v="0"/>
    <n v="0"/>
    <n v="0"/>
  </r>
  <r>
    <s v="62a46a66f8d5efcc22f95a7a"/>
    <s v="anonymous"/>
    <s v="6/11/2022"/>
    <s v="6:11"/>
    <s v="0:01:55"/>
    <s v="Data Analyst"/>
    <n v="1"/>
    <n v="0"/>
    <n v="0"/>
    <n v="0"/>
    <n v="0"/>
    <s v="Yes"/>
    <s v="0-40k"/>
    <n v="1"/>
    <s v="Healthcare"/>
    <s v="Python"/>
    <n v="5"/>
    <n v="8"/>
    <n v="8"/>
    <n v="5"/>
    <n v="5"/>
    <n v="6"/>
    <n v="6.166666666666667"/>
    <s v="Neither easy nor difficult"/>
    <s v="Better Salary"/>
    <x v="0"/>
    <n v="0"/>
    <n v="25"/>
    <s v="Bachelors"/>
    <n v="3"/>
    <s v="Black or African American"/>
    <s v="Africa"/>
    <n v="0"/>
    <n v="1"/>
    <n v="0"/>
    <n v="0"/>
    <n v="0"/>
    <n v="0"/>
    <n v="0"/>
    <n v="0"/>
  </r>
  <r>
    <s v="62a46ad7d8c00e9f541b664a"/>
    <s v="anonymous"/>
    <s v="6/11/2022"/>
    <s v="6:13"/>
    <s v="0:03:13"/>
    <s v="Other"/>
    <n v="0"/>
    <n v="0"/>
    <n v="0"/>
    <n v="0"/>
    <n v="0"/>
    <s v="No"/>
    <s v="0-40k"/>
    <n v="1"/>
    <s v="Construction"/>
    <s v="R"/>
    <n v="0"/>
    <n v="0"/>
    <n v="1"/>
    <n v="3"/>
    <n v="2"/>
    <n v="1"/>
    <n v="1.1666666666666667"/>
    <s v="Neither easy nor difficult"/>
    <s v="Good Work/Life Balance"/>
    <x v="1"/>
    <n v="1"/>
    <n v="37"/>
    <s v="Masters"/>
    <n v="4"/>
    <s v="Other"/>
    <s v="Africa"/>
    <n v="0"/>
    <n v="1"/>
    <n v="0"/>
    <n v="0"/>
    <n v="0"/>
    <n v="0"/>
    <n v="0"/>
    <n v="0"/>
  </r>
  <r>
    <s v="62a46dbecf25554317319e48"/>
    <s v="anonymous"/>
    <s v="6/11/2022"/>
    <s v="6:26"/>
    <s v="0:01:31"/>
    <s v="Data Analyst"/>
    <n v="1"/>
    <n v="0"/>
    <n v="0"/>
    <n v="0"/>
    <n v="0"/>
    <s v="Yes"/>
    <s v="66k-85k"/>
    <n v="3"/>
    <s v="Finance"/>
    <s v="Python"/>
    <n v="6"/>
    <n v="8"/>
    <n v="3"/>
    <n v="4"/>
    <n v="5"/>
    <n v="1"/>
    <n v="4.5"/>
    <s v="Neither easy nor difficult"/>
    <s v="Better Salary"/>
    <x v="1"/>
    <n v="1"/>
    <n v="30"/>
    <s v="Bachelors"/>
    <n v="3"/>
    <s v="Asian or Asian American"/>
    <s v="North America"/>
    <n v="1"/>
    <n v="0"/>
    <n v="0"/>
    <n v="0"/>
    <n v="0"/>
    <n v="0"/>
    <n v="0"/>
    <n v="0"/>
  </r>
  <r>
    <s v="62a475dcf408bae018eed15c"/>
    <s v="anonymous"/>
    <s v="6/11/2022"/>
    <s v="7:00"/>
    <s v="0:04:48"/>
    <s v="Data Analyst"/>
    <n v="1"/>
    <n v="0"/>
    <n v="0"/>
    <n v="0"/>
    <n v="0"/>
    <s v="Yes"/>
    <s v="0-40k"/>
    <n v="1"/>
    <s v="Healthcare"/>
    <s v="Python"/>
    <n v="0"/>
    <n v="1"/>
    <n v="2"/>
    <n v="1"/>
    <n v="0"/>
    <n v="3"/>
    <n v="1.1666666666666667"/>
    <s v="Neither easy nor difficult"/>
    <s v="Better Salary"/>
    <x v="1"/>
    <n v="1"/>
    <n v="27"/>
    <s v="Masters"/>
    <n v="4"/>
    <s v="Black or African American"/>
    <s v="Africa"/>
    <n v="0"/>
    <n v="1"/>
    <n v="0"/>
    <n v="0"/>
    <n v="0"/>
    <n v="0"/>
    <n v="0"/>
    <n v="0"/>
  </r>
  <r>
    <s v="62a477f0b4da29969c64892f"/>
    <s v="anonymous"/>
    <s v="6/11/2022"/>
    <s v="7:09"/>
    <s v="0:01:04"/>
    <s v="Data Scientist"/>
    <n v="0"/>
    <n v="0"/>
    <n v="1"/>
    <n v="0"/>
    <n v="0"/>
    <s v="Yes"/>
    <s v="225k+"/>
    <n v="8"/>
    <s v="Tech"/>
    <s v="R"/>
    <n v="5"/>
    <n v="6"/>
    <n v="5"/>
    <n v="5"/>
    <n v="6"/>
    <n v="6"/>
    <n v="5.5"/>
    <s v="Difficult"/>
    <s v="Other"/>
    <x v="0"/>
    <n v="0"/>
    <n v="31"/>
    <s v="PhD"/>
    <n v="5"/>
    <s v="White or Caucasian"/>
    <s v="North America"/>
    <n v="1"/>
    <n v="0"/>
    <n v="0"/>
    <n v="0"/>
    <n v="0"/>
    <n v="0"/>
    <n v="0"/>
    <n v="0"/>
  </r>
  <r>
    <s v="62a47947cec54911e9cbf6b2"/>
    <s v="anonymous"/>
    <s v="6/11/2022"/>
    <s v="7:15"/>
    <s v="0:02:11"/>
    <s v="Student/Looking/None"/>
    <n v="0"/>
    <n v="0"/>
    <n v="0"/>
    <n v="0"/>
    <n v="0"/>
    <s v="No"/>
    <s v="0-40k"/>
    <n v="1"/>
    <s v="Other"/>
    <s v="R"/>
    <n v="10"/>
    <n v="10"/>
    <n v="10"/>
    <n v="10"/>
    <n v="10"/>
    <n v="10"/>
    <n v="10"/>
    <s v="Neither easy nor difficult"/>
    <s v="Good Work/Life Balance"/>
    <x v="0"/>
    <n v="0"/>
    <n v="24"/>
    <s v="Masters"/>
    <n v="4"/>
    <s v="Asian or Asian American"/>
    <s v="United Kingdom"/>
    <n v="0"/>
    <n v="0"/>
    <n v="0"/>
    <n v="0"/>
    <n v="1"/>
    <n v="0"/>
    <n v="0"/>
    <n v="0"/>
  </r>
  <r>
    <s v="62a47c587dc029e2d66d9782"/>
    <s v="anonymous"/>
    <s v="6/11/2022"/>
    <s v="7:28"/>
    <s v="0:03:11"/>
    <s v="Data Analyst"/>
    <n v="1"/>
    <n v="0"/>
    <n v="0"/>
    <n v="0"/>
    <n v="0"/>
    <s v="No"/>
    <s v="0-40k"/>
    <n v="1"/>
    <s v="Finance"/>
    <s v="Other"/>
    <n v="0"/>
    <n v="6"/>
    <n v="6"/>
    <n v="6"/>
    <n v="5"/>
    <n v="6"/>
    <n v="4.833333333333333"/>
    <s v="Neither easy nor difficult"/>
    <s v="Better Salary"/>
    <x v="1"/>
    <n v="1"/>
    <n v="20"/>
    <s v="Bachelors"/>
    <n v="3"/>
    <s v="Black or African American"/>
    <s v="North America"/>
    <n v="1"/>
    <n v="0"/>
    <n v="0"/>
    <n v="0"/>
    <n v="0"/>
    <n v="0"/>
    <n v="0"/>
    <n v="0"/>
  </r>
  <r>
    <s v="62a47e3ef3072dd89263c8c0"/>
    <s v="anonymous"/>
    <s v="6/11/2022"/>
    <s v="7:36"/>
    <s v="0:02:30"/>
    <s v="Other"/>
    <n v="0"/>
    <n v="0"/>
    <n v="0"/>
    <n v="0"/>
    <n v="0"/>
    <s v="No"/>
    <s v="0-40k"/>
    <n v="1"/>
    <s v="Tech"/>
    <s v="R"/>
    <n v="2"/>
    <n v="1"/>
    <n v="4"/>
    <n v="1"/>
    <n v="1"/>
    <n v="1"/>
    <n v="1.6666666666666667"/>
    <s v="Easy"/>
    <s v="Good Work/Life Balance"/>
    <x v="0"/>
    <n v="0"/>
    <n v="24"/>
    <s v="Bachelors"/>
    <n v="3"/>
    <s v="Asian or Asian American"/>
    <s v="India"/>
    <n v="0"/>
    <n v="0"/>
    <n v="0"/>
    <n v="1"/>
    <n v="0"/>
    <n v="0"/>
    <n v="0"/>
    <n v="0"/>
  </r>
  <r>
    <s v="62a3f6d9bae91e4b8b8408ca"/>
    <s v="anonymous"/>
    <s v="6/10/2022"/>
    <s v="21:58"/>
    <s v="0:00:59"/>
    <s v="Student/Looking/None"/>
    <n v="0"/>
    <n v="0"/>
    <n v="0"/>
    <n v="0"/>
    <n v="0"/>
    <s v="No"/>
    <s v="0-40k"/>
    <n v="1"/>
    <s v="Other"/>
    <s v="SQL"/>
    <n v="0"/>
    <n v="0"/>
    <n v="0"/>
    <n v="0"/>
    <n v="0"/>
    <n v="0"/>
    <n v="0"/>
    <s v="Neither easy nor difficult"/>
    <s v="Better Salary"/>
    <x v="0"/>
    <n v="0"/>
    <n v="20"/>
    <s v="High School"/>
    <n v="1"/>
    <s v="Asian or Asian American"/>
    <s v="Asia"/>
    <n v="0"/>
    <n v="0"/>
    <n v="0"/>
    <n v="0"/>
    <n v="0"/>
    <n v="1"/>
    <n v="0"/>
    <n v="0"/>
  </r>
  <r>
    <s v="62a47ea87dc029e2d66d9b60"/>
    <s v="anonymous"/>
    <s v="6/11/2022"/>
    <s v="7:38"/>
    <s v="0:01:30"/>
    <s v="Student/Looking/None"/>
    <n v="0"/>
    <n v="0"/>
    <n v="0"/>
    <n v="0"/>
    <n v="0"/>
    <s v="No"/>
    <s v="0-40k"/>
    <n v="1"/>
    <s v="Other"/>
    <s v="R"/>
    <n v="0"/>
    <n v="1"/>
    <n v="3"/>
    <n v="0"/>
    <n v="0"/>
    <n v="0"/>
    <n v="0.66666666666666663"/>
    <s v="Neither easy nor difficult"/>
    <s v="Good Work/Life Balance"/>
    <x v="0"/>
    <n v="0"/>
    <n v="41"/>
    <s v="Bachelors"/>
    <n v="3"/>
    <s v="Hispanic or Latino"/>
    <s v="Europe"/>
    <n v="0"/>
    <n v="0"/>
    <n v="1"/>
    <n v="0"/>
    <n v="0"/>
    <n v="0"/>
    <n v="0"/>
    <n v="0"/>
  </r>
  <r>
    <s v="62a47f1e0a77c1a77f677174"/>
    <s v="anonymous"/>
    <s v="6/11/2022"/>
    <s v="7:40"/>
    <s v="0:02:12"/>
    <s v="Data Analyst"/>
    <n v="1"/>
    <n v="0"/>
    <n v="0"/>
    <n v="0"/>
    <n v="0"/>
    <s v="Yes"/>
    <s v="86k-105k"/>
    <n v="4"/>
    <s v="Tech"/>
    <s v="R"/>
    <n v="8"/>
    <n v="8"/>
    <n v="8"/>
    <n v="8"/>
    <n v="8"/>
    <n v="8"/>
    <n v="8"/>
    <s v="Difficult"/>
    <s v="Better Salary"/>
    <x v="0"/>
    <n v="0"/>
    <n v="41"/>
    <s v="Bachelors"/>
    <n v="3"/>
    <s v="White or Caucasian"/>
    <s v="North America"/>
    <n v="1"/>
    <n v="0"/>
    <n v="0"/>
    <n v="0"/>
    <n v="0"/>
    <n v="0"/>
    <n v="0"/>
    <n v="0"/>
  </r>
  <r>
    <s v="62a48566b4da29969c64995a"/>
    <s v="anonymous"/>
    <s v="6/11/2022"/>
    <s v="8:07"/>
    <s v="0:01:52"/>
    <s v="Other"/>
    <n v="0"/>
    <n v="0"/>
    <n v="0"/>
    <n v="0"/>
    <n v="0"/>
    <s v="No"/>
    <s v="150k-225k"/>
    <n v="7"/>
    <s v="Other"/>
    <s v="Python"/>
    <n v="9"/>
    <n v="8"/>
    <n v="9"/>
    <n v="10"/>
    <n v="8"/>
    <n v="10"/>
    <n v="9"/>
    <s v="Neither easy nor difficult"/>
    <s v="Good Culture"/>
    <x v="0"/>
    <n v="0"/>
    <n v="43"/>
    <s v="Bachelors"/>
    <n v="3"/>
    <s v="White or Caucasian"/>
    <s v="North America"/>
    <n v="1"/>
    <n v="0"/>
    <n v="0"/>
    <n v="0"/>
    <n v="0"/>
    <n v="0"/>
    <n v="0"/>
    <n v="0"/>
  </r>
  <r>
    <s v="62a48612d8c00e9f541b86b8"/>
    <s v="anonymous"/>
    <s v="6/11/2022"/>
    <s v="8:09"/>
    <s v="0:01:53"/>
    <s v="Data Analyst"/>
    <n v="1"/>
    <n v="0"/>
    <n v="0"/>
    <n v="0"/>
    <n v="0"/>
    <s v="No"/>
    <s v="66k-85k"/>
    <n v="3"/>
    <s v="Healthcare"/>
    <s v="Python"/>
    <n v="7"/>
    <n v="7"/>
    <n v="8"/>
    <n v="4"/>
    <n v="6"/>
    <n v="9"/>
    <n v="6.833333333333333"/>
    <s v="Easy"/>
    <s v="Remote Work"/>
    <x v="1"/>
    <n v="1"/>
    <n v="38"/>
    <s v="Bachelors"/>
    <n v="3"/>
    <s v="White or Caucasian"/>
    <s v="North America"/>
    <n v="1"/>
    <n v="0"/>
    <n v="0"/>
    <n v="0"/>
    <n v="0"/>
    <n v="0"/>
    <n v="0"/>
    <n v="0"/>
  </r>
  <r>
    <s v="62ab3e62bae91e4b8b8ebe14"/>
    <s v="anonymous"/>
    <s v="6/16/2022"/>
    <s v="10:29"/>
    <s v="0:02:41"/>
    <s v="Data Analyst"/>
    <n v="1"/>
    <n v="0"/>
    <n v="0"/>
    <n v="0"/>
    <n v="0"/>
    <s v="No"/>
    <s v="0-40k"/>
    <n v="1"/>
    <s v="Other"/>
    <s v="Python"/>
    <n v="6"/>
    <n v="9"/>
    <n v="7"/>
    <n v="7"/>
    <n v="5"/>
    <n v="8"/>
    <n v="7"/>
    <s v="Neither easy nor difficult"/>
    <s v="Good Work/Life Balance"/>
    <x v="0"/>
    <n v="0"/>
    <n v="22"/>
    <s v="Bachelors"/>
    <n v="3"/>
    <s v="Other"/>
    <s v="Asia"/>
    <n v="0"/>
    <n v="0"/>
    <n v="0"/>
    <n v="0"/>
    <n v="0"/>
    <n v="1"/>
    <n v="0"/>
    <n v="0"/>
  </r>
  <r>
    <s v="62a488197dc029e2d66da8a1"/>
    <s v="anonymous"/>
    <s v="6/11/2022"/>
    <s v="8:18"/>
    <s v="0:01:30"/>
    <s v="Data Analyst"/>
    <n v="1"/>
    <n v="0"/>
    <n v="0"/>
    <n v="0"/>
    <n v="0"/>
    <s v="Yes"/>
    <s v="86k-105k"/>
    <n v="4"/>
    <s v="Healthcare"/>
    <s v="Python"/>
    <n v="10"/>
    <n v="8"/>
    <n v="6"/>
    <n v="10"/>
    <n v="7"/>
    <n v="5"/>
    <n v="7.666666666666667"/>
    <s v="Neither easy nor difficult"/>
    <s v="Good Culture"/>
    <x v="1"/>
    <n v="1"/>
    <n v="31"/>
    <s v="Bachelors"/>
    <n v="3"/>
    <s v="Hispanic or Latino"/>
    <s v="Europe"/>
    <n v="0"/>
    <n v="0"/>
    <n v="1"/>
    <n v="0"/>
    <n v="0"/>
    <n v="0"/>
    <n v="0"/>
    <n v="0"/>
  </r>
  <r>
    <s v="62a48c4c24a262602739e141"/>
    <s v="anonymous"/>
    <s v="6/11/2022"/>
    <s v="8:36"/>
    <s v="0:01:31"/>
    <s v="Data Analyst"/>
    <n v="1"/>
    <n v="0"/>
    <n v="0"/>
    <n v="0"/>
    <n v="0"/>
    <s v="Yes"/>
    <s v="86k-105k"/>
    <n v="4"/>
    <s v="Other"/>
    <s v="Other"/>
    <n v="8"/>
    <n v="7"/>
    <n v="8"/>
    <n v="6"/>
    <n v="7"/>
    <n v="8"/>
    <n v="7.333333333333333"/>
    <s v="Difficult"/>
    <s v="Good Work/Life Balance"/>
    <x v="1"/>
    <n v="1"/>
    <n v="28"/>
    <s v="Masters"/>
    <n v="4"/>
    <s v="White or Caucasian"/>
    <s v="North America"/>
    <n v="1"/>
    <n v="0"/>
    <n v="0"/>
    <n v="0"/>
    <n v="0"/>
    <n v="0"/>
    <n v="0"/>
    <n v="0"/>
  </r>
  <r>
    <s v="62a48cbdf408bae018eeeccf"/>
    <s v="anonymous"/>
    <s v="6/11/2022"/>
    <s v="8:38"/>
    <s v="0:00:55"/>
    <s v="Data Analyst"/>
    <n v="1"/>
    <n v="0"/>
    <n v="0"/>
    <n v="0"/>
    <n v="0"/>
    <s v="No"/>
    <s v="41k-65k"/>
    <n v="2"/>
    <s v="Healthcare"/>
    <s v="C/C++"/>
    <n v="7"/>
    <n v="8"/>
    <n v="9"/>
    <n v="9"/>
    <n v="4"/>
    <n v="9"/>
    <n v="7.666666666666667"/>
    <s v="Easy"/>
    <s v="Remote Work"/>
    <x v="0"/>
    <n v="0"/>
    <n v="23"/>
    <s v="Masters"/>
    <n v="4"/>
    <s v="Asian or Asian American"/>
    <s v="North America"/>
    <n v="1"/>
    <n v="0"/>
    <n v="0"/>
    <n v="0"/>
    <n v="0"/>
    <n v="0"/>
    <n v="0"/>
    <n v="0"/>
  </r>
  <r>
    <s v="62a48d4df8d5efcc22f98308"/>
    <s v="anonymous"/>
    <s v="6/11/2022"/>
    <s v="8:40"/>
    <s v="0:01:47"/>
    <s v="Data Analyst"/>
    <n v="1"/>
    <n v="0"/>
    <n v="0"/>
    <n v="0"/>
    <n v="0"/>
    <s v="No"/>
    <s v="41k-65k"/>
    <n v="2"/>
    <s v="Other"/>
    <s v="Python"/>
    <n v="5"/>
    <n v="5"/>
    <n v="4"/>
    <n v="5"/>
    <n v="6"/>
    <n v="6"/>
    <n v="5.166666666666667"/>
    <s v="Neither easy nor difficult"/>
    <s v="Better Salary"/>
    <x v="0"/>
    <n v="0"/>
    <n v="25"/>
    <s v="Bachelors"/>
    <n v="3"/>
    <s v="Black or African American"/>
    <s v="United Kingdom"/>
    <n v="0"/>
    <n v="0"/>
    <n v="0"/>
    <n v="0"/>
    <n v="1"/>
    <n v="0"/>
    <n v="0"/>
    <n v="0"/>
  </r>
  <r>
    <s v="62b27004bc6861bf318c9038"/>
    <s v="anonymous"/>
    <s v="6/21/2022"/>
    <s v="21:27"/>
    <s v="0:01:33"/>
    <s v="Database Developer"/>
    <n v="0"/>
    <n v="0"/>
    <n v="0"/>
    <n v="0"/>
    <n v="1"/>
    <s v="Yes"/>
    <s v="41k-65k"/>
    <n v="2"/>
    <s v="Education"/>
    <s v="SQL"/>
    <n v="4"/>
    <n v="7"/>
    <n v="7"/>
    <n v="7"/>
    <n v="7"/>
    <n v="7"/>
    <n v="6.5"/>
    <s v="Difficult"/>
    <s v="Better Salary"/>
    <x v="1"/>
    <n v="1"/>
    <n v="29"/>
    <s v="Masters"/>
    <n v="4"/>
    <s v="White or Caucasian"/>
    <s v="North America"/>
    <n v="1"/>
    <n v="0"/>
    <n v="0"/>
    <n v="0"/>
    <n v="0"/>
    <n v="0"/>
    <n v="0"/>
    <n v="0"/>
  </r>
  <r>
    <s v="62a48da6b4da29969c64a3a5"/>
    <s v="anonymous"/>
    <s v="6/11/2022"/>
    <s v="8:42"/>
    <s v="0:00:47"/>
    <s v="Data Scientist"/>
    <n v="0"/>
    <n v="0"/>
    <n v="1"/>
    <n v="0"/>
    <n v="0"/>
    <s v="Yes"/>
    <s v="125k-150k"/>
    <n v="6"/>
    <s v="Finance"/>
    <s v="Python"/>
    <n v="9"/>
    <n v="4"/>
    <n v="8"/>
    <n v="7"/>
    <n v="5"/>
    <n v="6"/>
    <n v="6.5"/>
    <s v="Difficult"/>
    <s v="Good Work/Life Balance"/>
    <x v="0"/>
    <n v="0"/>
    <n v="35"/>
    <s v="Bachelors"/>
    <n v="3"/>
    <s v="White or Caucasian"/>
    <s v="North America"/>
    <n v="1"/>
    <n v="0"/>
    <n v="0"/>
    <n v="0"/>
    <n v="0"/>
    <n v="0"/>
    <n v="0"/>
    <n v="0"/>
  </r>
  <r>
    <s v="62a39a340f8c8599d5afc6ce"/>
    <s v="anonymous"/>
    <s v="6/10/2022"/>
    <s v="15:23"/>
    <s v="0:01:23"/>
    <s v="Data Scientist"/>
    <n v="0"/>
    <n v="0"/>
    <n v="1"/>
    <n v="0"/>
    <n v="0"/>
    <s v="Yes"/>
    <s v="0-40k"/>
    <n v="1"/>
    <s v="Education"/>
    <s v="Python"/>
    <n v="3"/>
    <n v="3"/>
    <n v="1"/>
    <n v="1"/>
    <n v="1"/>
    <n v="6"/>
    <n v="2.5"/>
    <s v="Difficult"/>
    <s v="Better Salary"/>
    <x v="0"/>
    <n v="0"/>
    <n v="36"/>
    <s v="Masters"/>
    <n v="4"/>
    <s v="White or Caucasian"/>
    <s v="Africa"/>
    <n v="0"/>
    <n v="1"/>
    <n v="0"/>
    <n v="0"/>
    <n v="0"/>
    <n v="0"/>
    <n v="0"/>
    <n v="0"/>
  </r>
  <r>
    <s v="62a4d7f6bae91e4b8b84ffed"/>
    <s v="anonymous"/>
    <s v="6/11/2022"/>
    <s v="13:59"/>
    <s v="0:02:06"/>
    <s v="Data Analyst"/>
    <n v="1"/>
    <n v="0"/>
    <n v="0"/>
    <n v="0"/>
    <n v="0"/>
    <s v="No"/>
    <s v="0-40k"/>
    <n v="1"/>
    <s v="Other"/>
    <s v="R"/>
    <n v="4"/>
    <n v="10"/>
    <n v="2"/>
    <n v="3"/>
    <n v="2"/>
    <n v="3"/>
    <n v="4"/>
    <s v="Neither easy nor difficult"/>
    <s v="Better Salary"/>
    <x v="0"/>
    <n v="0"/>
    <n v="30"/>
    <s v="Masters"/>
    <n v="4"/>
    <s v="Other"/>
    <s v="Africa"/>
    <n v="0"/>
    <n v="1"/>
    <n v="0"/>
    <n v="0"/>
    <n v="0"/>
    <n v="0"/>
    <n v="0"/>
    <n v="0"/>
  </r>
  <r>
    <s v="62a495d724a262602739ee07"/>
    <s v="anonymous"/>
    <s v="6/11/2022"/>
    <s v="9:17"/>
    <s v="0:02:01"/>
    <s v="Student/Looking/None"/>
    <n v="0"/>
    <n v="0"/>
    <n v="0"/>
    <n v="0"/>
    <n v="0"/>
    <s v="No"/>
    <s v="0-40k"/>
    <n v="1"/>
    <s v="Tech"/>
    <s v="Python"/>
    <n v="0"/>
    <n v="2"/>
    <n v="3"/>
    <n v="3"/>
    <n v="2"/>
    <n v="3"/>
    <n v="2.1666666666666665"/>
    <s v="Easy"/>
    <s v="Good Work/Life Balance"/>
    <x v="1"/>
    <n v="1"/>
    <n v="24"/>
    <s v="Bachelors"/>
    <n v="3"/>
    <s v="Black or African American"/>
    <s v="Africa"/>
    <n v="0"/>
    <n v="1"/>
    <n v="0"/>
    <n v="0"/>
    <n v="0"/>
    <n v="0"/>
    <n v="0"/>
    <n v="0"/>
  </r>
  <r>
    <s v="62a49b3cb4da29969c64b5dc"/>
    <s v="anonymous"/>
    <s v="6/11/2022"/>
    <s v="9:40"/>
    <s v="0:04:32"/>
    <s v="Data Analyst"/>
    <n v="1"/>
    <n v="0"/>
    <n v="0"/>
    <n v="0"/>
    <n v="0"/>
    <s v="Yes"/>
    <s v="41k-65k"/>
    <n v="2"/>
    <s v="Tech"/>
    <s v="Python"/>
    <n v="8"/>
    <n v="10"/>
    <n v="7"/>
    <n v="5"/>
    <n v="6"/>
    <n v="5"/>
    <n v="6.833333333333333"/>
    <s v="Neither easy nor difficult"/>
    <s v="Good Culture"/>
    <x v="1"/>
    <n v="1"/>
    <n v="34"/>
    <s v="Bachelors"/>
    <n v="3"/>
    <s v="White or Caucasian"/>
    <s v="North America"/>
    <n v="1"/>
    <n v="0"/>
    <n v="0"/>
    <n v="0"/>
    <n v="0"/>
    <n v="0"/>
    <n v="0"/>
    <n v="0"/>
  </r>
  <r>
    <s v="62a49e087dc029e2d66dc57e"/>
    <s v="anonymous"/>
    <s v="6/11/2022"/>
    <s v="9:52"/>
    <s v="0:01:52"/>
    <s v="Data Analyst"/>
    <n v="1"/>
    <n v="0"/>
    <n v="0"/>
    <n v="0"/>
    <n v="0"/>
    <s v="Yes"/>
    <s v="41k-65k"/>
    <n v="2"/>
    <s v="Tech"/>
    <s v="Python"/>
    <n v="3"/>
    <n v="5"/>
    <n v="4"/>
    <n v="5"/>
    <n v="3"/>
    <n v="6"/>
    <n v="4.333333333333333"/>
    <s v="Neither easy nor difficult"/>
    <s v="Good Work/Life Balance"/>
    <x v="1"/>
    <n v="1"/>
    <n v="31"/>
    <s v="Masters"/>
    <n v="4"/>
    <s v="White or Caucasian"/>
    <s v="Europe"/>
    <n v="0"/>
    <n v="0"/>
    <n v="1"/>
    <n v="0"/>
    <n v="0"/>
    <n v="0"/>
    <n v="0"/>
    <n v="0"/>
  </r>
  <r>
    <s v="62a49e47b4da29969c64b9f9"/>
    <s v="anonymous"/>
    <s v="6/11/2022"/>
    <s v="9:53"/>
    <s v="0:01:06"/>
    <s v="Data Analyst"/>
    <n v="1"/>
    <n v="0"/>
    <n v="0"/>
    <n v="0"/>
    <n v="0"/>
    <s v="Yes"/>
    <s v="0-40k"/>
    <n v="1"/>
    <s v="Tech"/>
    <s v="Python"/>
    <n v="0"/>
    <n v="0"/>
    <n v="0"/>
    <n v="0"/>
    <n v="0"/>
    <n v="0"/>
    <n v="0"/>
    <s v="Difficult"/>
    <s v="Good Work/Life Balance"/>
    <x v="0"/>
    <n v="0"/>
    <n v="30"/>
    <s v="Masters"/>
    <n v="4"/>
    <s v="Asian or Asian American"/>
    <s v="United Kingdom"/>
    <n v="0"/>
    <n v="0"/>
    <n v="0"/>
    <n v="0"/>
    <n v="1"/>
    <n v="0"/>
    <n v="0"/>
    <n v="0"/>
  </r>
  <r>
    <s v="62a49e5f24a262602739f9af"/>
    <s v="anonymous"/>
    <s v="6/11/2022"/>
    <s v="9:53"/>
    <s v="0:01:28"/>
    <s v="Data Engineer"/>
    <n v="0"/>
    <n v="1"/>
    <n v="0"/>
    <n v="0"/>
    <n v="0"/>
    <s v="Yes"/>
    <s v="86k-105k"/>
    <n v="4"/>
    <s v="Other"/>
    <s v="JavaScript"/>
    <n v="4"/>
    <n v="4"/>
    <n v="1"/>
    <n v="6"/>
    <n v="1"/>
    <n v="5"/>
    <n v="3.5"/>
    <s v="Difficult"/>
    <s v="Better Salary"/>
    <x v="0"/>
    <n v="0"/>
    <n v="40"/>
    <s v="Bachelors"/>
    <n v="3"/>
    <s v="White or Caucasian"/>
    <s v="United Kingdom"/>
    <n v="0"/>
    <n v="0"/>
    <n v="0"/>
    <n v="0"/>
    <n v="1"/>
    <n v="0"/>
    <n v="0"/>
    <n v="0"/>
  </r>
  <r>
    <s v="62a49fe7b4da29969c64bbe1"/>
    <s v="anonymous"/>
    <s v="6/11/2022"/>
    <s v="10:00"/>
    <s v="0:02:02"/>
    <s v="Data Analyst"/>
    <n v="1"/>
    <n v="0"/>
    <n v="0"/>
    <n v="0"/>
    <n v="0"/>
    <s v="No"/>
    <s v="41k-65k"/>
    <n v="2"/>
    <s v="Other"/>
    <s v="R"/>
    <n v="4"/>
    <n v="10"/>
    <n v="10"/>
    <n v="10"/>
    <n v="8"/>
    <n v="6"/>
    <n v="8"/>
    <s v="Very Difficult"/>
    <s v="Better Salary"/>
    <x v="0"/>
    <n v="0"/>
    <n v="26"/>
    <s v="Bachelors"/>
    <n v="3"/>
    <s v="Hispanic or Latino"/>
    <s v="North America"/>
    <n v="1"/>
    <n v="0"/>
    <n v="0"/>
    <n v="0"/>
    <n v="0"/>
    <n v="0"/>
    <n v="0"/>
    <n v="0"/>
  </r>
  <r>
    <s v="62a4a3d4f8d5efcc22f9a051"/>
    <s v="anonymous"/>
    <s v="6/11/2022"/>
    <s v="10:16"/>
    <s v="0:01:00"/>
    <s v="Data Analyst"/>
    <n v="1"/>
    <n v="0"/>
    <n v="0"/>
    <n v="0"/>
    <n v="0"/>
    <s v="No"/>
    <s v="125k-150k"/>
    <n v="6"/>
    <s v="Healthcare"/>
    <s v="R"/>
    <n v="9"/>
    <n v="9"/>
    <n v="6"/>
    <n v="6"/>
    <n v="6"/>
    <n v="7"/>
    <n v="7.166666666666667"/>
    <s v="Neither easy nor difficult"/>
    <s v="Good Culture"/>
    <x v="0"/>
    <n v="0"/>
    <n v="25"/>
    <s v="Bachelors"/>
    <n v="3"/>
    <s v="White or Caucasian"/>
    <s v="North America"/>
    <n v="1"/>
    <n v="0"/>
    <n v="0"/>
    <n v="0"/>
    <n v="0"/>
    <n v="0"/>
    <n v="0"/>
    <n v="0"/>
  </r>
  <r>
    <s v="62a36b862e54c9003e5383c6"/>
    <s v="anonymous"/>
    <s v="6/10/2022"/>
    <s v="12:04"/>
    <s v="0:02:21"/>
    <s v="Software Engineer "/>
    <n v="0"/>
    <n v="0"/>
    <n v="0"/>
    <n v="0"/>
    <n v="0"/>
    <s v="No"/>
    <s v="86k-105k"/>
    <n v="4"/>
    <s v="Other"/>
    <s v="Other"/>
    <n v="5"/>
    <n v="2"/>
    <n v="0"/>
    <n v="2"/>
    <n v="0"/>
    <n v="0"/>
    <n v="1.5"/>
    <s v="Neither easy nor difficult"/>
    <s v="Good Work/Life Balance"/>
    <x v="0"/>
    <n v="0"/>
    <n v="34"/>
    <s v="Bachelors"/>
    <n v="3"/>
    <s v="White or Caucasian"/>
    <s v="United Kingdom"/>
    <n v="0"/>
    <n v="0"/>
    <n v="0"/>
    <n v="0"/>
    <n v="1"/>
    <n v="0"/>
    <n v="0"/>
    <n v="0"/>
  </r>
  <r>
    <s v="62a4abb30f8c8599d5b0fc24"/>
    <s v="anonymous"/>
    <s v="6/11/2022"/>
    <s v="10:50"/>
    <s v="0:03:12"/>
    <s v="Data Analyst"/>
    <n v="1"/>
    <n v="0"/>
    <n v="0"/>
    <n v="0"/>
    <n v="0"/>
    <s v="No"/>
    <s v="41k-65k"/>
    <n v="2"/>
    <s v="Finance"/>
    <s v="R"/>
    <n v="7"/>
    <n v="9"/>
    <n v="8"/>
    <n v="6"/>
    <n v="6"/>
    <n v="9"/>
    <n v="7.5"/>
    <s v="Neither easy nor difficult"/>
    <s v="Good Culture"/>
    <x v="0"/>
    <n v="0"/>
    <n v="26"/>
    <s v="Masters"/>
    <n v="4"/>
    <s v="Black or African American"/>
    <s v="North America"/>
    <n v="1"/>
    <n v="0"/>
    <n v="0"/>
    <n v="0"/>
    <n v="0"/>
    <n v="0"/>
    <n v="0"/>
    <n v="0"/>
  </r>
  <r>
    <s v="62a4afd87dc029e2d66ddb24"/>
    <s v="anonymous"/>
    <s v="6/11/2022"/>
    <s v="11:08"/>
    <s v="0:01:43"/>
    <s v="Data Scientist"/>
    <n v="0"/>
    <n v="0"/>
    <n v="1"/>
    <n v="0"/>
    <n v="0"/>
    <s v="No"/>
    <s v="0-40k"/>
    <n v="1"/>
    <s v="Finance"/>
    <s v="Python"/>
    <n v="7"/>
    <n v="7"/>
    <n v="8"/>
    <n v="6"/>
    <n v="6"/>
    <n v="4"/>
    <n v="6.333333333333333"/>
    <s v="Neither easy nor difficult"/>
    <s v="Good Work/Life Balance"/>
    <x v="0"/>
    <n v="0"/>
    <n v="26"/>
    <s v="Masters"/>
    <n v="4"/>
    <s v="Other"/>
    <s v="India"/>
    <n v="0"/>
    <n v="0"/>
    <n v="0"/>
    <n v="1"/>
    <n v="0"/>
    <n v="0"/>
    <n v="0"/>
    <n v="0"/>
  </r>
  <r>
    <s v="62a4b085cec54911e9cc3afe"/>
    <s v="anonymous"/>
    <s v="6/11/2022"/>
    <s v="11:11"/>
    <s v="0:02:44"/>
    <s v="Other"/>
    <n v="0"/>
    <n v="0"/>
    <n v="0"/>
    <n v="0"/>
    <n v="0"/>
    <s v="Yes"/>
    <s v="0-40k"/>
    <n v="1"/>
    <s v="Finance"/>
    <s v="Python"/>
    <n v="3"/>
    <n v="2"/>
    <n v="4"/>
    <n v="2"/>
    <n v="2"/>
    <n v="3"/>
    <n v="2.6666666666666665"/>
    <s v="Difficult"/>
    <s v="Better Salary"/>
    <x v="0"/>
    <n v="0"/>
    <n v="23"/>
    <s v="Masters"/>
    <n v="4"/>
    <s v="Asian or Asian American"/>
    <s v="India"/>
    <n v="0"/>
    <n v="0"/>
    <n v="0"/>
    <n v="1"/>
    <n v="0"/>
    <n v="0"/>
    <n v="0"/>
    <n v="0"/>
  </r>
  <r>
    <s v="62a4b23f5d257a28a30f6b8c"/>
    <s v="anonymous"/>
    <s v="6/11/2022"/>
    <s v="11:18"/>
    <s v="0:00:56"/>
    <s v="Data Engineer"/>
    <n v="0"/>
    <n v="1"/>
    <n v="0"/>
    <n v="0"/>
    <n v="0"/>
    <s v="Yes"/>
    <s v="106k-125k"/>
    <n v="5"/>
    <s v="Tech"/>
    <s v="Python"/>
    <n v="4"/>
    <n v="4"/>
    <n v="4"/>
    <n v="4"/>
    <n v="5"/>
    <n v="6"/>
    <n v="4.5"/>
    <s v="Neither easy nor difficult"/>
    <s v="Good Work/Life Balance"/>
    <x v="0"/>
    <n v="0"/>
    <n v="25"/>
    <s v="Masters"/>
    <n v="4"/>
    <s v="Asian or Asian American"/>
    <s v="India"/>
    <n v="0"/>
    <n v="0"/>
    <n v="0"/>
    <n v="1"/>
    <n v="0"/>
    <n v="0"/>
    <n v="0"/>
    <n v="0"/>
  </r>
  <r>
    <s v="62a4b29a5d257a28a30f6c63"/>
    <s v="anonymous"/>
    <s v="6/11/2022"/>
    <s v="11:19"/>
    <s v="0:01:11"/>
    <s v="Data Analyst"/>
    <n v="1"/>
    <n v="0"/>
    <n v="0"/>
    <n v="0"/>
    <n v="0"/>
    <s v="Yes"/>
    <s v="41k-65k"/>
    <n v="2"/>
    <s v="Healthcare"/>
    <s v="R"/>
    <n v="4"/>
    <n v="5"/>
    <n v="6"/>
    <n v="6"/>
    <n v="5"/>
    <n v="6"/>
    <n v="5.333333333333333"/>
    <s v="Neither easy nor difficult"/>
    <s v="Better Salary"/>
    <x v="1"/>
    <n v="1"/>
    <n v="33"/>
    <s v="High School"/>
    <n v="1"/>
    <s v="White or Caucasian"/>
    <s v="North America"/>
    <n v="1"/>
    <n v="0"/>
    <n v="0"/>
    <n v="0"/>
    <n v="0"/>
    <n v="0"/>
    <n v="0"/>
    <n v="0"/>
  </r>
  <r>
    <s v="62a4b2e5f8f75616458712af"/>
    <s v="anonymous"/>
    <s v="6/11/2022"/>
    <s v="11:21"/>
    <s v="0:02:02"/>
    <s v="Other"/>
    <n v="0"/>
    <n v="0"/>
    <n v="0"/>
    <n v="0"/>
    <n v="0"/>
    <s v="No"/>
    <s v="0-40k"/>
    <n v="1"/>
    <s v="Other"/>
    <s v="SQL"/>
    <n v="6"/>
    <n v="3"/>
    <n v="3"/>
    <n v="6"/>
    <n v="6"/>
    <n v="4"/>
    <n v="4.666666666666667"/>
    <s v="Very Easy"/>
    <s v="Other"/>
    <x v="0"/>
    <n v="0"/>
    <n v="33"/>
    <s v="Bachelors"/>
    <n v="3"/>
    <s v="Asian or Asian American"/>
    <s v="India"/>
    <n v="0"/>
    <n v="0"/>
    <n v="0"/>
    <n v="1"/>
    <n v="0"/>
    <n v="0"/>
    <n v="0"/>
    <n v="0"/>
  </r>
  <r>
    <s v="62a4b6c30a77c1a77f67b54c"/>
    <s v="anonymous"/>
    <s v="6/11/2022"/>
    <s v="11:37"/>
    <s v="0:01:13"/>
    <s v="Data Analyst"/>
    <n v="1"/>
    <n v="0"/>
    <n v="0"/>
    <n v="0"/>
    <n v="0"/>
    <s v="Yes"/>
    <s v="86k-105k"/>
    <n v="4"/>
    <s v="Healthcare"/>
    <s v="R"/>
    <n v="7"/>
    <n v="8"/>
    <n v="7"/>
    <n v="8"/>
    <n v="3"/>
    <n v="4"/>
    <n v="6.166666666666667"/>
    <s v="Easy"/>
    <s v="Good Culture"/>
    <x v="0"/>
    <n v="0"/>
    <n v="27"/>
    <s v="Bachelors"/>
    <n v="3"/>
    <s v="White or Caucasian"/>
    <s v="North America"/>
    <n v="1"/>
    <n v="0"/>
    <n v="0"/>
    <n v="0"/>
    <n v="0"/>
    <n v="0"/>
    <n v="0"/>
    <n v="0"/>
  </r>
  <r>
    <s v="62a4bf07b4da29969c64e4f8"/>
    <s v="anonymous"/>
    <s v="6/11/2022"/>
    <s v="12:12"/>
    <s v="0:01:59"/>
    <s v="Data Analyst"/>
    <n v="1"/>
    <n v="0"/>
    <n v="0"/>
    <n v="0"/>
    <n v="0"/>
    <s v="Yes"/>
    <s v="106k-125k"/>
    <n v="5"/>
    <s v="Tech"/>
    <s v="Python"/>
    <n v="9"/>
    <n v="9"/>
    <n v="9"/>
    <n v="8"/>
    <n v="8"/>
    <n v="9"/>
    <n v="8.6666666666666661"/>
    <s v="Difficult"/>
    <s v="Remote Work"/>
    <x v="1"/>
    <n v="1"/>
    <n v="28"/>
    <s v="Masters"/>
    <n v="4"/>
    <s v="Hispanic or Latino"/>
    <s v="North America"/>
    <n v="1"/>
    <n v="0"/>
    <n v="0"/>
    <n v="0"/>
    <n v="0"/>
    <n v="0"/>
    <n v="0"/>
    <n v="0"/>
  </r>
  <r>
    <s v="62a4bf3a0a77c1a77f67bef2"/>
    <s v="anonymous"/>
    <s v="6/11/2022"/>
    <s v="12:13"/>
    <s v="0:03:18"/>
    <s v="Data Analyst"/>
    <n v="1"/>
    <n v="0"/>
    <n v="0"/>
    <n v="0"/>
    <n v="0"/>
    <s v="Yes"/>
    <s v="66k-85k"/>
    <n v="3"/>
    <s v="Tech"/>
    <s v="Python"/>
    <n v="5"/>
    <n v="6"/>
    <n v="7"/>
    <n v="6"/>
    <n v="6"/>
    <n v="7"/>
    <n v="6.166666666666667"/>
    <s v="Very Easy"/>
    <s v="Better Salary"/>
    <x v="0"/>
    <n v="0"/>
    <n v="32"/>
    <s v="Bachelors"/>
    <n v="3"/>
    <s v="Hispanic or Latino"/>
    <s v="North America"/>
    <n v="1"/>
    <n v="0"/>
    <n v="0"/>
    <n v="0"/>
    <n v="0"/>
    <n v="0"/>
    <n v="0"/>
    <n v="0"/>
  </r>
  <r>
    <s v="62a4c49a575fa3a5ae8aadf4"/>
    <s v="anonymous"/>
    <s v="6/11/2022"/>
    <s v="12:36"/>
    <s v="0:01:24"/>
    <s v="Data Analyst"/>
    <n v="1"/>
    <n v="0"/>
    <n v="0"/>
    <n v="0"/>
    <n v="0"/>
    <s v="Yes"/>
    <s v="0-40k"/>
    <n v="1"/>
    <s v="Tech"/>
    <s v="Python"/>
    <n v="2"/>
    <n v="6"/>
    <n v="3"/>
    <n v="6"/>
    <n v="6"/>
    <n v="7"/>
    <n v="5"/>
    <s v="Neither easy nor difficult"/>
    <s v="Better Salary"/>
    <x v="0"/>
    <n v="0"/>
    <n v="35"/>
    <s v="Masters"/>
    <n v="4"/>
    <s v="Asian or Asian American"/>
    <s v="India"/>
    <n v="0"/>
    <n v="0"/>
    <n v="0"/>
    <n v="1"/>
    <n v="0"/>
    <n v="0"/>
    <n v="0"/>
    <n v="0"/>
  </r>
  <r>
    <s v="62a4c57af3072dd8926421ac"/>
    <s v="anonymous"/>
    <s v="6/11/2022"/>
    <s v="12:40"/>
    <s v="0:01:49"/>
    <s v="Data Analyst"/>
    <n v="1"/>
    <n v="0"/>
    <n v="0"/>
    <n v="0"/>
    <n v="0"/>
    <s v="Yes"/>
    <s v="86k-105k"/>
    <n v="4"/>
    <s v="Real Estate"/>
    <s v="Python"/>
    <n v="8"/>
    <n v="9"/>
    <n v="10"/>
    <n v="10"/>
    <n v="9"/>
    <n v="10"/>
    <n v="9.3333333333333339"/>
    <s v="Neither easy nor difficult"/>
    <s v="Good Culture"/>
    <x v="0"/>
    <n v="0"/>
    <n v="34"/>
    <s v="Masters"/>
    <n v="4"/>
    <s v="Hispanic or Latino"/>
    <s v="North America"/>
    <n v="1"/>
    <n v="0"/>
    <n v="0"/>
    <n v="0"/>
    <n v="0"/>
    <n v="0"/>
    <n v="0"/>
    <n v="0"/>
  </r>
  <r>
    <s v="62a4c6060a77c1a77f67c772"/>
    <s v="anonymous"/>
    <s v="6/11/2022"/>
    <s v="12:42"/>
    <s v="0:01:39"/>
    <s v="Data Analyst"/>
    <n v="1"/>
    <n v="0"/>
    <n v="0"/>
    <n v="0"/>
    <n v="0"/>
    <s v="No"/>
    <s v="41k-65k"/>
    <n v="2"/>
    <s v="Other"/>
    <s v="Python"/>
    <n v="9"/>
    <n v="8"/>
    <n v="3"/>
    <n v="5"/>
    <n v="2"/>
    <n v="4"/>
    <n v="5.166666666666667"/>
    <s v="Easy"/>
    <s v="Better Salary"/>
    <x v="0"/>
    <n v="0"/>
    <n v="27"/>
    <s v="Masters"/>
    <n v="4"/>
    <s v="White or Caucasian"/>
    <s v="Europe"/>
    <n v="0"/>
    <n v="0"/>
    <n v="1"/>
    <n v="0"/>
    <n v="0"/>
    <n v="0"/>
    <n v="0"/>
    <n v="0"/>
  </r>
  <r>
    <s v="62a4c7d0f8f7561645872912"/>
    <s v="anonymous"/>
    <s v="6/11/2022"/>
    <s v="12:50"/>
    <s v="0:02:30"/>
    <s v="Other"/>
    <n v="0"/>
    <n v="0"/>
    <n v="0"/>
    <n v="0"/>
    <n v="0"/>
    <s v="Yes"/>
    <s v="66k-85k"/>
    <n v="3"/>
    <s v="Education"/>
    <s v="R"/>
    <n v="4"/>
    <n v="5"/>
    <n v="5"/>
    <n v="3"/>
    <n v="3"/>
    <n v="4"/>
    <n v="4"/>
    <s v="Easy"/>
    <s v="Good Culture"/>
    <x v="1"/>
    <n v="1"/>
    <n v="30"/>
    <s v="Masters"/>
    <n v="4"/>
    <s v="White or Caucasian"/>
    <s v="North America"/>
    <n v="1"/>
    <n v="0"/>
    <n v="0"/>
    <n v="0"/>
    <n v="0"/>
    <n v="0"/>
    <n v="0"/>
    <n v="0"/>
  </r>
  <r>
    <s v="62a4cdfad8c00e9f541bdc6b"/>
    <s v="anonymous"/>
    <s v="6/11/2022"/>
    <s v="13:16"/>
    <s v="0:02:06"/>
    <s v="Data Analyst"/>
    <n v="1"/>
    <n v="0"/>
    <n v="0"/>
    <n v="0"/>
    <n v="0"/>
    <s v="No"/>
    <s v="66k-85k"/>
    <n v="3"/>
    <s v="Other"/>
    <s v="Python"/>
    <n v="8"/>
    <n v="9"/>
    <n v="9"/>
    <n v="9"/>
    <n v="9"/>
    <n v="10"/>
    <n v="9"/>
    <s v="Neither easy nor difficult"/>
    <s v="Better Salary"/>
    <x v="0"/>
    <n v="0"/>
    <n v="34"/>
    <s v="Masters"/>
    <n v="4"/>
    <s v="White or Caucasian"/>
    <s v="North America"/>
    <n v="1"/>
    <n v="0"/>
    <n v="0"/>
    <n v="0"/>
    <n v="0"/>
    <n v="0"/>
    <n v="0"/>
    <n v="0"/>
  </r>
  <r>
    <s v="62a4ce2bbae91e4b8b84f3db"/>
    <s v="anonymous"/>
    <s v="6/11/2022"/>
    <s v="13:17"/>
    <s v="0:02:20"/>
    <s v="Other"/>
    <n v="0"/>
    <n v="0"/>
    <n v="0"/>
    <n v="0"/>
    <n v="0"/>
    <s v="No"/>
    <s v="41k-65k"/>
    <n v="2"/>
    <s v="Other"/>
    <s v="Python"/>
    <n v="3"/>
    <n v="10"/>
    <n v="6"/>
    <n v="5"/>
    <n v="7"/>
    <n v="8"/>
    <n v="6.5"/>
    <s v="Neither easy nor difficult"/>
    <s v="Remote Work"/>
    <x v="1"/>
    <n v="1"/>
    <n v="22"/>
    <s v="Bachelors"/>
    <n v="3"/>
    <s v="White or Caucasian"/>
    <s v="North America"/>
    <n v="1"/>
    <n v="0"/>
    <n v="0"/>
    <n v="0"/>
    <n v="0"/>
    <n v="0"/>
    <n v="0"/>
    <n v="0"/>
  </r>
  <r>
    <s v="62a4cffeb4da29969c64f6a1"/>
    <s v="anonymous"/>
    <s v="6/11/2022"/>
    <s v="13:25"/>
    <s v="0:01:02"/>
    <s v="Data Analyst"/>
    <n v="1"/>
    <n v="0"/>
    <n v="0"/>
    <n v="0"/>
    <n v="0"/>
    <s v="Yes"/>
    <s v="0-40k"/>
    <n v="1"/>
    <s v="Finance"/>
    <s v="Python"/>
    <n v="2"/>
    <n v="2"/>
    <n v="5"/>
    <n v="5"/>
    <n v="2"/>
    <n v="3"/>
    <n v="3.1666666666666665"/>
    <s v="Very Difficult"/>
    <s v="Good Work/Life Balance"/>
    <x v="1"/>
    <n v="1"/>
    <n v="33"/>
    <s v="Masters"/>
    <n v="4"/>
    <s v="Asian or Asian American"/>
    <s v="India"/>
    <n v="0"/>
    <n v="0"/>
    <n v="0"/>
    <n v="1"/>
    <n v="0"/>
    <n v="0"/>
    <n v="0"/>
    <n v="0"/>
  </r>
  <r>
    <s v="62a4d08bf3072dd892642d2c"/>
    <s v="anonymous"/>
    <s v="6/11/2022"/>
    <s v="13:27"/>
    <s v="0:01:53"/>
    <s v="Data Analyst"/>
    <n v="1"/>
    <n v="0"/>
    <n v="0"/>
    <n v="0"/>
    <n v="0"/>
    <s v="No"/>
    <s v="0-40k"/>
    <n v="1"/>
    <s v="Finance"/>
    <s v="Python"/>
    <n v="8"/>
    <n v="9"/>
    <n v="9"/>
    <n v="9"/>
    <n v="9"/>
    <n v="9"/>
    <n v="8.8333333333333339"/>
    <s v="Neither easy nor difficult"/>
    <s v="Better Salary"/>
    <x v="1"/>
    <n v="1"/>
    <n v="26"/>
    <s v="Masters"/>
    <n v="4"/>
    <s v="Asian or Asian American"/>
    <s v="India"/>
    <n v="0"/>
    <n v="0"/>
    <n v="0"/>
    <n v="1"/>
    <n v="0"/>
    <n v="0"/>
    <n v="0"/>
    <n v="0"/>
  </r>
  <r>
    <s v="62a352f00a77c1a77f65eae7"/>
    <s v="anonymous"/>
    <s v="6/10/2022"/>
    <s v="10:19"/>
    <s v="0:02:45"/>
    <s v="Data Analyst"/>
    <n v="1"/>
    <n v="0"/>
    <n v="0"/>
    <n v="0"/>
    <n v="0"/>
    <s v="Yes"/>
    <s v="0-40k"/>
    <n v="1"/>
    <s v="Telecommunication"/>
    <s v="Python"/>
    <n v="3"/>
    <n v="2"/>
    <n v="4"/>
    <n v="2"/>
    <n v="2"/>
    <n v="2"/>
    <n v="2.5"/>
    <s v="Neither easy nor difficult"/>
    <s v="Good Culture"/>
    <x v="0"/>
    <n v="0"/>
    <n v="28"/>
    <s v="Bachelors"/>
    <n v="3"/>
    <s v="Black or African American"/>
    <s v="Africa"/>
    <n v="0"/>
    <n v="1"/>
    <n v="0"/>
    <n v="0"/>
    <n v="0"/>
    <n v="0"/>
    <n v="0"/>
    <n v="0"/>
  </r>
  <r>
    <s v="62a4d74c5d257a28a30f97fc"/>
    <s v="anonymous"/>
    <s v="6/11/2022"/>
    <s v="13:56"/>
    <s v="0:05:32"/>
    <s v="Other"/>
    <n v="0"/>
    <n v="0"/>
    <n v="0"/>
    <n v="0"/>
    <n v="0"/>
    <s v="No"/>
    <s v="0-40k"/>
    <n v="1"/>
    <s v="Other"/>
    <s v="Python"/>
    <n v="2"/>
    <n v="2"/>
    <n v="7"/>
    <n v="4"/>
    <n v="8"/>
    <n v="1"/>
    <n v="4"/>
    <s v="Difficult"/>
    <s v="Remote Work"/>
    <x v="0"/>
    <n v="0"/>
    <n v="42"/>
    <s v="Bachelors"/>
    <n v="3"/>
    <s v="Other"/>
    <s v="United Kingdom"/>
    <n v="0"/>
    <n v="0"/>
    <n v="0"/>
    <n v="0"/>
    <n v="1"/>
    <n v="0"/>
    <n v="0"/>
    <n v="0"/>
  </r>
  <r>
    <s v="62a344e1f3072dd892623328"/>
    <s v="anonymous"/>
    <s v="6/10/2022"/>
    <s v="9:19"/>
    <s v="0:01:32"/>
    <s v="Student/Looking/None"/>
    <n v="0"/>
    <n v="0"/>
    <n v="0"/>
    <n v="0"/>
    <n v="0"/>
    <s v="Yes"/>
    <s v="0-40k"/>
    <n v="1"/>
    <s v="Tech"/>
    <s v="SQL"/>
    <n v="2"/>
    <n v="3"/>
    <n v="3"/>
    <n v="3"/>
    <n v="3"/>
    <n v="6"/>
    <n v="3.3333333333333335"/>
    <s v="Very Difficult"/>
    <s v="Better Salary"/>
    <x v="0"/>
    <n v="0"/>
    <n v="26"/>
    <s v="Bachelors"/>
    <n v="3"/>
    <s v="Black or African American"/>
    <s v="Europe"/>
    <n v="0"/>
    <n v="0"/>
    <n v="1"/>
    <n v="0"/>
    <n v="0"/>
    <n v="0"/>
    <n v="0"/>
    <n v="0"/>
  </r>
  <r>
    <s v="62a4d9d4bae91e4b8b8501f1"/>
    <s v="anonymous"/>
    <s v="6/11/2022"/>
    <s v="14:07"/>
    <s v="0:01:22"/>
    <s v="Data Scientist"/>
    <n v="0"/>
    <n v="0"/>
    <n v="1"/>
    <n v="0"/>
    <n v="0"/>
    <s v="Yes"/>
    <s v="106k-125k"/>
    <n v="5"/>
    <s v="Tech"/>
    <s v="SQL"/>
    <n v="10"/>
    <n v="9"/>
    <n v="8"/>
    <n v="8"/>
    <n v="9"/>
    <n v="10"/>
    <n v="9"/>
    <s v="Difficult"/>
    <s v="Better Salary"/>
    <x v="0"/>
    <n v="0"/>
    <n v="25"/>
    <s v="Associates"/>
    <n v="2"/>
    <s v="White or Caucasian"/>
    <s v="North America"/>
    <n v="1"/>
    <n v="0"/>
    <n v="0"/>
    <n v="0"/>
    <n v="0"/>
    <n v="0"/>
    <n v="0"/>
    <n v="0"/>
  </r>
  <r>
    <s v="62a4dd63f408bae018ef4e51"/>
    <s v="anonymous"/>
    <s v="6/11/2022"/>
    <s v="14:22"/>
    <s v="0:01:00"/>
    <s v="Data Analyst"/>
    <n v="1"/>
    <n v="0"/>
    <n v="0"/>
    <n v="0"/>
    <n v="0"/>
    <s v="Yes"/>
    <s v="41k-65k"/>
    <n v="2"/>
    <s v="Construction"/>
    <s v="Python"/>
    <n v="4"/>
    <n v="6"/>
    <n v="6"/>
    <n v="6"/>
    <n v="5"/>
    <n v="7"/>
    <n v="5.666666666666667"/>
    <s v="Easy"/>
    <s v="Better Salary"/>
    <x v="0"/>
    <n v="0"/>
    <n v="32"/>
    <s v="Bachelors"/>
    <n v="3"/>
    <s v="Black or African American"/>
    <s v="North America"/>
    <n v="1"/>
    <n v="0"/>
    <n v="0"/>
    <n v="0"/>
    <n v="0"/>
    <n v="0"/>
    <n v="0"/>
    <n v="0"/>
  </r>
  <r>
    <s v="62a4e34d7dc029e2d66e10b9"/>
    <s v="anonymous"/>
    <s v="6/11/2022"/>
    <s v="14:47"/>
    <s v="0:01:56"/>
    <s v="Data Analyst"/>
    <n v="1"/>
    <n v="0"/>
    <n v="0"/>
    <n v="0"/>
    <n v="0"/>
    <s v="No"/>
    <s v="0-40k"/>
    <n v="1"/>
    <s v="Tech"/>
    <s v="Python"/>
    <n v="3"/>
    <n v="4"/>
    <n v="5"/>
    <n v="5"/>
    <n v="6"/>
    <n v="6"/>
    <n v="4.833333333333333"/>
    <s v="Neither easy nor difficult"/>
    <s v="Better Salary"/>
    <x v="0"/>
    <n v="0"/>
    <n v="31"/>
    <s v="Masters"/>
    <n v="4"/>
    <s v="Asian or Asian American"/>
    <s v="Europe"/>
    <n v="0"/>
    <n v="0"/>
    <n v="1"/>
    <n v="0"/>
    <n v="0"/>
    <n v="0"/>
    <n v="0"/>
    <n v="0"/>
  </r>
  <r>
    <s v="62a349d5d8c00e9f5419ead2"/>
    <s v="anonymous"/>
    <s v="6/10/2022"/>
    <s v="9:40"/>
    <s v="0:01:32"/>
    <s v="Data Analyst"/>
    <n v="1"/>
    <n v="0"/>
    <n v="0"/>
    <n v="0"/>
    <n v="0"/>
    <s v="No"/>
    <s v="41k-65k"/>
    <n v="2"/>
    <s v="Finance"/>
    <s v="Python"/>
    <n v="5"/>
    <n v="5"/>
    <n v="5"/>
    <n v="5"/>
    <n v="4"/>
    <n v="5"/>
    <n v="4.833333333333333"/>
    <s v="Neither easy nor difficult"/>
    <s v="Good Culture"/>
    <x v="0"/>
    <n v="0"/>
    <n v="30"/>
    <s v="Bachelors"/>
    <n v="3"/>
    <s v="Hispanic or Latino"/>
    <s v="Europe"/>
    <n v="0"/>
    <n v="0"/>
    <n v="1"/>
    <n v="0"/>
    <n v="0"/>
    <n v="0"/>
    <n v="0"/>
    <n v="0"/>
  </r>
  <r>
    <s v="62a4e5aed8c00e9f541bf48c"/>
    <s v="anonymous"/>
    <s v="6/11/2022"/>
    <s v="14:57"/>
    <s v="0:02:26"/>
    <s v="Student/Looking/None"/>
    <n v="0"/>
    <n v="0"/>
    <n v="0"/>
    <n v="0"/>
    <n v="0"/>
    <s v="Yes"/>
    <s v="0-40k"/>
    <n v="1"/>
    <s v="Other"/>
    <s v="Python"/>
    <n v="0"/>
    <n v="6"/>
    <n v="6"/>
    <n v="2"/>
    <n v="0"/>
    <n v="3"/>
    <n v="2.8333333333333335"/>
    <s v="Neither easy nor difficult"/>
    <s v="Better Salary"/>
    <x v="0"/>
    <n v="0"/>
    <n v="23"/>
    <s v="Bachelors"/>
    <n v="3"/>
    <s v="Asian or Asian American"/>
    <s v="North America"/>
    <n v="1"/>
    <n v="0"/>
    <n v="0"/>
    <n v="0"/>
    <n v="0"/>
    <n v="0"/>
    <n v="0"/>
    <n v="0"/>
  </r>
  <r>
    <s v="62a4f6eef3072dd892645775"/>
    <s v="anonymous"/>
    <s v="6/11/2022"/>
    <s v="16:11"/>
    <s v="0:02:17"/>
    <s v="Other"/>
    <n v="0"/>
    <n v="0"/>
    <n v="0"/>
    <n v="0"/>
    <n v="0"/>
    <s v="No"/>
    <s v="66k-85k"/>
    <n v="3"/>
    <s v="Education"/>
    <s v="R"/>
    <n v="7"/>
    <n v="7"/>
    <n v="6"/>
    <n v="7"/>
    <n v="6"/>
    <n v="6"/>
    <n v="6.5"/>
    <s v="Easy"/>
    <s v="Remote Work"/>
    <x v="1"/>
    <n v="1"/>
    <n v="31"/>
    <s v="Bachelors"/>
    <n v="3"/>
    <s v="White or Caucasian"/>
    <s v="United Kingdom"/>
    <n v="0"/>
    <n v="0"/>
    <n v="0"/>
    <n v="0"/>
    <n v="1"/>
    <n v="0"/>
    <n v="0"/>
    <n v="0"/>
  </r>
  <r>
    <s v="62a58faf2e54c9003e55ef2e"/>
    <s v="anonymous"/>
    <s v="6/12/2022"/>
    <s v="3:03"/>
    <s v="0:01:20"/>
    <s v="Student/Looking/None"/>
    <n v="0"/>
    <n v="0"/>
    <n v="0"/>
    <n v="0"/>
    <n v="0"/>
    <s v="No"/>
    <s v="0-40k"/>
    <n v="1"/>
    <s v="Education"/>
    <s v="Python"/>
    <n v="2"/>
    <n v="5"/>
    <n v="5"/>
    <n v="5"/>
    <n v="2"/>
    <n v="4"/>
    <n v="3.8333333333333335"/>
    <s v="Difficult"/>
    <s v="Better Salary"/>
    <x v="0"/>
    <n v="0"/>
    <n v="27"/>
    <s v="Bachelors"/>
    <n v="3"/>
    <s v="White or Caucasian"/>
    <s v="Europe"/>
    <n v="0"/>
    <n v="0"/>
    <n v="1"/>
    <n v="0"/>
    <n v="0"/>
    <n v="0"/>
    <n v="0"/>
    <n v="0"/>
  </r>
  <r>
    <s v="62a5008c5d257a28a30fbde5"/>
    <s v="anonymous"/>
    <s v="6/11/2022"/>
    <s v="16:52"/>
    <s v="0:02:38"/>
    <s v="Data Analyst"/>
    <n v="1"/>
    <n v="0"/>
    <n v="0"/>
    <n v="0"/>
    <n v="0"/>
    <s v="Yes"/>
    <s v="0-40k"/>
    <n v="1"/>
    <s v="Tech"/>
    <s v="Python"/>
    <n v="5"/>
    <n v="4"/>
    <n v="4"/>
    <n v="5"/>
    <n v="7"/>
    <n v="10"/>
    <n v="5.833333333333333"/>
    <s v="Neither easy nor difficult"/>
    <s v="Remote Work"/>
    <x v="0"/>
    <n v="0"/>
    <n v="24"/>
    <s v="Bachelors"/>
    <n v="3"/>
    <s v="Other"/>
    <s v="Africa"/>
    <n v="0"/>
    <n v="1"/>
    <n v="0"/>
    <n v="0"/>
    <n v="0"/>
    <n v="0"/>
    <n v="0"/>
    <n v="0"/>
  </r>
  <r>
    <s v="62a5038acec54911e9cc9526"/>
    <s v="anonymous"/>
    <s v="6/11/2022"/>
    <s v="17:05"/>
    <s v="0:02:38"/>
    <s v="Other"/>
    <n v="0"/>
    <n v="0"/>
    <n v="0"/>
    <n v="0"/>
    <n v="0"/>
    <s v="No"/>
    <s v="41k-65k"/>
    <n v="2"/>
    <s v="Other"/>
    <s v="Python"/>
    <n v="2"/>
    <n v="7"/>
    <n v="6"/>
    <n v="5"/>
    <n v="6"/>
    <n v="4"/>
    <n v="5"/>
    <s v="Neither easy nor difficult"/>
    <s v="Better Salary"/>
    <x v="0"/>
    <n v="0"/>
    <n v="36"/>
    <s v="Masters"/>
    <n v="4"/>
    <s v="Asian or Asian American"/>
    <s v="North America"/>
    <n v="1"/>
    <n v="0"/>
    <n v="0"/>
    <n v="0"/>
    <n v="0"/>
    <n v="0"/>
    <n v="0"/>
    <n v="0"/>
  </r>
  <r>
    <s v="62a50775f8f756164587677b"/>
    <s v="anonymous"/>
    <s v="6/11/2022"/>
    <s v="17:21"/>
    <s v="0:02:29"/>
    <s v="Data Analyst"/>
    <n v="1"/>
    <n v="0"/>
    <n v="0"/>
    <n v="0"/>
    <n v="0"/>
    <s v="Yes"/>
    <s v="41k-65k"/>
    <n v="2"/>
    <s v="Real Estate"/>
    <s v="R"/>
    <n v="4"/>
    <n v="6"/>
    <n v="6"/>
    <n v="6"/>
    <n v="6"/>
    <n v="6"/>
    <n v="5.666666666666667"/>
    <s v="Difficult"/>
    <s v="Remote Work"/>
    <x v="1"/>
    <n v="1"/>
    <n v="32"/>
    <s v="Masters"/>
    <n v="4"/>
    <s v="White or Caucasian"/>
    <s v="North America"/>
    <n v="1"/>
    <n v="0"/>
    <n v="0"/>
    <n v="0"/>
    <n v="0"/>
    <n v="0"/>
    <n v="0"/>
    <n v="0"/>
  </r>
  <r>
    <s v="62a50eddf8d5efcc22fa1a4e"/>
    <s v="anonymous"/>
    <s v="6/11/2022"/>
    <s v="17:53"/>
    <s v="0:03:55"/>
    <s v="Other"/>
    <n v="0"/>
    <n v="0"/>
    <n v="0"/>
    <n v="0"/>
    <n v="0"/>
    <s v="Yes"/>
    <s v="86k-105k"/>
    <n v="4"/>
    <s v="Healthcare"/>
    <s v="Python"/>
    <n v="8"/>
    <n v="9"/>
    <n v="7"/>
    <n v="7"/>
    <n v="7"/>
    <n v="9"/>
    <n v="7.833333333333333"/>
    <s v="Difficult"/>
    <s v="Remote Work"/>
    <x v="1"/>
    <n v="1"/>
    <n v="36"/>
    <s v="Bachelors"/>
    <n v="3"/>
    <s v="White or Caucasian"/>
    <s v="North America"/>
    <n v="1"/>
    <n v="0"/>
    <n v="0"/>
    <n v="0"/>
    <n v="0"/>
    <n v="0"/>
    <n v="0"/>
    <n v="0"/>
  </r>
  <r>
    <s v="62a511acbc6861bf3179178a"/>
    <s v="anonymous"/>
    <s v="6/11/2022"/>
    <s v="18:05"/>
    <s v="0:01:53"/>
    <s v="Data Engineer"/>
    <n v="0"/>
    <n v="1"/>
    <n v="0"/>
    <n v="0"/>
    <n v="0"/>
    <s v="No"/>
    <s v="106k-125k"/>
    <n v="5"/>
    <s v="Healthcare"/>
    <s v="SQL"/>
    <n v="8"/>
    <n v="6"/>
    <n v="5"/>
    <n v="2"/>
    <n v="3"/>
    <n v="2"/>
    <n v="4.333333333333333"/>
    <s v="Easy"/>
    <s v="Better Salary"/>
    <x v="0"/>
    <n v="0"/>
    <n v="30"/>
    <s v="Bachelors"/>
    <n v="3"/>
    <s v="White or Caucasian"/>
    <s v="North America"/>
    <n v="1"/>
    <n v="0"/>
    <n v="0"/>
    <n v="0"/>
    <n v="0"/>
    <n v="0"/>
    <n v="0"/>
    <n v="0"/>
  </r>
  <r>
    <s v="62a5d350f3072dd892652c70"/>
    <s v="anonymous"/>
    <s v="6/12/2022"/>
    <s v="7:51"/>
    <s v="0:01:57"/>
    <s v="Data Analyst"/>
    <n v="1"/>
    <n v="0"/>
    <n v="0"/>
    <n v="0"/>
    <n v="0"/>
    <s v="Yes"/>
    <s v="41k-65k"/>
    <n v="2"/>
    <s v="Tech"/>
    <s v="Python"/>
    <n v="5"/>
    <n v="8"/>
    <n v="3"/>
    <n v="2"/>
    <n v="4"/>
    <n v="8"/>
    <n v="5"/>
    <s v="Neither easy nor difficult"/>
    <s v="Good Culture"/>
    <x v="0"/>
    <n v="0"/>
    <n v="32"/>
    <s v="Bachelors"/>
    <n v="3"/>
    <s v="White or Caucasian"/>
    <s v="Europe"/>
    <n v="0"/>
    <n v="0"/>
    <n v="1"/>
    <n v="0"/>
    <n v="0"/>
    <n v="0"/>
    <n v="0"/>
    <n v="0"/>
  </r>
  <r>
    <s v="62a960567dc029e2d6749dd8"/>
    <s v="anonymous"/>
    <s v="6/15/2022"/>
    <s v="0:30"/>
    <s v="0:02:43"/>
    <s v="Data Engineer"/>
    <n v="0"/>
    <n v="1"/>
    <n v="0"/>
    <n v="0"/>
    <n v="0"/>
    <s v="No"/>
    <s v="41k-65k"/>
    <n v="2"/>
    <s v="Construction"/>
    <s v="Python"/>
    <n v="6"/>
    <n v="8"/>
    <n v="8"/>
    <n v="5"/>
    <n v="5"/>
    <n v="5"/>
    <n v="6.166666666666667"/>
    <s v="Neither easy nor difficult"/>
    <s v="Better Salary"/>
    <x v="0"/>
    <n v="0"/>
    <n v="30"/>
    <s v="Masters"/>
    <n v="4"/>
    <s v="White or Caucasian"/>
    <s v="Europe"/>
    <n v="0"/>
    <n v="0"/>
    <n v="1"/>
    <n v="0"/>
    <n v="0"/>
    <n v="0"/>
    <n v="0"/>
    <n v="0"/>
  </r>
  <r>
    <s v="62aaff342e54c9003e5e79b8"/>
    <s v="anonymous"/>
    <s v="6/16/2022"/>
    <s v="6:00"/>
    <s v="0:12:16"/>
    <s v="Student/Looking/None"/>
    <n v="0"/>
    <n v="0"/>
    <n v="0"/>
    <n v="0"/>
    <n v="0"/>
    <s v="Yes"/>
    <s v="0-40k"/>
    <n v="1"/>
    <s v="Tech"/>
    <s v="Python"/>
    <n v="0"/>
    <n v="4"/>
    <n v="2"/>
    <n v="0"/>
    <n v="1"/>
    <n v="3"/>
    <n v="1.6666666666666667"/>
    <s v="Neither easy nor difficult"/>
    <s v="Better Salary"/>
    <x v="0"/>
    <n v="0"/>
    <n v="31"/>
    <s v="High School"/>
    <n v="1"/>
    <s v="Black or African American"/>
    <s v="Africa"/>
    <n v="0"/>
    <n v="1"/>
    <n v="0"/>
    <n v="0"/>
    <n v="0"/>
    <n v="0"/>
    <n v="0"/>
    <n v="0"/>
  </r>
  <r>
    <s v="62b71083f31287f32e189026"/>
    <s v="anonymous"/>
    <s v="6/25/2022"/>
    <s v="9:41"/>
    <s v="0:04:43"/>
    <s v="Student/Looking/None"/>
    <n v="0"/>
    <n v="0"/>
    <n v="0"/>
    <n v="0"/>
    <n v="0"/>
    <s v="Yes"/>
    <s v="0-40k"/>
    <n v="1"/>
    <s v="Tech"/>
    <s v="Python"/>
    <n v="1"/>
    <n v="2"/>
    <n v="1"/>
    <n v="2"/>
    <n v="1"/>
    <n v="2"/>
    <n v="1.5"/>
    <s v="Difficult"/>
    <s v="Better Salary"/>
    <x v="0"/>
    <n v="0"/>
    <n v="26"/>
    <s v="Bachelors"/>
    <n v="3"/>
    <s v="Asian or Asian American"/>
    <s v="Middle East"/>
    <n v="0"/>
    <n v="0"/>
    <n v="0"/>
    <n v="0"/>
    <n v="0"/>
    <n v="0"/>
    <n v="0"/>
    <n v="0"/>
  </r>
  <r>
    <s v="62a34fa418134ddc75ceb509"/>
    <s v="anonymous"/>
    <s v="6/10/2022"/>
    <s v="10:05"/>
    <s v="0:03:29"/>
    <s v="Data Analyst"/>
    <n v="1"/>
    <n v="0"/>
    <n v="0"/>
    <n v="0"/>
    <n v="0"/>
    <s v="Yes"/>
    <s v="0-40k"/>
    <n v="1"/>
    <s v="Tech"/>
    <s v="Python"/>
    <n v="4"/>
    <n v="5"/>
    <n v="5"/>
    <n v="5"/>
    <n v="6"/>
    <n v="8"/>
    <n v="5.5"/>
    <s v="Difficult"/>
    <s v="Good Work/Life Balance"/>
    <x v="0"/>
    <n v="0"/>
    <n v="23"/>
    <s v="Bachelors"/>
    <n v="3"/>
    <s v="Asian or Asian American"/>
    <s v="Asia"/>
    <n v="0"/>
    <n v="0"/>
    <n v="0"/>
    <n v="0"/>
    <n v="0"/>
    <n v="1"/>
    <n v="0"/>
    <n v="0"/>
  </r>
  <r>
    <s v="62a52725d8c00e9f541c3b4a"/>
    <s v="anonymous"/>
    <s v="6/11/2022"/>
    <s v="19:37"/>
    <s v="0:01:23"/>
    <s v="Data Analyst"/>
    <n v="1"/>
    <n v="0"/>
    <n v="0"/>
    <n v="0"/>
    <n v="0"/>
    <s v="No"/>
    <s v="86k-105k"/>
    <n v="4"/>
    <s v="Finance"/>
    <s v="Python"/>
    <n v="3"/>
    <n v="6"/>
    <n v="4"/>
    <n v="2"/>
    <n v="2"/>
    <n v="3"/>
    <n v="3.3333333333333335"/>
    <s v="Difficult"/>
    <s v="Other"/>
    <x v="0"/>
    <n v="0"/>
    <n v="25"/>
    <s v="Masters"/>
    <n v="4"/>
    <s v="Hispanic or Latino"/>
    <s v="North America"/>
    <n v="1"/>
    <n v="0"/>
    <n v="0"/>
    <n v="0"/>
    <n v="0"/>
    <n v="0"/>
    <n v="0"/>
    <n v="0"/>
  </r>
  <r>
    <s v="62a5390cb4da29969c655ccc"/>
    <s v="anonymous"/>
    <s v="6/11/2022"/>
    <s v="20:53"/>
    <s v="0:03:19"/>
    <s v="Data Engineer"/>
    <n v="0"/>
    <n v="1"/>
    <n v="0"/>
    <n v="0"/>
    <n v="0"/>
    <s v="Yes"/>
    <s v="41k-65k"/>
    <n v="2"/>
    <s v="Tech"/>
    <s v="Python"/>
    <n v="4"/>
    <n v="4"/>
    <n v="3"/>
    <n v="4"/>
    <n v="4"/>
    <n v="5"/>
    <n v="4"/>
    <s v="Neither easy nor difficult"/>
    <s v="Remote Work"/>
    <x v="1"/>
    <n v="1"/>
    <n v="35"/>
    <s v="Masters"/>
    <n v="4"/>
    <s v="Asian or Asian American"/>
    <s v="United Kingdom"/>
    <n v="0"/>
    <n v="0"/>
    <n v="0"/>
    <n v="0"/>
    <n v="1"/>
    <n v="0"/>
    <n v="0"/>
    <n v="0"/>
  </r>
  <r>
    <s v="62a53bc0bc6861bf31793947"/>
    <s v="anonymous"/>
    <s v="6/11/2022"/>
    <s v="21:05"/>
    <s v="0:01:19"/>
    <s v="Data Analyst"/>
    <n v="1"/>
    <n v="0"/>
    <n v="0"/>
    <n v="0"/>
    <n v="0"/>
    <s v="Yes"/>
    <s v="66k-85k"/>
    <n v="3"/>
    <s v="Other"/>
    <s v="R"/>
    <n v="3"/>
    <n v="4"/>
    <n v="4"/>
    <n v="5"/>
    <n v="4"/>
    <n v="4"/>
    <n v="4"/>
    <s v="Very Easy"/>
    <s v="Better Salary"/>
    <x v="0"/>
    <n v="0"/>
    <n v="26"/>
    <s v="Bachelors"/>
    <n v="3"/>
    <s v="White or Caucasian"/>
    <s v="North America"/>
    <n v="1"/>
    <n v="0"/>
    <n v="0"/>
    <n v="0"/>
    <n v="0"/>
    <n v="0"/>
    <n v="0"/>
    <n v="0"/>
  </r>
  <r>
    <s v="62a53c84f3072dd8926495c9"/>
    <s v="anonymous"/>
    <s v="6/11/2022"/>
    <s v="21:08"/>
    <s v="0:01:07"/>
    <s v="Student/Looking/None"/>
    <n v="0"/>
    <n v="0"/>
    <n v="0"/>
    <n v="0"/>
    <n v="0"/>
    <s v="No"/>
    <s v="0-40k"/>
    <n v="1"/>
    <s v="Tech"/>
    <s v="Python"/>
    <n v="2"/>
    <n v="7"/>
    <n v="9"/>
    <n v="7"/>
    <n v="3"/>
    <n v="3"/>
    <n v="5.166666666666667"/>
    <s v="Difficult"/>
    <s v="Remote Work"/>
    <x v="0"/>
    <n v="0"/>
    <n v="22"/>
    <s v="Bachelors"/>
    <n v="3"/>
    <s v="White or Caucasian"/>
    <s v="North America"/>
    <n v="1"/>
    <n v="0"/>
    <n v="0"/>
    <n v="0"/>
    <n v="0"/>
    <n v="0"/>
    <n v="0"/>
    <n v="0"/>
  </r>
  <r>
    <s v="62a54bccf3072dd89264a13b"/>
    <s v="anonymous"/>
    <s v="6/11/2022"/>
    <s v="22:13"/>
    <s v="0:01:43"/>
    <s v="Data Scientist"/>
    <n v="0"/>
    <n v="0"/>
    <n v="1"/>
    <n v="0"/>
    <n v="0"/>
    <s v="Yes"/>
    <s v="86k-105k"/>
    <n v="4"/>
    <s v="Other"/>
    <s v="Python"/>
    <n v="6"/>
    <n v="8"/>
    <n v="10"/>
    <n v="9"/>
    <n v="6"/>
    <n v="8"/>
    <n v="7.833333333333333"/>
    <s v="Neither easy nor difficult"/>
    <s v="Better Salary"/>
    <x v="0"/>
    <n v="0"/>
    <n v="30"/>
    <s v="Masters"/>
    <n v="4"/>
    <s v="Asian or Asian American"/>
    <s v="North America"/>
    <n v="1"/>
    <n v="0"/>
    <n v="0"/>
    <n v="0"/>
    <n v="0"/>
    <n v="0"/>
    <n v="0"/>
    <n v="0"/>
  </r>
  <r>
    <s v="62a54f20d8c00e9f541c5cfa"/>
    <s v="anonymous"/>
    <s v="6/11/2022"/>
    <s v="22:27"/>
    <s v="0:02:37"/>
    <s v="Data Analyst"/>
    <n v="1"/>
    <n v="0"/>
    <n v="0"/>
    <n v="0"/>
    <n v="0"/>
    <s v="Yes"/>
    <s v="66k-85k"/>
    <n v="3"/>
    <s v="Other"/>
    <s v="Python"/>
    <n v="2"/>
    <n v="8"/>
    <n v="6"/>
    <n v="1"/>
    <n v="8"/>
    <n v="10"/>
    <n v="5.833333333333333"/>
    <s v="Neither easy nor difficult"/>
    <s v="Better Salary"/>
    <x v="0"/>
    <n v="0"/>
    <n v="36"/>
    <s v="Masters"/>
    <n v="4"/>
    <s v="White or Caucasian"/>
    <s v="North America"/>
    <n v="1"/>
    <n v="0"/>
    <n v="0"/>
    <n v="0"/>
    <n v="0"/>
    <n v="0"/>
    <n v="0"/>
    <n v="0"/>
  </r>
  <r>
    <s v="62a552e1cf2555431732922d"/>
    <s v="anonymous"/>
    <s v="6/11/2022"/>
    <s v="22:43"/>
    <s v="0:02:25"/>
    <s v="Data Analyst"/>
    <n v="1"/>
    <n v="0"/>
    <n v="0"/>
    <n v="0"/>
    <n v="0"/>
    <s v="Yes"/>
    <s v="66k-85k"/>
    <n v="3"/>
    <s v="Healthcare"/>
    <s v="R"/>
    <n v="4"/>
    <n v="4"/>
    <n v="5"/>
    <n v="5"/>
    <n v="4"/>
    <n v="6"/>
    <n v="4.666666666666667"/>
    <s v="Neither easy nor difficult"/>
    <s v="ALL"/>
    <x v="1"/>
    <n v="1"/>
    <n v="30"/>
    <s v="Masters"/>
    <n v="4"/>
    <s v="White or Caucasian"/>
    <s v="North America"/>
    <n v="1"/>
    <n v="0"/>
    <n v="0"/>
    <n v="0"/>
    <n v="0"/>
    <n v="0"/>
    <n v="0"/>
    <n v="0"/>
  </r>
  <r>
    <s v="62a557d10f8c8599d5b1a81c"/>
    <s v="anonymous"/>
    <s v="6/11/2022"/>
    <s v="23:04"/>
    <s v="0:01:35"/>
    <s v="Data Scientist"/>
    <n v="0"/>
    <n v="0"/>
    <n v="1"/>
    <n v="0"/>
    <n v="0"/>
    <s v="Yes"/>
    <s v="106k-125k"/>
    <n v="5"/>
    <s v="Finance"/>
    <s v="Python"/>
    <n v="9"/>
    <n v="8"/>
    <n v="10"/>
    <n v="10"/>
    <n v="10"/>
    <n v="10"/>
    <n v="9.5"/>
    <s v="Difficult"/>
    <s v="Remote Work"/>
    <x v="0"/>
    <n v="0"/>
    <n v="29"/>
    <s v="Bachelors"/>
    <n v="3"/>
    <s v="Asian or Asian American"/>
    <s v="North America"/>
    <n v="1"/>
    <n v="0"/>
    <n v="0"/>
    <n v="0"/>
    <n v="0"/>
    <n v="0"/>
    <n v="0"/>
    <n v="0"/>
  </r>
  <r>
    <s v="62a55b05f8d5efcc22fa5b65"/>
    <s v="anonymous"/>
    <s v="6/11/2022"/>
    <s v="23:18"/>
    <s v="0:04:47"/>
    <s v="BI Developer/Engineer"/>
    <n v="0"/>
    <n v="0"/>
    <n v="0"/>
    <n v="1"/>
    <n v="0"/>
    <s v="Yes"/>
    <s v="66k-85k"/>
    <n v="3"/>
    <s v="Other"/>
    <s v="R"/>
    <n v="8"/>
    <n v="10"/>
    <n v="10"/>
    <n v="7"/>
    <n v="8"/>
    <n v="5"/>
    <n v="8"/>
    <s v="Difficult"/>
    <s v="Other"/>
    <x v="0"/>
    <n v="0"/>
    <n v="30"/>
    <s v="Masters"/>
    <n v="4"/>
    <s v="White or Caucasian"/>
    <s v="North America"/>
    <n v="1"/>
    <n v="0"/>
    <n v="0"/>
    <n v="0"/>
    <n v="0"/>
    <n v="0"/>
    <n v="0"/>
    <n v="0"/>
  </r>
  <r>
    <s v="62a55fe1f8d5efcc22fa5fe4"/>
    <s v="anonymous"/>
    <s v="6/11/2022"/>
    <s v="23:39"/>
    <s v="0:01:03"/>
    <s v="Data Engineer"/>
    <n v="0"/>
    <n v="1"/>
    <n v="0"/>
    <n v="0"/>
    <n v="0"/>
    <s v="No"/>
    <s v="41k-65k"/>
    <n v="2"/>
    <s v="Finance"/>
    <s v="Python"/>
    <n v="0"/>
    <n v="6"/>
    <n v="6"/>
    <n v="6"/>
    <n v="6"/>
    <n v="6"/>
    <n v="5"/>
    <s v="Very Easy"/>
    <s v="Better Salary"/>
    <x v="0"/>
    <n v="0"/>
    <n v="24"/>
    <s v="Bachelors"/>
    <n v="3"/>
    <s v="Black or African American"/>
    <s v="North America"/>
    <n v="1"/>
    <n v="0"/>
    <n v="0"/>
    <n v="0"/>
    <n v="0"/>
    <n v="0"/>
    <n v="0"/>
    <n v="0"/>
  </r>
  <r>
    <s v="62a56bc67dc029e2d66e86c0"/>
    <s v="anonymous"/>
    <s v="6/12/2022"/>
    <s v="0:29"/>
    <s v="0:01:37"/>
    <s v="Data Engineer"/>
    <n v="0"/>
    <n v="1"/>
    <n v="0"/>
    <n v="0"/>
    <n v="0"/>
    <s v="Yes"/>
    <s v="225k+"/>
    <n v="8"/>
    <s v="Tech"/>
    <s v="SQL"/>
    <n v="3"/>
    <n v="3"/>
    <n v="4"/>
    <n v="4"/>
    <n v="3"/>
    <n v="5"/>
    <n v="3.6666666666666665"/>
    <s v="Neither easy nor difficult"/>
    <s v="Better Salary"/>
    <x v="0"/>
    <n v="0"/>
    <n v="33"/>
    <s v="Bachelors"/>
    <n v="3"/>
    <s v="Asian or Asian American"/>
    <s v="North America"/>
    <n v="1"/>
    <n v="0"/>
    <n v="0"/>
    <n v="0"/>
    <n v="0"/>
    <n v="0"/>
    <n v="0"/>
    <n v="0"/>
  </r>
  <r>
    <s v="62a57116f408bae018efd56a"/>
    <s v="anonymous"/>
    <s v="6/12/2022"/>
    <s v="0:52"/>
    <s v="0:01:37"/>
    <s v="Data Analyst"/>
    <n v="1"/>
    <n v="0"/>
    <n v="0"/>
    <n v="0"/>
    <n v="0"/>
    <s v="No"/>
    <s v="106k-125k"/>
    <n v="5"/>
    <s v="Other"/>
    <s v="Python"/>
    <n v="10"/>
    <n v="10"/>
    <n v="10"/>
    <n v="10"/>
    <n v="10"/>
    <n v="6"/>
    <n v="9.3333333333333339"/>
    <s v="Easy"/>
    <s v="Better Salary"/>
    <x v="1"/>
    <n v="1"/>
    <n v="42"/>
    <s v="Bachelors"/>
    <n v="3"/>
    <s v="White or Caucasian"/>
    <s v="North America"/>
    <n v="1"/>
    <n v="0"/>
    <n v="0"/>
    <n v="0"/>
    <n v="0"/>
    <n v="0"/>
    <n v="0"/>
    <n v="0"/>
  </r>
  <r>
    <s v="62a57263cec54911e9ccf648"/>
    <s v="anonymous"/>
    <s v="6/12/2022"/>
    <s v="0:58"/>
    <s v="0:01:54"/>
    <s v="Data Analyst"/>
    <n v="1"/>
    <n v="0"/>
    <n v="0"/>
    <n v="0"/>
    <n v="0"/>
    <s v="Yes"/>
    <s v="41k-65k"/>
    <n v="2"/>
    <s v="Healthcare"/>
    <s v="Python"/>
    <n v="1"/>
    <n v="10"/>
    <n v="10"/>
    <n v="8"/>
    <n v="10"/>
    <n v="3"/>
    <n v="7"/>
    <s v="Neither easy nor difficult"/>
    <s v="Better Salary"/>
    <x v="1"/>
    <n v="1"/>
    <n v="36"/>
    <s v="Bachelors"/>
    <n v="3"/>
    <s v="White or Caucasian"/>
    <s v="North America"/>
    <n v="1"/>
    <n v="0"/>
    <n v="0"/>
    <n v="0"/>
    <n v="0"/>
    <n v="0"/>
    <n v="0"/>
    <n v="0"/>
  </r>
  <r>
    <s v="62a574b3b4da29969c658eb4"/>
    <s v="anonymous"/>
    <s v="6/12/2022"/>
    <s v="1:08"/>
    <s v="0:01:43"/>
    <s v="Data Analyst"/>
    <n v="1"/>
    <n v="0"/>
    <n v="0"/>
    <n v="0"/>
    <n v="0"/>
    <s v="Yes"/>
    <s v="41k-65k"/>
    <n v="2"/>
    <s v="Other"/>
    <s v="Python"/>
    <n v="2"/>
    <n v="3"/>
    <n v="7"/>
    <n v="6"/>
    <n v="5"/>
    <n v="6"/>
    <n v="4.833333333333333"/>
    <s v="Neither easy nor difficult"/>
    <s v="Better Salary"/>
    <x v="0"/>
    <n v="0"/>
    <n v="27"/>
    <s v="Bachelors"/>
    <n v="3"/>
    <s v="White or Caucasian"/>
    <s v="North America"/>
    <n v="1"/>
    <n v="0"/>
    <n v="0"/>
    <n v="0"/>
    <n v="0"/>
    <n v="0"/>
    <n v="0"/>
    <n v="0"/>
  </r>
  <r>
    <s v="62a58b267dc029e2d66ea3f8"/>
    <s v="anonymous"/>
    <s v="6/12/2022"/>
    <s v="2:43"/>
    <s v="0:01:35"/>
    <s v="Data Analyst"/>
    <n v="1"/>
    <n v="0"/>
    <n v="0"/>
    <n v="0"/>
    <n v="0"/>
    <s v="No"/>
    <s v="0-40k"/>
    <n v="1"/>
    <s v="Tech"/>
    <s v="Python"/>
    <n v="8"/>
    <n v="7"/>
    <n v="8"/>
    <n v="7"/>
    <n v="7"/>
    <n v="9"/>
    <n v="7.666666666666667"/>
    <s v="Easy"/>
    <s v="Other"/>
    <x v="1"/>
    <n v="1"/>
    <n v="21"/>
    <s v="Bachelors"/>
    <n v="3"/>
    <s v="Asian or Asian American"/>
    <s v="India"/>
    <n v="0"/>
    <n v="0"/>
    <n v="0"/>
    <n v="1"/>
    <n v="0"/>
    <n v="0"/>
    <n v="0"/>
    <n v="0"/>
  </r>
  <r>
    <s v="62a421cebc6861bf317803f5"/>
    <s v="anonymous"/>
    <s v="6/11/2022"/>
    <s v="1:02"/>
    <s v="0:01:29"/>
    <s v="Other"/>
    <n v="0"/>
    <n v="0"/>
    <n v="0"/>
    <n v="0"/>
    <n v="0"/>
    <s v="Yes"/>
    <s v="0-40k"/>
    <n v="1"/>
    <s v="Other"/>
    <s v="Python"/>
    <n v="3"/>
    <n v="4"/>
    <n v="5"/>
    <n v="3"/>
    <n v="2"/>
    <n v="3"/>
    <n v="3.3333333333333335"/>
    <s v="Neither easy nor difficult"/>
    <s v="Better Salary"/>
    <x v="0"/>
    <n v="0"/>
    <n v="27"/>
    <s v="Bachelors"/>
    <n v="3"/>
    <s v="White or Caucasian"/>
    <s v="Central America"/>
    <n v="0"/>
    <n v="0"/>
    <n v="0"/>
    <n v="0"/>
    <n v="0"/>
    <n v="0"/>
    <n v="0"/>
    <n v="0"/>
  </r>
  <r>
    <s v="62a4926ef408bae018eef4ee"/>
    <s v="anonymous"/>
    <s v="6/11/2022"/>
    <s v="9:02"/>
    <s v="0:02:06"/>
    <s v="Data Analyst"/>
    <n v="1"/>
    <n v="0"/>
    <n v="0"/>
    <n v="0"/>
    <n v="0"/>
    <s v="Yes"/>
    <s v="0-40k"/>
    <n v="1"/>
    <s v="Telecommunication"/>
    <s v="Python"/>
    <n v="0"/>
    <n v="8"/>
    <n v="5"/>
    <n v="5"/>
    <n v="2"/>
    <n v="2"/>
    <n v="3.6666666666666665"/>
    <s v="Easy"/>
    <s v="Better Salary"/>
    <x v="0"/>
    <n v="0"/>
    <n v="28"/>
    <s v="Bachelors"/>
    <n v="3"/>
    <s v="Hispanic or Latino"/>
    <s v="Central America"/>
    <n v="0"/>
    <n v="0"/>
    <n v="0"/>
    <n v="0"/>
    <n v="0"/>
    <n v="0"/>
    <n v="0"/>
    <n v="0"/>
  </r>
  <r>
    <s v="62a377f424a2626027389af3"/>
    <s v="anonymous"/>
    <s v="6/10/2022"/>
    <s v="12:57"/>
    <s v="0:03:54"/>
    <s v="Data Analyst"/>
    <n v="1"/>
    <n v="0"/>
    <n v="0"/>
    <n v="0"/>
    <n v="0"/>
    <s v="Yes"/>
    <s v="0-40k"/>
    <n v="1"/>
    <s v="Telecommunication"/>
    <s v="R"/>
    <n v="2"/>
    <n v="8"/>
    <n v="7"/>
    <n v="6"/>
    <n v="5"/>
    <n v="6"/>
    <n v="5.666666666666667"/>
    <s v="Neither easy nor difficult"/>
    <s v="Good Work/Life Balance"/>
    <x v="0"/>
    <n v="0"/>
    <n v="41"/>
    <s v="Bachelors"/>
    <n v="3"/>
    <s v="Hispanic or Latino"/>
    <s v="South America"/>
    <n v="0"/>
    <n v="0"/>
    <n v="0"/>
    <n v="0"/>
    <n v="0"/>
    <n v="0"/>
    <n v="0"/>
    <n v="1"/>
  </r>
  <r>
    <s v="62a39b6cf408bae018ede929"/>
    <s v="anonymous"/>
    <s v="6/10/2022"/>
    <s v="15:28"/>
    <s v="0:01:55"/>
    <s v="Data Analyst"/>
    <n v="1"/>
    <n v="0"/>
    <n v="0"/>
    <n v="0"/>
    <n v="0"/>
    <s v="No"/>
    <s v="0-40k"/>
    <n v="1"/>
    <s v="Other"/>
    <s v="Python"/>
    <n v="8"/>
    <n v="8"/>
    <n v="9"/>
    <n v="9"/>
    <n v="8"/>
    <n v="7"/>
    <n v="8.1666666666666661"/>
    <s v="Neither easy nor difficult"/>
    <s v="Better Salary"/>
    <x v="0"/>
    <n v="0"/>
    <n v="27"/>
    <s v="Bachelors"/>
    <n v="3"/>
    <s v="Hispanic or Latino"/>
    <s v="South America"/>
    <n v="0"/>
    <n v="0"/>
    <n v="0"/>
    <n v="0"/>
    <n v="0"/>
    <n v="0"/>
    <n v="0"/>
    <n v="1"/>
  </r>
  <r>
    <s v="62a59d007dc029e2d66eb8f9"/>
    <s v="anonymous"/>
    <s v="6/12/2022"/>
    <s v="4:00"/>
    <s v="0:01:29"/>
    <s v="Data Analyst"/>
    <n v="1"/>
    <n v="0"/>
    <n v="0"/>
    <n v="0"/>
    <n v="0"/>
    <s v="Yes"/>
    <s v="66k-85k"/>
    <n v="3"/>
    <s v="Other"/>
    <s v="SQL"/>
    <n v="2"/>
    <n v="0"/>
    <n v="0"/>
    <n v="0"/>
    <n v="0"/>
    <n v="2"/>
    <n v="0.66666666666666663"/>
    <s v="Difficult"/>
    <s v="Better Salary"/>
    <x v="1"/>
    <n v="1"/>
    <n v="33"/>
    <s v="Bachelors"/>
    <n v="3"/>
    <s v="White or Caucasian"/>
    <s v="North America"/>
    <n v="1"/>
    <n v="0"/>
    <n v="0"/>
    <n v="0"/>
    <n v="0"/>
    <n v="0"/>
    <n v="0"/>
    <n v="0"/>
  </r>
  <r>
    <s v="62a5a124cec54911e9cd29f5"/>
    <s v="anonymous"/>
    <s v="6/12/2022"/>
    <s v="4:17"/>
    <s v="0:01:57"/>
    <s v="Data Analyst"/>
    <n v="1"/>
    <n v="0"/>
    <n v="0"/>
    <n v="0"/>
    <n v="0"/>
    <s v="Yes"/>
    <s v="86k-105k"/>
    <n v="4"/>
    <s v="Finance"/>
    <s v="Python"/>
    <n v="3"/>
    <n v="3"/>
    <n v="4"/>
    <n v="4"/>
    <n v="4"/>
    <n v="4"/>
    <n v="3.6666666666666665"/>
    <s v="Difficult"/>
    <s v="Good Culture"/>
    <x v="0"/>
    <n v="0"/>
    <n v="47"/>
    <s v="Masters"/>
    <n v="4"/>
    <s v="American Indian or Alaska Native"/>
    <s v="India"/>
    <n v="0"/>
    <n v="0"/>
    <n v="0"/>
    <n v="1"/>
    <n v="0"/>
    <n v="0"/>
    <n v="0"/>
    <n v="0"/>
  </r>
  <r>
    <s v="62a5a44b24a26260273af0fc"/>
    <s v="anonymous"/>
    <s v="6/12/2022"/>
    <s v="4:31"/>
    <s v="0:01:34"/>
    <s v="Data Analyst"/>
    <n v="1"/>
    <n v="0"/>
    <n v="0"/>
    <n v="0"/>
    <n v="0"/>
    <s v="Yes"/>
    <s v="66k-85k"/>
    <n v="3"/>
    <s v="Other"/>
    <s v="SQL"/>
    <n v="4"/>
    <n v="5"/>
    <n v="4"/>
    <n v="5"/>
    <n v="4"/>
    <n v="4"/>
    <n v="4.333333333333333"/>
    <s v="Difficult"/>
    <s v="ALL"/>
    <x v="0"/>
    <n v="0"/>
    <n v="27"/>
    <s v="Masters"/>
    <n v="4"/>
    <s v="Asian or Asian American"/>
    <s v="North America"/>
    <n v="1"/>
    <n v="0"/>
    <n v="0"/>
    <n v="0"/>
    <n v="0"/>
    <n v="0"/>
    <n v="0"/>
    <n v="0"/>
  </r>
  <r>
    <s v="62a5a931cec54911e9cd3333"/>
    <s v="anonymous"/>
    <s v="6/12/2022"/>
    <s v="4:52"/>
    <s v="0:03:19"/>
    <s v="Data Analyst"/>
    <n v="1"/>
    <n v="0"/>
    <n v="0"/>
    <n v="0"/>
    <n v="0"/>
    <s v="No"/>
    <s v="0-40k"/>
    <n v="1"/>
    <s v="Healthcare"/>
    <s v="Python"/>
    <n v="6"/>
    <n v="7"/>
    <n v="8"/>
    <n v="7"/>
    <n v="6"/>
    <n v="7"/>
    <n v="6.833333333333333"/>
    <s v="Neither easy nor difficult"/>
    <s v="Better Salary"/>
    <x v="0"/>
    <n v="0"/>
    <n v="26"/>
    <s v="Bachelors"/>
    <n v="3"/>
    <s v="Asian or Asian American"/>
    <s v="India"/>
    <n v="0"/>
    <n v="0"/>
    <n v="0"/>
    <n v="1"/>
    <n v="0"/>
    <n v="0"/>
    <n v="0"/>
    <n v="0"/>
  </r>
  <r>
    <s v="62a5bea05d257a28a3106f7e"/>
    <s v="anonymous"/>
    <s v="6/12/2022"/>
    <s v="6:23"/>
    <s v="0:01:41"/>
    <s v="Data Analyst"/>
    <n v="1"/>
    <n v="0"/>
    <n v="0"/>
    <n v="0"/>
    <n v="0"/>
    <s v="No"/>
    <s v="0-40k"/>
    <n v="1"/>
    <s v="Finance"/>
    <s v="Python"/>
    <n v="2"/>
    <n v="3"/>
    <n v="2"/>
    <n v="5"/>
    <n v="5"/>
    <n v="6"/>
    <n v="3.8333333333333335"/>
    <s v="Neither easy nor difficult"/>
    <s v="Remote Work"/>
    <x v="1"/>
    <n v="1"/>
    <n v="35"/>
    <s v="Masters"/>
    <n v="4"/>
    <s v="Asian or Asian American"/>
    <s v="India"/>
    <n v="0"/>
    <n v="0"/>
    <n v="0"/>
    <n v="1"/>
    <n v="0"/>
    <n v="0"/>
    <n v="0"/>
    <n v="0"/>
  </r>
  <r>
    <s v="62a5c571575fa3a5ae8baaa1"/>
    <s v="anonymous"/>
    <s v="6/12/2022"/>
    <s v="6:52"/>
    <s v="0:01:11"/>
    <s v="Data Analyst"/>
    <n v="1"/>
    <n v="0"/>
    <n v="0"/>
    <n v="0"/>
    <n v="0"/>
    <s v="Yes"/>
    <s v="86k-105k"/>
    <n v="4"/>
    <s v="Education"/>
    <s v="Python"/>
    <n v="0"/>
    <n v="1"/>
    <n v="1"/>
    <n v="0"/>
    <n v="0"/>
    <n v="0"/>
    <n v="0.33333333333333331"/>
    <s v="Neither easy nor difficult"/>
    <s v="Good Culture"/>
    <x v="0"/>
    <n v="0"/>
    <n v="31"/>
    <s v="Masters"/>
    <n v="4"/>
    <s v="Hispanic or Latino"/>
    <s v="North America"/>
    <n v="1"/>
    <n v="0"/>
    <n v="0"/>
    <n v="0"/>
    <n v="0"/>
    <n v="0"/>
    <n v="0"/>
    <n v="0"/>
  </r>
  <r>
    <s v="62a33f56cf255543173005e9"/>
    <s v="anonymous"/>
    <s v="6/10/2022"/>
    <s v="8:55"/>
    <s v="0:00:56"/>
    <s v="Data Analyst"/>
    <n v="1"/>
    <n v="0"/>
    <n v="0"/>
    <n v="0"/>
    <n v="0"/>
    <s v="Yes"/>
    <s v="0-40k"/>
    <n v="1"/>
    <s v="Other"/>
    <s v="Python"/>
    <n v="3"/>
    <n v="1"/>
    <n v="3"/>
    <n v="2"/>
    <n v="3"/>
    <n v="1"/>
    <n v="2.1666666666666665"/>
    <s v="Neither easy nor difficult"/>
    <s v="Good Culture"/>
    <x v="0"/>
    <n v="0"/>
    <n v="24"/>
    <s v="Unknown"/>
    <s v=" "/>
    <s v="Hispanic or Latino"/>
    <s v="South America"/>
    <n v="0"/>
    <n v="0"/>
    <n v="0"/>
    <n v="0"/>
    <n v="0"/>
    <n v="0"/>
    <n v="0"/>
    <n v="1"/>
  </r>
  <r>
    <s v="62a5cba2575fa3a5ae8bb122"/>
    <s v="anonymous"/>
    <s v="6/12/2022"/>
    <s v="7:18"/>
    <s v="0:02:11"/>
    <s v="Data Engineer"/>
    <n v="0"/>
    <n v="1"/>
    <n v="0"/>
    <n v="0"/>
    <n v="0"/>
    <s v="Yes"/>
    <s v="66k-85k"/>
    <n v="3"/>
    <s v="Real Estate"/>
    <s v="Python"/>
    <n v="3"/>
    <n v="10"/>
    <n v="8"/>
    <n v="8"/>
    <n v="10"/>
    <n v="10"/>
    <n v="8.1666666666666661"/>
    <s v="Easy"/>
    <s v="Remote Work"/>
    <x v="0"/>
    <n v="0"/>
    <n v="27"/>
    <s v="Bachelors"/>
    <n v="3"/>
    <s v="White or Caucasian"/>
    <s v="North America"/>
    <n v="1"/>
    <n v="0"/>
    <n v="0"/>
    <n v="0"/>
    <n v="0"/>
    <n v="0"/>
    <n v="0"/>
    <n v="0"/>
  </r>
  <r>
    <s v="62a37a7818134ddc75cf0d4c"/>
    <s v="anonymous"/>
    <s v="6/10/2022"/>
    <s v="13:08"/>
    <s v="0:01:27"/>
    <s v="Data Analyst"/>
    <n v="1"/>
    <n v="0"/>
    <n v="0"/>
    <n v="0"/>
    <n v="0"/>
    <s v="No"/>
    <s v="0-40k"/>
    <n v="1"/>
    <s v="Healthcare"/>
    <s v="Python"/>
    <n v="0"/>
    <n v="10"/>
    <n v="10"/>
    <n v="10"/>
    <n v="10"/>
    <n v="10"/>
    <n v="8.3333333333333339"/>
    <s v="Difficult"/>
    <s v="Better Salary"/>
    <x v="0"/>
    <n v="0"/>
    <n v="22"/>
    <s v="Bachelors"/>
    <n v="3"/>
    <s v="Native Hawaiian or other Pacific Islander"/>
    <s v="Asia"/>
    <n v="0"/>
    <n v="0"/>
    <n v="0"/>
    <n v="0"/>
    <n v="0"/>
    <n v="1"/>
    <n v="0"/>
    <n v="0"/>
  </r>
  <r>
    <s v="62a487167dc029e2d66da73e"/>
    <s v="anonymous"/>
    <s v="6/11/2022"/>
    <s v="8:14"/>
    <s v="0:01:53"/>
    <s v="Data Analyst"/>
    <n v="1"/>
    <n v="0"/>
    <n v="0"/>
    <n v="0"/>
    <n v="0"/>
    <s v="Yes"/>
    <s v="0-40k"/>
    <n v="1"/>
    <s v="Other"/>
    <s v="Python"/>
    <n v="5"/>
    <n v="5"/>
    <n v="5"/>
    <n v="5"/>
    <n v="5"/>
    <n v="6"/>
    <n v="5.166666666666667"/>
    <s v="Neither easy nor difficult"/>
    <s v="Better Salary"/>
    <x v="1"/>
    <n v="1"/>
    <n v="28"/>
    <s v="Bachelors"/>
    <n v="3"/>
    <s v="Asian or Asian American"/>
    <s v="Asia"/>
    <n v="0"/>
    <n v="0"/>
    <n v="0"/>
    <n v="0"/>
    <n v="0"/>
    <n v="1"/>
    <n v="0"/>
    <n v="0"/>
  </r>
  <r>
    <s v="62a5e69f24a26260273b42bf"/>
    <s v="anonymous"/>
    <s v="6/12/2022"/>
    <s v="9:14"/>
    <s v="0:01:31"/>
    <s v="Other"/>
    <n v="0"/>
    <n v="0"/>
    <n v="0"/>
    <n v="0"/>
    <n v="0"/>
    <s v="No"/>
    <s v="66k-85k"/>
    <n v="3"/>
    <s v="Finance"/>
    <s v="Python"/>
    <n v="0"/>
    <n v="10"/>
    <n v="10"/>
    <n v="5"/>
    <n v="0"/>
    <n v="0"/>
    <n v="4.166666666666667"/>
    <s v="Neither easy nor difficult"/>
    <s v="Good Work/Life Balance"/>
    <x v="1"/>
    <n v="1"/>
    <n v="30"/>
    <s v="Masters"/>
    <n v="4"/>
    <s v="Asian or Asian American"/>
    <s v="North America"/>
    <n v="1"/>
    <n v="0"/>
    <n v="0"/>
    <n v="0"/>
    <n v="0"/>
    <n v="0"/>
    <n v="0"/>
    <n v="0"/>
  </r>
  <r>
    <s v="62a5ea667dc029e2d66f153d"/>
    <s v="anonymous"/>
    <s v="6/12/2022"/>
    <s v="9:30"/>
    <s v="0:01:52"/>
    <s v="Data Analyst"/>
    <n v="1"/>
    <n v="0"/>
    <n v="0"/>
    <n v="0"/>
    <n v="0"/>
    <s v="Yes"/>
    <s v="106k-125k"/>
    <n v="5"/>
    <s v="Other"/>
    <s v="Python"/>
    <n v="8"/>
    <n v="6"/>
    <n v="6"/>
    <n v="7"/>
    <n v="9"/>
    <n v="10"/>
    <n v="7.666666666666667"/>
    <s v="Easy"/>
    <s v="Better Salary"/>
    <x v="1"/>
    <n v="1"/>
    <n v="35"/>
    <s v="Masters"/>
    <n v="4"/>
    <s v="Black or African American"/>
    <s v="North America"/>
    <n v="1"/>
    <n v="0"/>
    <n v="0"/>
    <n v="0"/>
    <n v="0"/>
    <n v="0"/>
    <n v="0"/>
    <n v="0"/>
  </r>
  <r>
    <s v="62a5ebe05d257a28a310ac53"/>
    <s v="anonymous"/>
    <s v="6/12/2022"/>
    <s v="9:36"/>
    <s v="0:02:16"/>
    <s v="Data Analyst"/>
    <n v="1"/>
    <n v="0"/>
    <n v="0"/>
    <n v="0"/>
    <n v="0"/>
    <s v="Yes"/>
    <s v="41k-65k"/>
    <n v="2"/>
    <s v="Finance"/>
    <s v="Python"/>
    <n v="6"/>
    <n v="9"/>
    <n v="5"/>
    <n v="7"/>
    <n v="8"/>
    <n v="9"/>
    <n v="7.333333333333333"/>
    <s v="Difficult"/>
    <s v="Remote Work"/>
    <x v="0"/>
    <n v="0"/>
    <n v="25"/>
    <s v="High School"/>
    <n v="1"/>
    <s v="Hispanic or Latino"/>
    <s v="North America"/>
    <n v="1"/>
    <n v="0"/>
    <n v="0"/>
    <n v="0"/>
    <n v="0"/>
    <n v="0"/>
    <n v="0"/>
    <n v="0"/>
  </r>
  <r>
    <s v="62a5edb2575fa3a5ae8bdba5"/>
    <s v="anonymous"/>
    <s v="6/12/2022"/>
    <s v="9:44"/>
    <s v="0:03:02"/>
    <s v="Other"/>
    <n v="0"/>
    <n v="0"/>
    <n v="0"/>
    <n v="0"/>
    <n v="0"/>
    <s v="No"/>
    <s v="66k-85k"/>
    <n v="3"/>
    <s v="Other"/>
    <s v="Python"/>
    <n v="3"/>
    <n v="6"/>
    <n v="6"/>
    <n v="6"/>
    <n v="6"/>
    <n v="6"/>
    <n v="5.5"/>
    <s v="Neither easy nor difficult"/>
    <s v="Better Salary"/>
    <x v="0"/>
    <n v="0"/>
    <n v="27"/>
    <s v="Bachelors"/>
    <n v="3"/>
    <s v="White or Caucasian"/>
    <s v="North America"/>
    <n v="1"/>
    <n v="0"/>
    <n v="0"/>
    <n v="0"/>
    <n v="0"/>
    <n v="0"/>
    <n v="0"/>
    <n v="0"/>
  </r>
  <r>
    <s v="62a5edba0a77c1a77f68f1b5"/>
    <s v="anonymous"/>
    <s v="6/12/2022"/>
    <s v="9:44"/>
    <s v="0:01:20"/>
    <s v="Data Analyst"/>
    <n v="1"/>
    <n v="0"/>
    <n v="0"/>
    <n v="0"/>
    <n v="0"/>
    <s v="Yes"/>
    <s v="41k-65k"/>
    <n v="2"/>
    <s v="Healthcare"/>
    <s v="R"/>
    <n v="1"/>
    <n v="5"/>
    <n v="3"/>
    <n v="3"/>
    <n v="6"/>
    <n v="5"/>
    <n v="3.8333333333333335"/>
    <s v="Difficult"/>
    <s v="Remote Work"/>
    <x v="1"/>
    <n v="1"/>
    <n v="27"/>
    <s v="Masters"/>
    <n v="4"/>
    <s v="Black or African American"/>
    <s v="North America"/>
    <n v="1"/>
    <n v="0"/>
    <n v="0"/>
    <n v="0"/>
    <n v="0"/>
    <n v="0"/>
    <n v="0"/>
    <n v="0"/>
  </r>
  <r>
    <s v="62a5f332bc6861bf3179f631"/>
    <s v="anonymous"/>
    <s v="6/12/2022"/>
    <s v="10:07"/>
    <s v="0:01:52"/>
    <s v="Student/Looking/None"/>
    <n v="0"/>
    <n v="0"/>
    <n v="0"/>
    <n v="0"/>
    <n v="0"/>
    <s v="No"/>
    <s v="0-40k"/>
    <n v="1"/>
    <s v="Other"/>
    <s v="Python"/>
    <n v="1"/>
    <n v="8"/>
    <n v="8"/>
    <n v="1"/>
    <n v="3"/>
    <n v="7"/>
    <n v="4.666666666666667"/>
    <s v="Very Easy"/>
    <s v="Better Salary"/>
    <x v="1"/>
    <n v="1"/>
    <n v="23"/>
    <s v="Masters"/>
    <n v="4"/>
    <s v="Asian or Asian American"/>
    <s v="India"/>
    <n v="0"/>
    <n v="0"/>
    <n v="0"/>
    <n v="1"/>
    <n v="0"/>
    <n v="0"/>
    <n v="0"/>
    <n v="0"/>
  </r>
  <r>
    <s v="62a5f872bae91e4b8b861e53"/>
    <s v="anonymous"/>
    <s v="6/12/2022"/>
    <s v="10:30"/>
    <s v="0:02:10"/>
    <s v="Data Scientist"/>
    <n v="0"/>
    <n v="0"/>
    <n v="1"/>
    <n v="0"/>
    <n v="0"/>
    <s v="No"/>
    <s v="41k-65k"/>
    <n v="2"/>
    <s v="Other"/>
    <s v="Python"/>
    <n v="9"/>
    <n v="10"/>
    <n v="10"/>
    <n v="10"/>
    <n v="10"/>
    <n v="10"/>
    <n v="9.8333333333333339"/>
    <s v="Neither easy nor difficult"/>
    <s v="Good Culture"/>
    <x v="0"/>
    <n v="0"/>
    <n v="18"/>
    <s v="Bachelors"/>
    <n v="3"/>
    <s v="White or Caucasian"/>
    <s v="North America"/>
    <n v="1"/>
    <n v="0"/>
    <n v="0"/>
    <n v="0"/>
    <n v="0"/>
    <n v="0"/>
    <n v="0"/>
    <n v="0"/>
  </r>
  <r>
    <s v="62a34ab15d257a28a30d9589"/>
    <s v="anonymous"/>
    <s v="6/10/2022"/>
    <s v="9:44"/>
    <s v="0:04:27"/>
    <s v="Data Scientist"/>
    <n v="0"/>
    <n v="0"/>
    <n v="1"/>
    <n v="0"/>
    <n v="0"/>
    <s v="Yes"/>
    <s v="150k-225k"/>
    <n v="7"/>
    <s v="Finance"/>
    <s v="Python"/>
    <n v="7"/>
    <n v="5"/>
    <n v="3"/>
    <n v="6"/>
    <n v="4"/>
    <n v="4"/>
    <n v="4.833333333333333"/>
    <s v="Difficult"/>
    <s v="Good Work/Life Balance"/>
    <x v="0"/>
    <n v="0"/>
    <n v="21"/>
    <s v="Masters"/>
    <n v="4"/>
    <s v="White or Caucasian"/>
    <s v="Europe"/>
    <n v="0"/>
    <n v="0"/>
    <n v="1"/>
    <n v="0"/>
    <n v="0"/>
    <n v="0"/>
    <n v="0"/>
    <n v="0"/>
  </r>
  <r>
    <s v="62a609c4bc6861bf317a10a3"/>
    <s v="anonymous"/>
    <s v="6/12/2022"/>
    <s v="11:44"/>
    <s v="0:01:20"/>
    <s v="Other"/>
    <n v="0"/>
    <n v="0"/>
    <n v="0"/>
    <n v="0"/>
    <n v="0"/>
    <s v="Yes"/>
    <s v="125k-150k"/>
    <n v="6"/>
    <s v="Healthcare"/>
    <s v="Python"/>
    <n v="7"/>
    <n v="6"/>
    <n v="8"/>
    <n v="8"/>
    <n v="8"/>
    <n v="7"/>
    <n v="7.333333333333333"/>
    <s v="Easy"/>
    <s v="Remote Work"/>
    <x v="0"/>
    <n v="0"/>
    <n v="28"/>
    <s v="Bachelors"/>
    <n v="3"/>
    <s v="White or Caucasian"/>
    <s v="North America"/>
    <n v="1"/>
    <n v="0"/>
    <n v="0"/>
    <n v="0"/>
    <n v="0"/>
    <n v="0"/>
    <n v="0"/>
    <n v="0"/>
  </r>
  <r>
    <s v="62a61076f8f7561645887ded"/>
    <s v="anonymous"/>
    <s v="6/12/2022"/>
    <s v="12:12"/>
    <s v="0:01:35"/>
    <s v="Student/Looking/None"/>
    <n v="0"/>
    <n v="0"/>
    <n v="0"/>
    <n v="0"/>
    <n v="0"/>
    <s v="No"/>
    <s v="0-40k"/>
    <n v="1"/>
    <s v="Other"/>
    <s v="Python"/>
    <n v="0"/>
    <n v="0"/>
    <n v="0"/>
    <n v="0"/>
    <n v="0"/>
    <n v="0"/>
    <n v="0"/>
    <s v="Easy"/>
    <s v="Good Work/Life Balance"/>
    <x v="1"/>
    <n v="1"/>
    <n v="26"/>
    <s v="Bachelors"/>
    <n v="3"/>
    <s v="American Indian or Alaska Native"/>
    <s v="North America"/>
    <n v="1"/>
    <n v="0"/>
    <n v="0"/>
    <n v="0"/>
    <n v="0"/>
    <n v="0"/>
    <n v="0"/>
    <n v="0"/>
  </r>
  <r>
    <s v="62a5db29cf2555431733248f"/>
    <s v="anonymous"/>
    <s v="6/12/2022"/>
    <s v="8:25"/>
    <s v="0:02:42"/>
    <s v="Student/Looking/None"/>
    <n v="0"/>
    <n v="0"/>
    <n v="0"/>
    <n v="0"/>
    <n v="0"/>
    <s v="Yes"/>
    <s v="0-40k"/>
    <n v="1"/>
    <s v="Real Estate"/>
    <s v="Python"/>
    <n v="0"/>
    <n v="3"/>
    <n v="3"/>
    <n v="3"/>
    <n v="3"/>
    <n v="6"/>
    <n v="3"/>
    <s v="Difficult"/>
    <s v="Good Work/Life Balance"/>
    <x v="0"/>
    <n v="0"/>
    <n v="47"/>
    <s v="Bachelors"/>
    <n v="3"/>
    <s v="White or Caucasian"/>
    <s v="Europe"/>
    <n v="0"/>
    <n v="0"/>
    <n v="1"/>
    <n v="0"/>
    <n v="0"/>
    <n v="0"/>
    <n v="0"/>
    <n v="0"/>
  </r>
  <r>
    <s v="62a617c30a77c1a77f6925fc"/>
    <s v="anonymous"/>
    <s v="6/12/2022"/>
    <s v="12:43"/>
    <s v="0:02:48"/>
    <s v="Data Analyst"/>
    <n v="1"/>
    <n v="0"/>
    <n v="0"/>
    <n v="0"/>
    <n v="0"/>
    <s v="No"/>
    <s v="41k-65k"/>
    <n v="2"/>
    <s v="Tech"/>
    <s v="Python"/>
    <n v="9"/>
    <n v="7"/>
    <n v="9"/>
    <n v="10"/>
    <n v="10"/>
    <n v="10"/>
    <n v="9.1666666666666661"/>
    <s v="Neither easy nor difficult"/>
    <s v="Good Work/Life Balance"/>
    <x v="1"/>
    <n v="1"/>
    <n v="22"/>
    <s v="Masters"/>
    <n v="4"/>
    <s v="Asian or Asian American"/>
    <s v="India"/>
    <n v="0"/>
    <n v="0"/>
    <n v="0"/>
    <n v="1"/>
    <n v="0"/>
    <n v="0"/>
    <n v="0"/>
    <n v="0"/>
  </r>
  <r>
    <s v="62a618a9d8c00e9f541d3537"/>
    <s v="anonymous"/>
    <s v="6/12/2022"/>
    <s v="12:47"/>
    <s v="0:01:56"/>
    <s v="Data Analyst"/>
    <n v="1"/>
    <n v="0"/>
    <n v="0"/>
    <n v="0"/>
    <n v="0"/>
    <s v="Yes"/>
    <s v="0-40k"/>
    <n v="1"/>
    <s v="Tech"/>
    <s v="R"/>
    <n v="0"/>
    <n v="8"/>
    <n v="7"/>
    <n v="6"/>
    <n v="3"/>
    <n v="9"/>
    <n v="5.5"/>
    <s v="Very Difficult"/>
    <s v="Better Salary"/>
    <x v="0"/>
    <n v="0"/>
    <n v="27"/>
    <s v="High School"/>
    <n v="1"/>
    <s v="White or Caucasian"/>
    <s v="North America"/>
    <n v="1"/>
    <n v="0"/>
    <n v="0"/>
    <n v="0"/>
    <n v="0"/>
    <n v="0"/>
    <n v="0"/>
    <n v="0"/>
  </r>
  <r>
    <s v="62a61eb02e54c9003e5697f7"/>
    <s v="anonymous"/>
    <s v="6/12/2022"/>
    <s v="13:13"/>
    <s v="0:01:43"/>
    <s v="Data Engineer"/>
    <n v="0"/>
    <n v="1"/>
    <n v="0"/>
    <n v="0"/>
    <n v="0"/>
    <s v="Yes"/>
    <s v="0-40k"/>
    <n v="1"/>
    <s v="Other"/>
    <s v="Python"/>
    <n v="5"/>
    <n v="7"/>
    <n v="6"/>
    <n v="8"/>
    <n v="7"/>
    <n v="7"/>
    <n v="6.666666666666667"/>
    <s v="Neither easy nor difficult"/>
    <s v="Good Work/Life Balance"/>
    <x v="0"/>
    <n v="0"/>
    <n v="28"/>
    <s v="Bachelors"/>
    <n v="3"/>
    <s v="Asian or Asian American"/>
    <s v="India"/>
    <n v="0"/>
    <n v="0"/>
    <n v="0"/>
    <n v="1"/>
    <n v="0"/>
    <n v="0"/>
    <n v="0"/>
    <n v="0"/>
  </r>
  <r>
    <s v="62a6246df3072dd892659218"/>
    <s v="anonymous"/>
    <s v="6/12/2022"/>
    <s v="13:37"/>
    <s v="0:01:46"/>
    <s v="Data Analyst"/>
    <n v="1"/>
    <n v="0"/>
    <n v="0"/>
    <n v="0"/>
    <n v="0"/>
    <s v="Yes"/>
    <s v="0-40k"/>
    <n v="1"/>
    <s v="Tech"/>
    <s v="Python"/>
    <n v="3"/>
    <n v="2"/>
    <n v="4"/>
    <n v="3"/>
    <n v="3"/>
    <n v="3"/>
    <n v="3"/>
    <s v="Neither easy nor difficult"/>
    <s v="Better Salary"/>
    <x v="0"/>
    <n v="0"/>
    <n v="25"/>
    <s v="High School"/>
    <n v="1"/>
    <s v="Black or African American"/>
    <s v="Africa"/>
    <n v="0"/>
    <n v="1"/>
    <n v="0"/>
    <n v="0"/>
    <n v="0"/>
    <n v="0"/>
    <n v="0"/>
    <n v="0"/>
  </r>
  <r>
    <s v="62a62a7124a26260273b94fa"/>
    <s v="anonymous"/>
    <s v="6/12/2022"/>
    <s v="14:03"/>
    <s v="0:01:52"/>
    <s v="Data Analyst"/>
    <n v="1"/>
    <n v="0"/>
    <n v="0"/>
    <n v="0"/>
    <n v="0"/>
    <s v="No"/>
    <s v="0-40k"/>
    <n v="1"/>
    <s v="Healthcare"/>
    <s v="Python"/>
    <n v="2"/>
    <n v="6"/>
    <n v="6"/>
    <n v="7"/>
    <n v="7"/>
    <n v="9"/>
    <n v="6.166666666666667"/>
    <s v="Difficult"/>
    <s v="Better Salary"/>
    <x v="0"/>
    <n v="0"/>
    <n v="32"/>
    <s v="Bachelors"/>
    <n v="3"/>
    <s v="Hispanic or Latino"/>
    <s v="United Kingdom"/>
    <n v="0"/>
    <n v="0"/>
    <n v="0"/>
    <n v="0"/>
    <n v="1"/>
    <n v="0"/>
    <n v="0"/>
    <n v="0"/>
  </r>
  <r>
    <s v="62a7b0ae0f8c8599d5b51cd0"/>
    <s v="anonymous"/>
    <s v="6/13/2022"/>
    <s v="17:48"/>
    <s v="0:00:50"/>
    <s v="Data Analyst"/>
    <n v="1"/>
    <n v="0"/>
    <n v="0"/>
    <n v="0"/>
    <n v="0"/>
    <s v="Yes"/>
    <s v="0-40k"/>
    <n v="1"/>
    <s v="Other"/>
    <s v="Python"/>
    <n v="6"/>
    <n v="6"/>
    <n v="9"/>
    <n v="9"/>
    <n v="10"/>
    <n v="10"/>
    <n v="8.3333333333333339"/>
    <s v="Neither easy nor difficult"/>
    <s v="Remote Work"/>
    <x v="0"/>
    <n v="0"/>
    <n v="25"/>
    <s v="Bachelors"/>
    <n v="3"/>
    <s v="White or Caucasian"/>
    <s v="Europe"/>
    <n v="0"/>
    <n v="0"/>
    <n v="1"/>
    <n v="0"/>
    <n v="0"/>
    <n v="0"/>
    <n v="0"/>
    <n v="0"/>
  </r>
  <r>
    <s v="62a633b4d8c00e9f541d54a4"/>
    <s v="anonymous"/>
    <s v="6/12/2022"/>
    <s v="14:43"/>
    <s v="0:02:53"/>
    <s v="Data Analyst"/>
    <n v="1"/>
    <n v="0"/>
    <n v="0"/>
    <n v="0"/>
    <n v="0"/>
    <s v="No"/>
    <s v="41k-65k"/>
    <n v="2"/>
    <s v="Other"/>
    <s v="Python"/>
    <n v="5"/>
    <n v="6"/>
    <n v="5"/>
    <n v="2"/>
    <n v="3"/>
    <n v="3"/>
    <n v="4"/>
    <s v="Easy"/>
    <s v="Remote Work"/>
    <x v="0"/>
    <n v="0"/>
    <n v="23"/>
    <s v="Masters"/>
    <n v="4"/>
    <s v="Black or African American"/>
    <s v="North America"/>
    <n v="1"/>
    <n v="0"/>
    <n v="0"/>
    <n v="0"/>
    <n v="0"/>
    <n v="0"/>
    <n v="0"/>
    <n v="0"/>
  </r>
  <r>
    <s v="62a639e05d257a28a3110ef5"/>
    <s v="anonymous"/>
    <s v="6/12/2022"/>
    <s v="15:09"/>
    <s v="0:01:49"/>
    <s v="Student/Looking/None"/>
    <n v="0"/>
    <n v="0"/>
    <n v="0"/>
    <n v="0"/>
    <n v="0"/>
    <s v="Yes"/>
    <s v="0-40k"/>
    <n v="1"/>
    <s v="Finance"/>
    <s v="R"/>
    <n v="4"/>
    <n v="5"/>
    <n v="4"/>
    <n v="4"/>
    <n v="5"/>
    <n v="6"/>
    <n v="4.666666666666667"/>
    <s v="Neither easy nor difficult"/>
    <s v="Remote Work"/>
    <x v="1"/>
    <n v="1"/>
    <n v="40"/>
    <s v="Bachelors"/>
    <n v="3"/>
    <s v="Black or African American"/>
    <s v="Africa"/>
    <n v="0"/>
    <n v="1"/>
    <n v="0"/>
    <n v="0"/>
    <n v="0"/>
    <n v="0"/>
    <n v="0"/>
    <n v="0"/>
  </r>
  <r>
    <s v="62a642690f8c8599d5b2ab37"/>
    <s v="anonymous"/>
    <s v="6/12/2022"/>
    <s v="15:45"/>
    <s v="0:02:39"/>
    <s v="Data Analyst"/>
    <n v="1"/>
    <n v="0"/>
    <n v="0"/>
    <n v="0"/>
    <n v="0"/>
    <s v="Yes"/>
    <s v="41k-65k"/>
    <n v="2"/>
    <s v="Other"/>
    <s v="Python"/>
    <n v="7"/>
    <n v="9"/>
    <n v="9"/>
    <n v="9"/>
    <n v="7"/>
    <n v="9"/>
    <n v="8.3333333333333339"/>
    <s v="Easy"/>
    <s v="Better Salary"/>
    <x v="1"/>
    <n v="1"/>
    <n v="28"/>
    <s v="Bachelors"/>
    <n v="3"/>
    <s v="Asian or Asian American"/>
    <s v="United Kingdom"/>
    <n v="0"/>
    <n v="0"/>
    <n v="0"/>
    <n v="0"/>
    <n v="1"/>
    <n v="0"/>
    <n v="0"/>
    <n v="0"/>
  </r>
  <r>
    <s v="62a64b4dd8c00e9f541d6d81"/>
    <s v="anonymous"/>
    <s v="6/12/2022"/>
    <s v="16:23"/>
    <s v="0:03:50"/>
    <s v="Data Analyst"/>
    <n v="1"/>
    <n v="0"/>
    <n v="0"/>
    <n v="0"/>
    <n v="0"/>
    <s v="No"/>
    <s v="0-40k"/>
    <n v="1"/>
    <s v="Real Estate"/>
    <s v="R"/>
    <n v="3"/>
    <n v="7"/>
    <n v="8"/>
    <n v="6"/>
    <n v="6"/>
    <n v="9"/>
    <n v="6.5"/>
    <s v="Difficult"/>
    <s v="Remote Work"/>
    <x v="0"/>
    <n v="0"/>
    <n v="26"/>
    <s v="High School"/>
    <n v="1"/>
    <s v="Black or African American"/>
    <s v="Africa"/>
    <n v="0"/>
    <n v="1"/>
    <n v="0"/>
    <n v="0"/>
    <n v="0"/>
    <n v="0"/>
    <n v="0"/>
    <n v="0"/>
  </r>
  <r>
    <s v="62a64c6ecf2555431733a7a4"/>
    <s v="anonymous"/>
    <s v="6/12/2022"/>
    <s v="16:28"/>
    <s v="0:03:59"/>
    <s v="Other"/>
    <n v="0"/>
    <n v="0"/>
    <n v="0"/>
    <n v="0"/>
    <n v="0"/>
    <s v="Yes"/>
    <s v="0-40k"/>
    <n v="1"/>
    <s v="Tech"/>
    <s v="Python"/>
    <n v="3"/>
    <n v="5"/>
    <n v="5"/>
    <n v="4"/>
    <n v="3"/>
    <n v="2"/>
    <n v="3.6666666666666665"/>
    <s v="Difficult"/>
    <s v="Better Salary"/>
    <x v="1"/>
    <n v="1"/>
    <n v="24"/>
    <s v="Bachelors"/>
    <n v="3"/>
    <s v="Asian or Asian American"/>
    <s v="India"/>
    <n v="0"/>
    <n v="0"/>
    <n v="0"/>
    <n v="1"/>
    <n v="0"/>
    <n v="0"/>
    <n v="0"/>
    <n v="0"/>
  </r>
  <r>
    <s v="62a38de50f8c8599d5afb3e7"/>
    <s v="anonymous"/>
    <s v="6/10/2022"/>
    <s v="14:31"/>
    <s v="0:04:30"/>
    <s v="Software Engineer "/>
    <n v="0"/>
    <n v="0"/>
    <n v="0"/>
    <n v="0"/>
    <n v="0"/>
    <s v="No"/>
    <s v="0-40k"/>
    <n v="1"/>
    <s v="Other"/>
    <s v="Python"/>
    <n v="3"/>
    <n v="3"/>
    <n v="6"/>
    <n v="5"/>
    <n v="5"/>
    <n v="4"/>
    <n v="4.333333333333333"/>
    <s v="Difficult"/>
    <s v="Good Work/Life Balance"/>
    <x v="0"/>
    <n v="0"/>
    <n v="23"/>
    <s v="Bachelors"/>
    <n v="3"/>
    <s v="Asian or Asian American"/>
    <s v="India"/>
    <n v="0"/>
    <n v="0"/>
    <n v="0"/>
    <n v="1"/>
    <n v="0"/>
    <n v="0"/>
    <n v="0"/>
    <n v="0"/>
  </r>
  <r>
    <s v="62a65618d8c00e9f541d783a"/>
    <s v="anonymous"/>
    <s v="6/12/2022"/>
    <s v="17:09"/>
    <s v="0:01:46"/>
    <s v="Data Analyst"/>
    <n v="1"/>
    <n v="0"/>
    <n v="0"/>
    <n v="0"/>
    <n v="0"/>
    <s v="Yes"/>
    <s v="66k-85k"/>
    <n v="3"/>
    <s v="Other"/>
    <s v="Python"/>
    <n v="8"/>
    <n v="10"/>
    <n v="10"/>
    <n v="10"/>
    <n v="7"/>
    <n v="9"/>
    <n v="9"/>
    <s v="Neither easy nor difficult"/>
    <s v="Better Salary"/>
    <x v="0"/>
    <n v="0"/>
    <n v="26"/>
    <s v="Bachelors"/>
    <n v="3"/>
    <s v="Black or African American"/>
    <s v="North America"/>
    <n v="1"/>
    <n v="0"/>
    <n v="0"/>
    <n v="0"/>
    <n v="0"/>
    <n v="0"/>
    <n v="0"/>
    <n v="0"/>
  </r>
  <r>
    <s v="62a65db824a26260273bc9ff"/>
    <s v="anonymous"/>
    <s v="6/12/2022"/>
    <s v="17:42"/>
    <s v="0:02:29"/>
    <s v="Data Scientist"/>
    <n v="0"/>
    <n v="0"/>
    <n v="1"/>
    <n v="0"/>
    <n v="0"/>
    <s v="Yes"/>
    <s v="41k-65k"/>
    <n v="2"/>
    <s v="Other"/>
    <s v="Python"/>
    <n v="8"/>
    <n v="8"/>
    <n v="10"/>
    <n v="10"/>
    <n v="10"/>
    <n v="10"/>
    <n v="9.3333333333333339"/>
    <s v="Easy"/>
    <s v="Good Culture"/>
    <x v="1"/>
    <n v="1"/>
    <n v="44"/>
    <s v="Bachelors"/>
    <n v="3"/>
    <s v="White or Caucasian"/>
    <s v="United Kingdom"/>
    <n v="0"/>
    <n v="0"/>
    <n v="0"/>
    <n v="0"/>
    <n v="1"/>
    <n v="0"/>
    <n v="0"/>
    <n v="0"/>
  </r>
  <r>
    <s v="62a66558cf2555431733c0f9"/>
    <s v="anonymous"/>
    <s v="6/12/2022"/>
    <s v="18:14"/>
    <s v="0:01:58"/>
    <s v="Other"/>
    <n v="0"/>
    <n v="0"/>
    <n v="0"/>
    <n v="0"/>
    <n v="0"/>
    <s v="Yes"/>
    <s v="66k-85k"/>
    <n v="3"/>
    <s v="Other"/>
    <s v="Python"/>
    <n v="7"/>
    <n v="9"/>
    <n v="8"/>
    <n v="8"/>
    <n v="6"/>
    <n v="6"/>
    <n v="7.333333333333333"/>
    <s v="Neither easy nor difficult"/>
    <s v="Better Salary"/>
    <x v="0"/>
    <n v="0"/>
    <n v="36"/>
    <s v="Masters"/>
    <n v="4"/>
    <s v="White or Caucasian"/>
    <s v="North America"/>
    <n v="1"/>
    <n v="0"/>
    <n v="0"/>
    <n v="0"/>
    <n v="0"/>
    <n v="0"/>
    <n v="0"/>
    <n v="0"/>
  </r>
  <r>
    <s v="62aa3454bae91e4b8b8d3249"/>
    <s v="anonymous"/>
    <s v="6/15/2022"/>
    <s v="15:34"/>
    <s v="0:02:24"/>
    <s v="Data Scientist"/>
    <n v="0"/>
    <n v="0"/>
    <n v="1"/>
    <n v="0"/>
    <n v="0"/>
    <s v="No"/>
    <s v="41k-65k"/>
    <n v="2"/>
    <s v="Tech"/>
    <s v="R"/>
    <n v="5"/>
    <n v="1"/>
    <n v="7"/>
    <n v="1"/>
    <n v="1"/>
    <n v="2"/>
    <n v="2.8333333333333335"/>
    <s v="Neither easy nor difficult"/>
    <s v="Good Work/Life Balance"/>
    <x v="0"/>
    <n v="0"/>
    <n v="40"/>
    <s v="Masters"/>
    <n v="4"/>
    <s v="White or Caucasian"/>
    <s v="Europe"/>
    <n v="0"/>
    <n v="0"/>
    <n v="1"/>
    <n v="0"/>
    <n v="0"/>
    <n v="0"/>
    <n v="0"/>
    <n v="0"/>
  </r>
  <r>
    <s v="62b16a5c5d257a28a321a74c"/>
    <s v="anonymous"/>
    <s v="6/21/2022"/>
    <s v="2:51"/>
    <s v="0:02:28"/>
    <s v="Data Analyst"/>
    <n v="1"/>
    <n v="0"/>
    <n v="0"/>
    <n v="0"/>
    <n v="0"/>
    <s v="No"/>
    <s v="41k-65k"/>
    <n v="2"/>
    <s v="Finance"/>
    <s v="SQL"/>
    <n v="7"/>
    <n v="5"/>
    <n v="4"/>
    <n v="6"/>
    <n v="4"/>
    <n v="5"/>
    <n v="5.166666666666667"/>
    <s v="Easy"/>
    <s v="Good Work/Life Balance"/>
    <x v="1"/>
    <n v="1"/>
    <n v="39"/>
    <s v="Masters"/>
    <n v="4"/>
    <s v="White or Caucasian"/>
    <s v="Europe"/>
    <n v="0"/>
    <n v="0"/>
    <n v="1"/>
    <n v="0"/>
    <n v="0"/>
    <n v="0"/>
    <n v="0"/>
    <n v="0"/>
  </r>
  <r>
    <s v="62a6a11a0a77c1a77f69b7cb"/>
    <s v="anonymous"/>
    <s v="6/12/2022"/>
    <s v="22:29"/>
    <s v="0:03:16"/>
    <s v="Data Analyst"/>
    <n v="1"/>
    <n v="0"/>
    <n v="0"/>
    <n v="0"/>
    <n v="0"/>
    <s v="Yes"/>
    <s v="41k-65k"/>
    <n v="2"/>
    <s v="Construction"/>
    <s v="Other"/>
    <n v="1"/>
    <n v="4"/>
    <n v="1"/>
    <n v="2"/>
    <n v="2"/>
    <n v="3"/>
    <n v="2.1666666666666665"/>
    <s v="Easy"/>
    <s v="Better Salary"/>
    <x v="1"/>
    <n v="1"/>
    <n v="30"/>
    <s v="Masters"/>
    <n v="4"/>
    <s v="Asian or Asian American"/>
    <s v="North America"/>
    <n v="1"/>
    <n v="0"/>
    <n v="0"/>
    <n v="0"/>
    <n v="0"/>
    <n v="0"/>
    <n v="0"/>
    <n v="0"/>
  </r>
  <r>
    <s v="62a6ac1524a26260273c1cd0"/>
    <s v="anonymous"/>
    <s v="6/12/2022"/>
    <s v="23:16"/>
    <s v="0:04:53"/>
    <s v="Other"/>
    <n v="0"/>
    <n v="0"/>
    <n v="0"/>
    <n v="0"/>
    <n v="0"/>
    <s v="No"/>
    <s v="0-40k"/>
    <n v="1"/>
    <s v="Telecommunication"/>
    <s v="Python"/>
    <n v="3"/>
    <n v="8"/>
    <n v="8"/>
    <n v="5"/>
    <n v="3"/>
    <n v="5"/>
    <n v="5.333333333333333"/>
    <s v="Difficult"/>
    <s v="Better Salary"/>
    <x v="0"/>
    <n v="0"/>
    <n v="28"/>
    <s v="Bachelors"/>
    <n v="3"/>
    <s v="Other"/>
    <s v="India"/>
    <n v="0"/>
    <n v="0"/>
    <n v="0"/>
    <n v="1"/>
    <n v="0"/>
    <n v="0"/>
    <n v="0"/>
    <n v="0"/>
  </r>
  <r>
    <s v="62a6b0790a77c1a77f69cb15"/>
    <s v="anonymous"/>
    <s v="6/12/2022"/>
    <s v="23:35"/>
    <s v="0:01:58"/>
    <s v="Other"/>
    <n v="0"/>
    <n v="0"/>
    <n v="0"/>
    <n v="0"/>
    <n v="0"/>
    <s v="No"/>
    <s v="0-40k"/>
    <n v="1"/>
    <s v="Tech"/>
    <s v="Python"/>
    <n v="5"/>
    <n v="8"/>
    <n v="7"/>
    <n v="7"/>
    <n v="3"/>
    <n v="2"/>
    <n v="5.333333333333333"/>
    <s v="Difficult"/>
    <s v="Better Salary"/>
    <x v="0"/>
    <n v="0"/>
    <n v="25"/>
    <s v="Bachelors"/>
    <n v="3"/>
    <s v="Other"/>
    <s v="India"/>
    <n v="0"/>
    <n v="0"/>
    <n v="0"/>
    <n v="1"/>
    <n v="0"/>
    <n v="0"/>
    <n v="0"/>
    <n v="0"/>
  </r>
  <r>
    <s v="62a6bc6a18134ddc75d2a726"/>
    <s v="anonymous"/>
    <s v="6/13/2022"/>
    <s v="0:26"/>
    <s v="0:01:30"/>
    <s v="Other"/>
    <n v="0"/>
    <n v="0"/>
    <n v="0"/>
    <n v="0"/>
    <n v="0"/>
    <s v="No"/>
    <s v="106k-125k"/>
    <n v="5"/>
    <s v="Tech"/>
    <s v="SQL"/>
    <n v="6"/>
    <n v="5"/>
    <n v="4"/>
    <n v="4"/>
    <n v="3"/>
    <n v="4"/>
    <n v="4.333333333333333"/>
    <s v="Easy"/>
    <s v="Better Salary"/>
    <x v="0"/>
    <n v="0"/>
    <n v="24"/>
    <s v="Masters"/>
    <n v="4"/>
    <s v="American Indian or Alaska Native"/>
    <s v="North America"/>
    <n v="1"/>
    <n v="0"/>
    <n v="0"/>
    <n v="0"/>
    <n v="0"/>
    <n v="0"/>
    <n v="0"/>
    <n v="0"/>
  </r>
  <r>
    <s v="62a6c3d9cec54911e9ce7669"/>
    <s v="anonymous"/>
    <s v="6/13/2022"/>
    <s v="0:58"/>
    <s v="0:02:51"/>
    <s v="Data Analyst"/>
    <n v="1"/>
    <n v="0"/>
    <n v="0"/>
    <n v="0"/>
    <n v="0"/>
    <s v="Yes"/>
    <s v="41k-65k"/>
    <n v="2"/>
    <s v="Other"/>
    <s v="Python"/>
    <n v="5"/>
    <n v="10"/>
    <n v="7"/>
    <n v="7"/>
    <n v="4"/>
    <n v="8"/>
    <n v="6.833333333333333"/>
    <s v="Easy"/>
    <s v="Better Salary"/>
    <x v="0"/>
    <n v="0"/>
    <n v="31"/>
    <s v="Bachelors"/>
    <n v="3"/>
    <s v="Black or African American"/>
    <s v="North America"/>
    <n v="1"/>
    <n v="0"/>
    <n v="0"/>
    <n v="0"/>
    <n v="0"/>
    <n v="0"/>
    <n v="0"/>
    <n v="0"/>
  </r>
  <r>
    <s v="62a6d037cec54911e9ce862a"/>
    <s v="anonymous"/>
    <s v="6/13/2022"/>
    <s v="1:50"/>
    <s v="0:01:47"/>
    <s v="Data Engineer"/>
    <n v="0"/>
    <n v="1"/>
    <n v="0"/>
    <n v="0"/>
    <n v="0"/>
    <s v="No"/>
    <s v="0-40k"/>
    <n v="1"/>
    <s v="Real Estate"/>
    <s v="Python"/>
    <n v="3"/>
    <n v="3"/>
    <n v="8"/>
    <n v="9"/>
    <n v="5"/>
    <n v="3"/>
    <n v="5.166666666666667"/>
    <s v="Easy"/>
    <s v="Better Salary"/>
    <x v="0"/>
    <n v="0"/>
    <n v="23"/>
    <s v="Bachelors"/>
    <n v="3"/>
    <s v="Other"/>
    <s v="United Kingdom"/>
    <n v="0"/>
    <n v="0"/>
    <n v="0"/>
    <n v="0"/>
    <n v="1"/>
    <n v="0"/>
    <n v="0"/>
    <n v="0"/>
  </r>
  <r>
    <s v="62a6d2532e54c9003e575d9c"/>
    <s v="anonymous"/>
    <s v="6/13/2022"/>
    <s v="1:59"/>
    <s v="0:03:06"/>
    <s v="Data Analyst"/>
    <n v="1"/>
    <n v="0"/>
    <n v="0"/>
    <n v="0"/>
    <n v="0"/>
    <s v="No"/>
    <s v="41k-65k"/>
    <n v="2"/>
    <s v="Other"/>
    <s v="Other"/>
    <n v="1"/>
    <n v="4"/>
    <n v="4"/>
    <n v="1"/>
    <n v="1"/>
    <n v="4"/>
    <n v="2.5"/>
    <s v="Easy"/>
    <s v="Good Culture"/>
    <x v="1"/>
    <n v="1"/>
    <n v="48"/>
    <s v="Masters"/>
    <n v="4"/>
    <s v="White or Caucasian"/>
    <s v="United Kingdom"/>
    <n v="0"/>
    <n v="0"/>
    <n v="0"/>
    <n v="0"/>
    <n v="1"/>
    <n v="0"/>
    <n v="0"/>
    <n v="0"/>
  </r>
  <r>
    <s v="62a6dbcad8c00e9f541e1050"/>
    <s v="anonymous"/>
    <s v="6/13/2022"/>
    <s v="2:40"/>
    <s v="0:01:00"/>
    <s v="Data Analyst"/>
    <n v="1"/>
    <n v="0"/>
    <n v="0"/>
    <n v="0"/>
    <n v="0"/>
    <s v="Yes"/>
    <s v="66k-85k"/>
    <n v="3"/>
    <s v="Healthcare"/>
    <s v="Python"/>
    <n v="6"/>
    <n v="9"/>
    <n v="8"/>
    <n v="8"/>
    <n v="8"/>
    <n v="7"/>
    <n v="7.666666666666667"/>
    <s v="Neither easy nor difficult"/>
    <s v="Better Salary"/>
    <x v="0"/>
    <n v="0"/>
    <n v="28"/>
    <s v="Bachelors"/>
    <n v="3"/>
    <s v="Black or African American"/>
    <s v="North America"/>
    <n v="1"/>
    <n v="0"/>
    <n v="0"/>
    <n v="0"/>
    <n v="0"/>
    <n v="0"/>
    <n v="0"/>
    <n v="0"/>
  </r>
  <r>
    <s v="62a6e2815d257a28a311c8f9"/>
    <s v="anonymous"/>
    <s v="6/13/2022"/>
    <s v="3:08"/>
    <s v="0:02:04"/>
    <s v="Data Analyst"/>
    <n v="1"/>
    <n v="0"/>
    <n v="0"/>
    <n v="0"/>
    <n v="0"/>
    <s v="Yes"/>
    <s v="41k-65k"/>
    <n v="2"/>
    <s v="Other"/>
    <s v="Python"/>
    <n v="5"/>
    <n v="7"/>
    <n v="7"/>
    <n v="7"/>
    <n v="7"/>
    <n v="7"/>
    <n v="6.666666666666667"/>
    <s v="Difficult"/>
    <s v="Better Salary"/>
    <x v="0"/>
    <n v="0"/>
    <n v="32"/>
    <s v="Masters"/>
    <n v="4"/>
    <s v="Hispanic or Latino"/>
    <s v="United Kingdom"/>
    <n v="0"/>
    <n v="0"/>
    <n v="0"/>
    <n v="0"/>
    <n v="1"/>
    <n v="0"/>
    <n v="0"/>
    <n v="0"/>
  </r>
  <r>
    <s v="62a38985f8f756164585b89c"/>
    <s v="anonymous"/>
    <s v="6/10/2022"/>
    <s v="14:12"/>
    <s v="0:03:13"/>
    <s v="Data Architect"/>
    <n v="0"/>
    <n v="0"/>
    <n v="0"/>
    <n v="0"/>
    <n v="0"/>
    <s v="Yes"/>
    <s v="0-40k"/>
    <n v="1"/>
    <s v="Finance"/>
    <s v="Python"/>
    <n v="5"/>
    <n v="6"/>
    <n v="2"/>
    <n v="3"/>
    <n v="3"/>
    <n v="5"/>
    <n v="4"/>
    <s v="Very Difficult"/>
    <s v="Good Work/Life Balance"/>
    <x v="1"/>
    <n v="1"/>
    <n v="34"/>
    <s v="Masters"/>
    <n v="4"/>
    <s v="White or Caucasian"/>
    <s v="Europe"/>
    <n v="0"/>
    <n v="0"/>
    <n v="1"/>
    <n v="0"/>
    <n v="0"/>
    <n v="0"/>
    <n v="0"/>
    <n v="0"/>
  </r>
  <r>
    <s v="62a33cb6cf25554317300177"/>
    <s v="anonymous"/>
    <s v="6/10/2022"/>
    <s v="8:44"/>
    <s v="0:02:34"/>
    <s v="Data Analyst"/>
    <n v="1"/>
    <n v="0"/>
    <n v="0"/>
    <n v="0"/>
    <n v="0"/>
    <s v="Yes"/>
    <s v="0-40k"/>
    <n v="1"/>
    <s v="Other"/>
    <s v="Python"/>
    <n v="2"/>
    <n v="3"/>
    <n v="3"/>
    <n v="3"/>
    <n v="3"/>
    <n v="2"/>
    <n v="2.6666666666666665"/>
    <s v="Difficult"/>
    <s v="Good Work/Life Balance"/>
    <x v="0"/>
    <n v="0"/>
    <n v="33"/>
    <s v="Unknown"/>
    <s v=" "/>
    <s v="Black or African American"/>
    <s v="Africa"/>
    <n v="0"/>
    <n v="1"/>
    <n v="0"/>
    <n v="0"/>
    <n v="0"/>
    <n v="0"/>
    <n v="0"/>
    <n v="0"/>
  </r>
  <r>
    <s v="62a37128d8c00e9f541a39dd"/>
    <s v="anonymous"/>
    <s v="6/10/2022"/>
    <s v="12:28"/>
    <s v="0:01:57"/>
    <s v="Data Analyst"/>
    <n v="1"/>
    <n v="0"/>
    <n v="0"/>
    <n v="0"/>
    <n v="0"/>
    <s v="No"/>
    <s v="0-40k"/>
    <n v="1"/>
    <s v="Other"/>
    <s v="Other"/>
    <n v="5"/>
    <n v="2"/>
    <n v="5"/>
    <n v="5"/>
    <n v="3"/>
    <n v="4"/>
    <n v="4"/>
    <s v="Difficult"/>
    <s v="Better Salary"/>
    <x v="0"/>
    <n v="0"/>
    <n v="25"/>
    <s v="Bachelors"/>
    <n v="3"/>
    <s v="White or Caucasian"/>
    <s v="Europe"/>
    <n v="0"/>
    <n v="0"/>
    <n v="1"/>
    <n v="0"/>
    <n v="0"/>
    <n v="0"/>
    <n v="0"/>
    <n v="0"/>
  </r>
  <r>
    <s v="62a70b55cec54911e9cedd98"/>
    <s v="anonymous"/>
    <s v="6/13/2022"/>
    <s v="6:03"/>
    <s v="0:02:49"/>
    <s v="Data Analyst"/>
    <n v="1"/>
    <n v="0"/>
    <n v="0"/>
    <n v="0"/>
    <n v="0"/>
    <s v="Yes"/>
    <s v="0-40k"/>
    <n v="1"/>
    <s v="Other"/>
    <s v="Python"/>
    <n v="4"/>
    <n v="2"/>
    <n v="5"/>
    <n v="2"/>
    <n v="4"/>
    <n v="4"/>
    <n v="3.5"/>
    <s v="Neither easy nor difficult"/>
    <s v="Good Work/Life Balance"/>
    <x v="1"/>
    <n v="1"/>
    <n v="35"/>
    <s v="Masters"/>
    <n v="4"/>
    <s v="White or Caucasian"/>
    <s v="Europe"/>
    <n v="0"/>
    <n v="0"/>
    <n v="1"/>
    <n v="0"/>
    <n v="0"/>
    <n v="0"/>
    <n v="0"/>
    <n v="0"/>
  </r>
  <r>
    <s v="62a73a37f8d5efcc22fcb724"/>
    <s v="anonymous"/>
    <s v="6/13/2022"/>
    <s v="9:23"/>
    <s v="0:01:09"/>
    <s v="Other"/>
    <n v="0"/>
    <n v="0"/>
    <n v="0"/>
    <n v="0"/>
    <n v="0"/>
    <s v="Yes"/>
    <s v="66k-85k"/>
    <n v="3"/>
    <s v="Other"/>
    <s v="Python"/>
    <n v="6"/>
    <n v="6"/>
    <n v="7"/>
    <n v="7"/>
    <n v="6"/>
    <n v="7"/>
    <n v="6.5"/>
    <s v="Easy"/>
    <s v="Good Culture"/>
    <x v="1"/>
    <n v="1"/>
    <n v="30"/>
    <s v="Masters"/>
    <n v="4"/>
    <s v="Asian or Asian American"/>
    <s v="North America"/>
    <n v="1"/>
    <n v="0"/>
    <n v="0"/>
    <n v="0"/>
    <n v="0"/>
    <n v="0"/>
    <n v="0"/>
    <n v="0"/>
  </r>
  <r>
    <s v="62a73aa824a26260273d0172"/>
    <s v="anonymous"/>
    <s v="6/13/2022"/>
    <s v="9:24"/>
    <s v="0:01:26"/>
    <s v="Data Analyst"/>
    <n v="1"/>
    <n v="0"/>
    <n v="0"/>
    <n v="0"/>
    <n v="0"/>
    <s v="Yes"/>
    <s v="41k-65k"/>
    <n v="2"/>
    <s v="Tech"/>
    <s v="Python"/>
    <n v="3"/>
    <n v="3"/>
    <n v="5"/>
    <n v="4"/>
    <n v="4"/>
    <n v="4"/>
    <n v="3.8333333333333335"/>
    <s v="Neither easy nor difficult"/>
    <s v="Better Salary"/>
    <x v="0"/>
    <n v="0"/>
    <n v="48"/>
    <s v="Bachelors"/>
    <n v="3"/>
    <s v="White or Caucasian"/>
    <s v="North America"/>
    <n v="1"/>
    <n v="0"/>
    <n v="0"/>
    <n v="0"/>
    <n v="0"/>
    <n v="0"/>
    <n v="0"/>
    <n v="0"/>
  </r>
  <r>
    <s v="62a73c5b0a77c1a77f6aba65"/>
    <s v="anonymous"/>
    <s v="6/13/2022"/>
    <s v="9:32"/>
    <s v="0:01:26"/>
    <s v="Data Analyst"/>
    <n v="1"/>
    <n v="0"/>
    <n v="0"/>
    <n v="0"/>
    <n v="0"/>
    <s v="Yes"/>
    <s v="66k-85k"/>
    <n v="3"/>
    <s v="Finance"/>
    <s v="SQL"/>
    <n v="5"/>
    <n v="8"/>
    <n v="5"/>
    <n v="5"/>
    <n v="5"/>
    <n v="4"/>
    <n v="5.333333333333333"/>
    <s v="Easy"/>
    <s v="Remote Work"/>
    <x v="0"/>
    <n v="0"/>
    <n v="32"/>
    <s v="Masters"/>
    <n v="4"/>
    <s v="Asian or Asian American"/>
    <s v="North America"/>
    <n v="1"/>
    <n v="0"/>
    <n v="0"/>
    <n v="0"/>
    <n v="0"/>
    <n v="0"/>
    <n v="0"/>
    <n v="0"/>
  </r>
  <r>
    <s v="62a749ebd8c00e9f541efa36"/>
    <s v="anonymous"/>
    <s v="6/13/2022"/>
    <s v="10:30"/>
    <s v="0:01:12"/>
    <s v="Other"/>
    <n v="0"/>
    <n v="0"/>
    <n v="0"/>
    <n v="0"/>
    <n v="0"/>
    <s v="Yes"/>
    <s v="41k-65k"/>
    <n v="2"/>
    <s v="Telecommunication"/>
    <s v="Python"/>
    <n v="4"/>
    <n v="5"/>
    <n v="4"/>
    <n v="5"/>
    <n v="5"/>
    <n v="6"/>
    <n v="4.833333333333333"/>
    <s v="Difficult"/>
    <s v="Good Work/Life Balance"/>
    <x v="0"/>
    <n v="0"/>
    <n v="27"/>
    <s v="Bachelors"/>
    <n v="3"/>
    <s v="American Indian or Alaska Native"/>
    <s v="India"/>
    <n v="0"/>
    <n v="0"/>
    <n v="0"/>
    <n v="1"/>
    <n v="0"/>
    <n v="0"/>
    <n v="0"/>
    <n v="0"/>
  </r>
  <r>
    <s v="62a74e28b4da29969c681108"/>
    <s v="anonymous"/>
    <s v="6/13/2022"/>
    <s v="10:48"/>
    <s v="0:01:34"/>
    <s v="Other"/>
    <n v="0"/>
    <n v="0"/>
    <n v="0"/>
    <n v="0"/>
    <n v="0"/>
    <s v="No"/>
    <s v="41k-65k"/>
    <n v="2"/>
    <s v="Tech"/>
    <s v="Python"/>
    <n v="7"/>
    <n v="9"/>
    <n v="5"/>
    <n v="6"/>
    <n v="6"/>
    <n v="7"/>
    <n v="6.666666666666667"/>
    <s v="Easy"/>
    <s v="Other"/>
    <x v="0"/>
    <n v="0"/>
    <n v="27"/>
    <s v="Masters"/>
    <n v="4"/>
    <s v="White or Caucasian"/>
    <s v="United Kingdom"/>
    <n v="0"/>
    <n v="0"/>
    <n v="0"/>
    <n v="0"/>
    <n v="1"/>
    <n v="0"/>
    <n v="0"/>
    <n v="0"/>
  </r>
  <r>
    <s v="62a47e812e54c9003e54d789"/>
    <s v="anonymous"/>
    <s v="6/11/2022"/>
    <s v="7:37"/>
    <s v="0:01:32"/>
    <s v="Student/Looking/None"/>
    <n v="0"/>
    <n v="0"/>
    <n v="0"/>
    <n v="0"/>
    <n v="0"/>
    <s v="Yes"/>
    <s v="0-40k"/>
    <n v="1"/>
    <s v="Other"/>
    <s v="R"/>
    <n v="3"/>
    <n v="6"/>
    <n v="7"/>
    <n v="6"/>
    <n v="4"/>
    <n v="4"/>
    <n v="5"/>
    <s v="Neither easy nor difficult"/>
    <s v="Good Work/Life Balance"/>
    <x v="0"/>
    <n v="0"/>
    <n v="24"/>
    <s v="Bachelors"/>
    <n v="3"/>
    <s v="White or Caucasian"/>
    <s v="Europe"/>
    <n v="0"/>
    <n v="0"/>
    <n v="1"/>
    <n v="0"/>
    <n v="0"/>
    <n v="0"/>
    <n v="0"/>
    <n v="0"/>
  </r>
  <r>
    <s v="62a75a5418134ddc75d3d2f1"/>
    <s v="anonymous"/>
    <s v="6/13/2022"/>
    <s v="11:40"/>
    <s v="0:00:43"/>
    <s v="Data Scientist"/>
    <n v="0"/>
    <n v="0"/>
    <n v="1"/>
    <n v="0"/>
    <n v="0"/>
    <s v="Yes"/>
    <s v="150k-225k"/>
    <n v="7"/>
    <s v="Finance"/>
    <s v="R"/>
    <n v="9"/>
    <n v="9"/>
    <n v="9"/>
    <n v="9"/>
    <n v="8"/>
    <n v="8"/>
    <n v="8.6666666666666661"/>
    <s v="Difficult"/>
    <s v="Better Salary"/>
    <x v="0"/>
    <n v="0"/>
    <n v="42"/>
    <s v="PhD"/>
    <n v="5"/>
    <s v="Asian or Asian American"/>
    <s v="North America"/>
    <n v="1"/>
    <n v="0"/>
    <n v="0"/>
    <n v="0"/>
    <n v="0"/>
    <n v="0"/>
    <n v="0"/>
    <n v="0"/>
  </r>
  <r>
    <s v="62a75ed0f8f75616458a5d1a"/>
    <s v="anonymous"/>
    <s v="6/13/2022"/>
    <s v="11:59"/>
    <s v="0:02:58"/>
    <s v="Other"/>
    <n v="0"/>
    <n v="0"/>
    <n v="0"/>
    <n v="0"/>
    <n v="0"/>
    <s v="No"/>
    <s v="41k-65k"/>
    <n v="2"/>
    <s v="Tech"/>
    <s v="Python"/>
    <n v="8"/>
    <n v="6"/>
    <n v="6"/>
    <n v="8"/>
    <n v="7"/>
    <n v="8"/>
    <n v="7.166666666666667"/>
    <s v="Neither easy nor difficult"/>
    <s v="Better Salary"/>
    <x v="0"/>
    <n v="0"/>
    <n v="24"/>
    <s v="Bachelors"/>
    <n v="3"/>
    <s v="Hispanic or Latino"/>
    <s v="North America"/>
    <n v="1"/>
    <n v="0"/>
    <n v="0"/>
    <n v="0"/>
    <n v="0"/>
    <n v="0"/>
    <n v="0"/>
    <n v="0"/>
  </r>
  <r>
    <s v="62a48d562e54c9003e54ea2b"/>
    <s v="anonymous"/>
    <s v="6/11/2022"/>
    <s v="8:40"/>
    <s v="0:01:22"/>
    <s v="Software Engineer "/>
    <n v="0"/>
    <n v="0"/>
    <n v="0"/>
    <n v="0"/>
    <n v="0"/>
    <s v="No"/>
    <s v="0-40k"/>
    <n v="1"/>
    <s v="Tech"/>
    <s v="R"/>
    <n v="2"/>
    <n v="5"/>
    <n v="2"/>
    <n v="8"/>
    <n v="9"/>
    <n v="10"/>
    <n v="6"/>
    <s v="Difficult"/>
    <s v="Remote Work"/>
    <x v="0"/>
    <n v="0"/>
    <n v="26"/>
    <s v="Masters"/>
    <n v="4"/>
    <s v="White or Caucasian"/>
    <s v="Europe"/>
    <n v="0"/>
    <n v="0"/>
    <n v="1"/>
    <n v="0"/>
    <n v="0"/>
    <n v="0"/>
    <n v="0"/>
    <n v="0"/>
  </r>
  <r>
    <s v="62a764ffd8c00e9f541f3cc3"/>
    <s v="anonymous"/>
    <s v="6/13/2022"/>
    <s v="12:25"/>
    <s v="0:01:21"/>
    <s v="Data Analyst"/>
    <n v="1"/>
    <n v="0"/>
    <n v="0"/>
    <n v="0"/>
    <n v="0"/>
    <s v="No"/>
    <s v="0-40k"/>
    <n v="1"/>
    <s v="Tech"/>
    <s v="Python"/>
    <n v="7"/>
    <n v="9"/>
    <n v="8"/>
    <n v="8"/>
    <n v="4"/>
    <n v="2"/>
    <n v="6.333333333333333"/>
    <s v="Neither easy nor difficult"/>
    <s v="Better Salary"/>
    <x v="0"/>
    <n v="0"/>
    <n v="26"/>
    <s v="Bachelors"/>
    <n v="3"/>
    <s v="Asian or Asian American"/>
    <s v="India"/>
    <n v="0"/>
    <n v="0"/>
    <n v="0"/>
    <n v="1"/>
    <n v="0"/>
    <n v="0"/>
    <n v="0"/>
    <n v="0"/>
  </r>
  <r>
    <s v="62a76c962e54c9003e588661"/>
    <s v="anonymous"/>
    <s v="6/13/2022"/>
    <s v="12:57"/>
    <s v="0:02:01"/>
    <s v="Data Analyst"/>
    <n v="1"/>
    <n v="0"/>
    <n v="0"/>
    <n v="0"/>
    <n v="0"/>
    <s v="No"/>
    <s v="41k-65k"/>
    <n v="2"/>
    <s v="Other"/>
    <s v="SQL"/>
    <n v="5"/>
    <n v="6"/>
    <n v="6"/>
    <n v="2"/>
    <n v="2"/>
    <n v="3"/>
    <n v="4"/>
    <s v="Neither easy nor difficult"/>
    <s v="Better Salary"/>
    <x v="0"/>
    <n v="0"/>
    <n v="32"/>
    <s v="Bachelors"/>
    <n v="3"/>
    <s v="Black or African American"/>
    <s v="Europe"/>
    <n v="0"/>
    <n v="0"/>
    <n v="1"/>
    <n v="0"/>
    <n v="0"/>
    <n v="0"/>
    <n v="0"/>
    <n v="0"/>
  </r>
  <r>
    <s v="62a8592f7dc029e2d672c0a8"/>
    <s v="anonymous"/>
    <s v="6/14/2022"/>
    <s v="5:47"/>
    <s v="0:01:37"/>
    <s v="Data Engineer"/>
    <n v="0"/>
    <n v="1"/>
    <n v="0"/>
    <n v="0"/>
    <n v="0"/>
    <s v="Yes"/>
    <s v="0-40k"/>
    <n v="1"/>
    <s v="Tech"/>
    <s v="Python"/>
    <n v="4"/>
    <n v="6"/>
    <n v="6"/>
    <n v="3"/>
    <n v="7"/>
    <n v="9"/>
    <n v="5.833333333333333"/>
    <s v="Neither easy nor difficult"/>
    <s v="Better Salary"/>
    <x v="1"/>
    <n v="1"/>
    <n v="33"/>
    <s v="Bachelors"/>
    <n v="3"/>
    <s v="White or Caucasian"/>
    <s v="Europe"/>
    <n v="0"/>
    <n v="0"/>
    <n v="1"/>
    <n v="0"/>
    <n v="0"/>
    <n v="0"/>
    <n v="0"/>
    <n v="0"/>
  </r>
  <r>
    <s v="62a7738a2e54c9003e589598"/>
    <s v="anonymous"/>
    <s v="6/13/2022"/>
    <s v="13:27"/>
    <s v="0:01:18"/>
    <s v="Data Analyst"/>
    <n v="1"/>
    <n v="0"/>
    <n v="0"/>
    <n v="0"/>
    <n v="0"/>
    <s v="Yes"/>
    <s v="106k-125k"/>
    <n v="5"/>
    <s v="Healthcare"/>
    <s v="Python"/>
    <n v="4"/>
    <n v="3"/>
    <n v="4"/>
    <n v="2"/>
    <n v="2"/>
    <n v="2"/>
    <n v="2.8333333333333335"/>
    <s v="Easy"/>
    <s v="Good Work/Life Balance"/>
    <x v="0"/>
    <n v="0"/>
    <n v="41"/>
    <s v="High School"/>
    <n v="1"/>
    <s v="White or Caucasian"/>
    <s v="North America"/>
    <n v="1"/>
    <n v="0"/>
    <n v="0"/>
    <n v="0"/>
    <n v="0"/>
    <n v="0"/>
    <n v="0"/>
    <n v="0"/>
  </r>
  <r>
    <s v="62a77967f8d5efcc22fd4c81"/>
    <s v="anonymous"/>
    <s v="6/13/2022"/>
    <s v="13:52"/>
    <s v="0:00:59"/>
    <s v="Other"/>
    <n v="0"/>
    <n v="0"/>
    <n v="0"/>
    <n v="0"/>
    <n v="0"/>
    <s v="No"/>
    <s v="41k-65k"/>
    <n v="2"/>
    <s v="Education"/>
    <s v="Python"/>
    <n v="4"/>
    <n v="9"/>
    <n v="8"/>
    <n v="8"/>
    <n v="6"/>
    <n v="7"/>
    <n v="7"/>
    <s v="Neither easy nor difficult"/>
    <s v="Better Salary"/>
    <x v="0"/>
    <n v="0"/>
    <n v="25"/>
    <s v="Masters"/>
    <n v="4"/>
    <s v="White or Caucasian"/>
    <s v="North America"/>
    <n v="1"/>
    <n v="0"/>
    <n v="0"/>
    <n v="0"/>
    <n v="0"/>
    <n v="0"/>
    <n v="0"/>
    <n v="0"/>
  </r>
  <r>
    <s v="62a77a37f8d5efcc22fd4e47"/>
    <s v="anonymous"/>
    <s v="6/13/2022"/>
    <s v="13:56"/>
    <s v="0:01:04"/>
    <s v="Data Analyst"/>
    <n v="1"/>
    <n v="0"/>
    <n v="0"/>
    <n v="0"/>
    <n v="0"/>
    <s v="Yes"/>
    <s v="0-40k"/>
    <n v="1"/>
    <s v="Construction"/>
    <s v="Python"/>
    <n v="0"/>
    <n v="0"/>
    <n v="0"/>
    <n v="0"/>
    <n v="0"/>
    <n v="0"/>
    <n v="0"/>
    <s v="Very Difficult"/>
    <s v="Better Salary"/>
    <x v="1"/>
    <n v="1"/>
    <n v="28"/>
    <s v="Masters"/>
    <n v="4"/>
    <s v="Asian or Asian American"/>
    <s v="North America"/>
    <n v="1"/>
    <n v="0"/>
    <n v="0"/>
    <n v="0"/>
    <n v="0"/>
    <n v="0"/>
    <n v="0"/>
    <n v="0"/>
  </r>
  <r>
    <s v="62a77cb7b4da29969c68743a"/>
    <s v="anonymous"/>
    <s v="6/13/2022"/>
    <s v="14:06"/>
    <s v="0:00:50"/>
    <s v="Data Analyst"/>
    <n v="1"/>
    <n v="0"/>
    <n v="0"/>
    <n v="0"/>
    <n v="0"/>
    <s v="Yes"/>
    <s v="41k-65k"/>
    <n v="2"/>
    <s v="Agriculture"/>
    <s v="Python"/>
    <n v="3"/>
    <n v="6"/>
    <n v="5"/>
    <n v="5"/>
    <n v="5"/>
    <n v="6"/>
    <n v="5"/>
    <s v="Neither easy nor difficult"/>
    <s v="Better Salary"/>
    <x v="0"/>
    <n v="0"/>
    <n v="29"/>
    <s v="Bachelors"/>
    <n v="3"/>
    <s v="White or Caucasian"/>
    <s v="North America"/>
    <n v="1"/>
    <n v="0"/>
    <n v="0"/>
    <n v="0"/>
    <n v="0"/>
    <n v="0"/>
    <n v="0"/>
    <n v="0"/>
  </r>
  <r>
    <s v="62a78743f8f75616458ab6bb"/>
    <s v="anonymous"/>
    <s v="6/13/2022"/>
    <s v="14:51"/>
    <s v="0:01:30"/>
    <s v="Student/Looking/None"/>
    <n v="0"/>
    <n v="0"/>
    <n v="0"/>
    <n v="0"/>
    <n v="0"/>
    <s v="No"/>
    <s v="0-40k"/>
    <n v="1"/>
    <s v="Telecommunication"/>
    <s v="Python"/>
    <n v="8"/>
    <n v="10"/>
    <n v="6"/>
    <n v="7"/>
    <n v="8"/>
    <n v="8"/>
    <n v="7.833333333333333"/>
    <s v="Neither easy nor difficult"/>
    <s v="Better Salary"/>
    <x v="0"/>
    <n v="0"/>
    <n v="19"/>
    <s v="High School"/>
    <n v="1"/>
    <s v="White or Caucasian"/>
    <s v="North America"/>
    <n v="1"/>
    <n v="0"/>
    <n v="0"/>
    <n v="0"/>
    <n v="0"/>
    <n v="0"/>
    <n v="0"/>
    <n v="0"/>
  </r>
  <r>
    <s v="62a789015d257a28a3132977"/>
    <s v="anonymous"/>
    <s v="6/13/2022"/>
    <s v="14:59"/>
    <s v="0:01:25"/>
    <s v="Data Analyst"/>
    <n v="1"/>
    <n v="0"/>
    <n v="0"/>
    <n v="0"/>
    <n v="0"/>
    <s v="Yes"/>
    <s v="41k-65k"/>
    <n v="2"/>
    <s v="Other"/>
    <s v="Python"/>
    <n v="5"/>
    <n v="6"/>
    <n v="9"/>
    <n v="6"/>
    <n v="7"/>
    <n v="10"/>
    <n v="7.166666666666667"/>
    <s v="Neither easy nor difficult"/>
    <s v="Better Salary"/>
    <x v="0"/>
    <n v="0"/>
    <n v="27"/>
    <s v="Bachelors"/>
    <n v="3"/>
    <s v="Asian or Asian American"/>
    <s v="India"/>
    <n v="0"/>
    <n v="0"/>
    <n v="0"/>
    <n v="1"/>
    <n v="0"/>
    <n v="0"/>
    <n v="0"/>
    <n v="0"/>
  </r>
  <r>
    <s v="62a525aff8f75616458784dd"/>
    <s v="anonymous"/>
    <s v="6/11/2022"/>
    <s v="19:30"/>
    <s v="0:03:25"/>
    <s v="Data Analyst"/>
    <n v="1"/>
    <n v="0"/>
    <n v="0"/>
    <n v="0"/>
    <n v="0"/>
    <s v="Yes"/>
    <s v="0-40k"/>
    <n v="1"/>
    <s v="Agriculture"/>
    <s v="Python"/>
    <n v="2"/>
    <n v="1"/>
    <n v="3"/>
    <n v="3"/>
    <n v="3"/>
    <n v="4"/>
    <n v="2.6666666666666665"/>
    <s v="Difficult"/>
    <s v="Better Salary"/>
    <x v="0"/>
    <n v="0"/>
    <n v="36"/>
    <s v="Bachelors"/>
    <n v="3"/>
    <s v="Other"/>
    <s v="Middle East"/>
    <n v="0"/>
    <n v="0"/>
    <n v="0"/>
    <n v="0"/>
    <n v="0"/>
    <n v="0"/>
    <n v="0"/>
    <n v="0"/>
  </r>
  <r>
    <s v="62a7988bbae91e4b8b88b8ee"/>
    <s v="anonymous"/>
    <s v="6/13/2022"/>
    <s v="16:05"/>
    <s v="0:01:46"/>
    <s v="Data Analyst"/>
    <n v="1"/>
    <n v="0"/>
    <n v="0"/>
    <n v="0"/>
    <n v="0"/>
    <s v="Yes"/>
    <s v="41k-65k"/>
    <n v="2"/>
    <s v="Other"/>
    <s v="Python"/>
    <n v="6"/>
    <n v="10"/>
    <n v="10"/>
    <n v="10"/>
    <n v="10"/>
    <n v="8"/>
    <n v="9"/>
    <s v="Difficult"/>
    <s v="Better Salary"/>
    <x v="1"/>
    <n v="1"/>
    <n v="26"/>
    <s v="Masters"/>
    <n v="4"/>
    <s v="Asian or Asian American"/>
    <s v="North America"/>
    <n v="1"/>
    <n v="0"/>
    <n v="0"/>
    <n v="0"/>
    <n v="0"/>
    <n v="0"/>
    <n v="0"/>
    <n v="0"/>
  </r>
  <r>
    <s v="62a79c9c2e54c9003e58f0d5"/>
    <s v="anonymous"/>
    <s v="6/13/2022"/>
    <s v="16:22"/>
    <s v="0:02:42"/>
    <s v="Data Analyst"/>
    <n v="1"/>
    <n v="0"/>
    <n v="0"/>
    <n v="0"/>
    <n v="0"/>
    <s v="Yes"/>
    <s v="0-40k"/>
    <n v="1"/>
    <s v="Healthcare"/>
    <s v="Python"/>
    <n v="3"/>
    <n v="4"/>
    <n v="5"/>
    <n v="5"/>
    <n v="4"/>
    <n v="5"/>
    <n v="4.333333333333333"/>
    <s v="Difficult"/>
    <s v="Good Work/Life Balance"/>
    <x v="0"/>
    <n v="0"/>
    <n v="25"/>
    <s v="Bachelors"/>
    <n v="3"/>
    <s v="White or Caucasian"/>
    <s v="Europe"/>
    <n v="0"/>
    <n v="0"/>
    <n v="1"/>
    <n v="0"/>
    <n v="0"/>
    <n v="0"/>
    <n v="0"/>
    <n v="0"/>
  </r>
  <r>
    <s v="62aa5c11f408bae018f7dec0"/>
    <s v="anonymous"/>
    <s v="6/15/2022"/>
    <s v="18:24"/>
    <s v="0:02:20"/>
    <s v="Data Analyst"/>
    <n v="1"/>
    <n v="0"/>
    <n v="0"/>
    <n v="0"/>
    <n v="0"/>
    <s v="Yes"/>
    <s v="41k-65k"/>
    <n v="2"/>
    <s v="Tech"/>
    <s v="Python"/>
    <n v="9"/>
    <n v="7"/>
    <n v="10"/>
    <n v="10"/>
    <n v="5"/>
    <n v="8"/>
    <n v="8.1666666666666661"/>
    <s v="Neither easy nor difficult"/>
    <s v="Better Salary"/>
    <x v="0"/>
    <n v="0"/>
    <n v="24"/>
    <s v="Bachelors"/>
    <n v="3"/>
    <s v="Other"/>
    <s v="Middle East"/>
    <n v="0"/>
    <n v="0"/>
    <n v="0"/>
    <n v="0"/>
    <n v="0"/>
    <n v="0"/>
    <n v="0"/>
    <n v="0"/>
  </r>
  <r>
    <s v="62a33cf30a77c1a77f65baa2"/>
    <s v="anonymous"/>
    <s v="6/10/2022"/>
    <s v="8:45"/>
    <s v="0:02:31"/>
    <s v="Data Analyst"/>
    <n v="1"/>
    <n v="0"/>
    <n v="0"/>
    <n v="0"/>
    <n v="0"/>
    <s v="Yes"/>
    <s v="0-40k"/>
    <n v="1"/>
    <s v="Other"/>
    <s v="Python"/>
    <n v="3"/>
    <n v="8"/>
    <n v="10"/>
    <n v="10"/>
    <n v="7"/>
    <n v="8"/>
    <n v="7.666666666666667"/>
    <s v="Neither easy nor difficult"/>
    <s v="Better Salary"/>
    <x v="0"/>
    <n v="0"/>
    <n v="32"/>
    <s v="Unknown"/>
    <s v=" "/>
    <s v="White or Caucasian"/>
    <s v="Europe"/>
    <n v="0"/>
    <n v="0"/>
    <n v="1"/>
    <n v="0"/>
    <n v="0"/>
    <n v="0"/>
    <n v="0"/>
    <n v="0"/>
  </r>
  <r>
    <s v="62a7b296f8d5efcc22fdc1ef"/>
    <s v="anonymous"/>
    <s v="6/13/2022"/>
    <s v="17:56"/>
    <s v="0:01:07"/>
    <s v="Data Analyst"/>
    <n v="1"/>
    <n v="0"/>
    <n v="0"/>
    <n v="0"/>
    <n v="0"/>
    <s v="Yes"/>
    <s v="125k-150k"/>
    <n v="6"/>
    <s v="Education"/>
    <s v="Python"/>
    <n v="8"/>
    <n v="8"/>
    <n v="7"/>
    <n v="6"/>
    <n v="7"/>
    <n v="9"/>
    <n v="7.5"/>
    <s v="Neither easy nor difficult"/>
    <s v="Good Culture"/>
    <x v="0"/>
    <n v="0"/>
    <n v="35"/>
    <s v="Bachelors"/>
    <n v="3"/>
    <s v="White or Caucasian"/>
    <s v="North America"/>
    <n v="1"/>
    <n v="0"/>
    <n v="0"/>
    <n v="0"/>
    <n v="0"/>
    <n v="0"/>
    <n v="0"/>
    <n v="0"/>
  </r>
  <r>
    <s v="62a7bd0e5d257a28a313855c"/>
    <s v="anonymous"/>
    <s v="6/13/2022"/>
    <s v="18:41"/>
    <s v="0:01:23"/>
    <s v="Data Analyst"/>
    <n v="1"/>
    <n v="0"/>
    <n v="0"/>
    <n v="0"/>
    <n v="0"/>
    <s v="Yes"/>
    <s v="86k-105k"/>
    <n v="4"/>
    <s v="Other"/>
    <s v="Python"/>
    <n v="6"/>
    <n v="7"/>
    <n v="7"/>
    <n v="6"/>
    <n v="7"/>
    <n v="6"/>
    <n v="6.5"/>
    <s v="Difficult"/>
    <s v="Remote Work"/>
    <x v="0"/>
    <n v="0"/>
    <n v="29"/>
    <s v="Masters"/>
    <n v="4"/>
    <s v="Black or African American"/>
    <s v="North America"/>
    <n v="1"/>
    <n v="0"/>
    <n v="0"/>
    <n v="0"/>
    <n v="0"/>
    <n v="0"/>
    <n v="0"/>
    <n v="0"/>
  </r>
  <r>
    <s v="62a7be5e5d257a28a313876a"/>
    <s v="anonymous"/>
    <s v="6/13/2022"/>
    <s v="18:46"/>
    <s v="0:01:45"/>
    <s v="Data Analyst"/>
    <n v="1"/>
    <n v="0"/>
    <n v="0"/>
    <n v="0"/>
    <n v="0"/>
    <s v="Yes"/>
    <s v="86k-105k"/>
    <n v="4"/>
    <s v="Tech"/>
    <s v="Python"/>
    <n v="7"/>
    <n v="6"/>
    <n v="5"/>
    <n v="4"/>
    <n v="3"/>
    <n v="6"/>
    <n v="5.166666666666667"/>
    <s v="Neither easy nor difficult"/>
    <s v="Better Salary"/>
    <x v="1"/>
    <n v="1"/>
    <n v="41"/>
    <s v="Associates"/>
    <n v="2"/>
    <s v="Hispanic or Latino"/>
    <s v="North America"/>
    <n v="1"/>
    <n v="0"/>
    <n v="0"/>
    <n v="0"/>
    <n v="0"/>
    <n v="0"/>
    <n v="0"/>
    <n v="0"/>
  </r>
  <r>
    <s v="62a7ce44575fa3a5ae8ece5f"/>
    <s v="anonymous"/>
    <s v="6/13/2022"/>
    <s v="19:54"/>
    <s v="0:01:15"/>
    <s v="Student/Looking/None"/>
    <n v="0"/>
    <n v="0"/>
    <n v="0"/>
    <n v="0"/>
    <n v="0"/>
    <s v="No"/>
    <s v="0-40k"/>
    <n v="1"/>
    <s v="Education"/>
    <s v="Python"/>
    <n v="0"/>
    <n v="6"/>
    <n v="4"/>
    <n v="5"/>
    <n v="2"/>
    <n v="4"/>
    <n v="3.5"/>
    <s v="Very Difficult"/>
    <s v="Remote Work"/>
    <x v="1"/>
    <n v="1"/>
    <n v="22"/>
    <s v="Bachelors"/>
    <n v="3"/>
    <s v="Hispanic or Latino"/>
    <s v="North America"/>
    <n v="1"/>
    <n v="0"/>
    <n v="0"/>
    <n v="0"/>
    <n v="0"/>
    <n v="0"/>
    <n v="0"/>
    <n v="0"/>
  </r>
  <r>
    <s v="62a7e1380f8c8599d5b55fcf"/>
    <s v="anonymous"/>
    <s v="6/13/2022"/>
    <s v="21:15"/>
    <s v="0:02:30"/>
    <s v="Data Analyst"/>
    <n v="1"/>
    <n v="0"/>
    <n v="0"/>
    <n v="0"/>
    <n v="0"/>
    <s v="Yes"/>
    <s v="66k-85k"/>
    <n v="3"/>
    <s v="Healthcare"/>
    <s v="Other"/>
    <n v="2"/>
    <n v="6"/>
    <n v="6"/>
    <n v="4"/>
    <n v="3"/>
    <n v="3"/>
    <n v="4"/>
    <s v="Difficult"/>
    <s v="Better Salary"/>
    <x v="0"/>
    <n v="0"/>
    <n v="35"/>
    <s v="Bachelors"/>
    <n v="3"/>
    <s v="Hispanic or Latino"/>
    <s v="North America"/>
    <n v="1"/>
    <n v="0"/>
    <n v="0"/>
    <n v="0"/>
    <n v="0"/>
    <n v="0"/>
    <n v="0"/>
    <n v="0"/>
  </r>
  <r>
    <s v="62a7e2d024a26260273e4448"/>
    <s v="anonymous"/>
    <s v="6/13/2022"/>
    <s v="21:22"/>
    <s v="0:02:04"/>
    <s v="Data Analyst"/>
    <n v="1"/>
    <n v="0"/>
    <n v="0"/>
    <n v="0"/>
    <n v="0"/>
    <s v="Yes"/>
    <s v="66k-85k"/>
    <n v="3"/>
    <s v="Finance"/>
    <s v="Python"/>
    <n v="4"/>
    <n v="3"/>
    <n v="4"/>
    <n v="4"/>
    <n v="4"/>
    <n v="6"/>
    <n v="4.166666666666667"/>
    <s v="Very Difficult"/>
    <s v="Better Salary"/>
    <x v="0"/>
    <n v="0"/>
    <n v="30"/>
    <s v="Bachelors"/>
    <n v="3"/>
    <s v="Asian or Asian American"/>
    <s v="Asia"/>
    <n v="0"/>
    <n v="0"/>
    <n v="0"/>
    <n v="0"/>
    <n v="0"/>
    <n v="1"/>
    <n v="0"/>
    <n v="0"/>
  </r>
  <r>
    <s v="62a7ed9c0f8c8599d5b57132"/>
    <s v="anonymous"/>
    <s v="6/13/2022"/>
    <s v="22:08"/>
    <s v="0:01:13"/>
    <s v="Data Engineer"/>
    <n v="0"/>
    <n v="1"/>
    <n v="0"/>
    <n v="0"/>
    <n v="0"/>
    <s v="No"/>
    <s v="150k-225k"/>
    <n v="7"/>
    <s v="Real Estate"/>
    <s v="Python"/>
    <n v="4"/>
    <n v="6"/>
    <n v="3"/>
    <n v="2"/>
    <n v="3"/>
    <n v="3"/>
    <n v="3.5"/>
    <s v="Neither easy nor difficult"/>
    <s v="Good Culture"/>
    <x v="0"/>
    <n v="0"/>
    <n v="37"/>
    <s v="Bachelors"/>
    <n v="3"/>
    <s v="Asian or Asian American"/>
    <s v="North America"/>
    <n v="1"/>
    <n v="0"/>
    <n v="0"/>
    <n v="0"/>
    <n v="0"/>
    <n v="0"/>
    <n v="0"/>
    <n v="0"/>
  </r>
  <r>
    <s v="62a7f09a0f8c8599d5b57526"/>
    <s v="anonymous"/>
    <s v="6/13/2022"/>
    <s v="22:21"/>
    <s v="0:03:15"/>
    <s v="Data Analyst"/>
    <n v="1"/>
    <n v="0"/>
    <n v="0"/>
    <n v="0"/>
    <n v="0"/>
    <s v="Yes"/>
    <s v="66k-85k"/>
    <n v="3"/>
    <s v="Other"/>
    <s v="Python"/>
    <n v="6"/>
    <n v="7"/>
    <n v="7"/>
    <n v="5"/>
    <n v="5"/>
    <n v="9"/>
    <n v="6.5"/>
    <s v="Difficult"/>
    <s v="Better Salary"/>
    <x v="1"/>
    <n v="1"/>
    <n v="28"/>
    <s v="Masters"/>
    <n v="4"/>
    <s v="Black or African American"/>
    <s v="North America"/>
    <n v="1"/>
    <n v="0"/>
    <n v="0"/>
    <n v="0"/>
    <n v="0"/>
    <n v="0"/>
    <n v="0"/>
    <n v="0"/>
  </r>
  <r>
    <s v="62a7fb02f8d5efcc22fe2486"/>
    <s v="anonymous"/>
    <s v="6/13/2022"/>
    <s v="23:05"/>
    <s v="0:00:58"/>
    <s v="Data Analyst"/>
    <n v="1"/>
    <n v="0"/>
    <n v="0"/>
    <n v="0"/>
    <n v="0"/>
    <s v="No"/>
    <s v="86k-105k"/>
    <n v="4"/>
    <s v="Real Estate"/>
    <s v="Python"/>
    <n v="7"/>
    <n v="5"/>
    <n v="6"/>
    <n v="6"/>
    <n v="4"/>
    <n v="6"/>
    <n v="5.666666666666667"/>
    <s v="Neither easy nor difficult"/>
    <s v="Good Culture"/>
    <x v="0"/>
    <n v="0"/>
    <n v="23"/>
    <s v="High School"/>
    <n v="1"/>
    <s v="White or Caucasian"/>
    <s v="North America"/>
    <n v="1"/>
    <n v="0"/>
    <n v="0"/>
    <n v="0"/>
    <n v="0"/>
    <n v="0"/>
    <n v="0"/>
    <n v="0"/>
  </r>
  <r>
    <s v="62a816907dc029e2d6725a33"/>
    <s v="anonymous"/>
    <s v="6/14/2022"/>
    <s v="1:03"/>
    <s v="0:01:54"/>
    <s v="Student/Looking/None"/>
    <n v="0"/>
    <n v="0"/>
    <n v="0"/>
    <n v="0"/>
    <n v="0"/>
    <s v="No"/>
    <s v="0-40k"/>
    <n v="1"/>
    <s v="Finance"/>
    <s v="Python"/>
    <n v="3"/>
    <n v="4"/>
    <n v="8"/>
    <n v="5"/>
    <n v="5"/>
    <n v="3"/>
    <n v="4.666666666666667"/>
    <s v="Neither easy nor difficult"/>
    <s v="Better Salary"/>
    <x v="0"/>
    <n v="0"/>
    <n v="26"/>
    <s v="High School"/>
    <n v="1"/>
    <s v="Asian or Asian American"/>
    <s v="North America"/>
    <n v="1"/>
    <n v="0"/>
    <n v="0"/>
    <n v="0"/>
    <n v="0"/>
    <n v="0"/>
    <n v="0"/>
    <n v="0"/>
  </r>
  <r>
    <s v="62a84764bc6861bf317d7b86"/>
    <s v="anonymous"/>
    <s v="6/14/2022"/>
    <s v="4:31"/>
    <s v="0:01:22"/>
    <s v="Data Analyst"/>
    <n v="1"/>
    <n v="0"/>
    <n v="0"/>
    <n v="0"/>
    <n v="0"/>
    <s v="No"/>
    <s v="66k-85k"/>
    <n v="3"/>
    <s v="Other"/>
    <s v="Python"/>
    <n v="2"/>
    <n v="4"/>
    <n v="4"/>
    <n v="3"/>
    <n v="4"/>
    <n v="4"/>
    <n v="3.5"/>
    <s v="Neither easy nor difficult"/>
    <s v="Good Work/Life Balance"/>
    <x v="0"/>
    <n v="0"/>
    <n v="25"/>
    <s v="Bachelors"/>
    <n v="3"/>
    <s v="Native Hawaiian or other Pacific Islander"/>
    <s v="Australia"/>
    <n v="0"/>
    <n v="0"/>
    <n v="0"/>
    <n v="0"/>
    <n v="0"/>
    <n v="0"/>
    <n v="1"/>
    <n v="0"/>
  </r>
  <r>
    <s v="62a84f9af408bae018f41e34"/>
    <s v="anonymous"/>
    <s v="6/14/2022"/>
    <s v="5:06"/>
    <s v="0:01:27"/>
    <s v="Data Analyst"/>
    <n v="1"/>
    <n v="0"/>
    <n v="0"/>
    <n v="0"/>
    <n v="0"/>
    <s v="No"/>
    <s v="0-40k"/>
    <n v="1"/>
    <s v="Tech"/>
    <s v="Python"/>
    <n v="0"/>
    <n v="1"/>
    <n v="2"/>
    <n v="1"/>
    <n v="1"/>
    <n v="1"/>
    <n v="1"/>
    <s v="Neither easy nor difficult"/>
    <s v="Remote Work"/>
    <x v="0"/>
    <n v="0"/>
    <n v="23"/>
    <s v="Bachelors"/>
    <n v="3"/>
    <s v="Asian or Asian American"/>
    <s v="India"/>
    <n v="0"/>
    <n v="0"/>
    <n v="0"/>
    <n v="1"/>
    <n v="0"/>
    <n v="0"/>
    <n v="0"/>
    <n v="0"/>
  </r>
  <r>
    <s v="62a85803f8d5efcc22fea92f"/>
    <s v="anonymous"/>
    <s v="6/14/2022"/>
    <s v="5:42"/>
    <s v="0:02:53"/>
    <s v="Student/Looking/None"/>
    <n v="0"/>
    <n v="0"/>
    <n v="0"/>
    <n v="0"/>
    <n v="0"/>
    <s v="Yes"/>
    <s v="0-40k"/>
    <n v="1"/>
    <s v="Other"/>
    <s v="Other"/>
    <n v="0"/>
    <n v="1"/>
    <n v="0"/>
    <n v="0"/>
    <n v="0"/>
    <n v="0"/>
    <n v="0.16666666666666666"/>
    <s v="Neither easy nor difficult"/>
    <s v="Good Culture"/>
    <x v="0"/>
    <n v="0"/>
    <n v="53"/>
    <s v="Bachelors"/>
    <n v="3"/>
    <s v="Black or African American"/>
    <s v="Africa"/>
    <n v="0"/>
    <n v="1"/>
    <n v="0"/>
    <n v="0"/>
    <n v="0"/>
    <n v="0"/>
    <n v="0"/>
    <n v="0"/>
  </r>
  <r>
    <s v="62a35878575fa3a5ae88e5d5"/>
    <s v="anonymous"/>
    <s v="6/10/2022"/>
    <s v="10:43"/>
    <s v="0:04:22"/>
    <s v="Data Analyst"/>
    <n v="1"/>
    <n v="0"/>
    <n v="0"/>
    <n v="0"/>
    <n v="0"/>
    <s v="Yes"/>
    <s v="41k-65k"/>
    <n v="2"/>
    <s v="Finance"/>
    <s v="Python"/>
    <n v="6"/>
    <n v="10"/>
    <n v="3"/>
    <n v="5"/>
    <n v="0"/>
    <n v="10"/>
    <n v="5.666666666666667"/>
    <s v="Difficult"/>
    <s v="Good Culture"/>
    <x v="0"/>
    <n v="0"/>
    <n v="27"/>
    <s v="Bachelors"/>
    <n v="3"/>
    <s v="Asian or Asian American"/>
    <s v="Asia"/>
    <n v="0"/>
    <n v="0"/>
    <n v="0"/>
    <n v="0"/>
    <n v="0"/>
    <n v="1"/>
    <n v="0"/>
    <n v="0"/>
  </r>
  <r>
    <s v="62a385480f8c8599d5afa5c6"/>
    <s v="anonymous"/>
    <s v="6/10/2022"/>
    <s v="13:54"/>
    <s v="0:02:38"/>
    <s v="Data Engineer"/>
    <n v="0"/>
    <n v="1"/>
    <n v="0"/>
    <n v="0"/>
    <n v="0"/>
    <s v="Yes"/>
    <s v="0-40k"/>
    <n v="1"/>
    <s v="Other"/>
    <s v="Python"/>
    <n v="4"/>
    <n v="7"/>
    <n v="7"/>
    <n v="6"/>
    <n v="8"/>
    <n v="7"/>
    <n v="6.5"/>
    <s v="Neither easy nor difficult"/>
    <s v="Better Salary"/>
    <x v="0"/>
    <n v="0"/>
    <n v="36"/>
    <s v="Associates"/>
    <n v="2"/>
    <s v="Asian or Asian American"/>
    <s v="Asia"/>
    <n v="0"/>
    <n v="0"/>
    <n v="0"/>
    <n v="0"/>
    <n v="0"/>
    <n v="1"/>
    <n v="0"/>
    <n v="0"/>
  </r>
  <r>
    <s v="62a8665c5d257a28a31474f7"/>
    <s v="anonymous"/>
    <s v="6/14/2022"/>
    <s v="6:43"/>
    <s v="0:01:05"/>
    <s v="Data Analyst"/>
    <n v="1"/>
    <n v="0"/>
    <n v="0"/>
    <n v="0"/>
    <n v="0"/>
    <s v="Yes"/>
    <s v="0-40k"/>
    <n v="1"/>
    <s v="Healthcare"/>
    <s v="Other"/>
    <n v="6"/>
    <n v="7"/>
    <n v="5"/>
    <n v="7"/>
    <n v="7"/>
    <n v="9"/>
    <n v="6.833333333333333"/>
    <s v="Difficult"/>
    <s v="Better Salary"/>
    <x v="1"/>
    <n v="1"/>
    <n v="22"/>
    <s v="Bachelors"/>
    <n v="3"/>
    <s v="White or Caucasian"/>
    <s v="United Kingdom"/>
    <n v="0"/>
    <n v="0"/>
    <n v="0"/>
    <n v="0"/>
    <n v="1"/>
    <n v="0"/>
    <n v="0"/>
    <n v="0"/>
  </r>
  <r>
    <s v="62a868c5cf2555431737094b"/>
    <s v="anonymous"/>
    <s v="6/14/2022"/>
    <s v="6:53"/>
    <s v="0:01:34"/>
    <s v="Data Analyst"/>
    <n v="1"/>
    <n v="0"/>
    <n v="0"/>
    <n v="0"/>
    <n v="0"/>
    <s v="No"/>
    <s v="41k-65k"/>
    <n v="2"/>
    <s v="Finance"/>
    <s v="Python"/>
    <n v="4"/>
    <n v="7"/>
    <n v="7"/>
    <n v="7"/>
    <n v="5"/>
    <n v="5"/>
    <n v="5.833333333333333"/>
    <s v="Easy"/>
    <s v="Better Salary"/>
    <x v="0"/>
    <n v="0"/>
    <n v="24"/>
    <s v="Bachelors"/>
    <n v="3"/>
    <s v="White or Caucasian"/>
    <s v="Europe"/>
    <n v="0"/>
    <n v="0"/>
    <n v="1"/>
    <n v="0"/>
    <n v="0"/>
    <n v="0"/>
    <n v="0"/>
    <n v="0"/>
  </r>
  <r>
    <s v="62a88e9ff8d5efcc22ff1eb6"/>
    <s v="anonymous"/>
    <s v="6/14/2022"/>
    <s v="9:35"/>
    <s v="0:01:36"/>
    <s v="Data Architect"/>
    <n v="0"/>
    <n v="0"/>
    <n v="0"/>
    <n v="0"/>
    <n v="0"/>
    <s v="No"/>
    <s v="86k-105k"/>
    <n v="4"/>
    <s v="Other"/>
    <s v="Python"/>
    <n v="5"/>
    <n v="1"/>
    <n v="3"/>
    <n v="1"/>
    <n v="4"/>
    <n v="5"/>
    <n v="3.1666666666666665"/>
    <s v="Difficult"/>
    <s v="Good Work/Life Balance"/>
    <x v="0"/>
    <n v="0"/>
    <n v="31"/>
    <s v="High School"/>
    <n v="1"/>
    <s v="White or Caucasian"/>
    <s v="North America"/>
    <n v="1"/>
    <n v="0"/>
    <n v="0"/>
    <n v="0"/>
    <n v="0"/>
    <n v="0"/>
    <n v="0"/>
    <n v="0"/>
  </r>
  <r>
    <s v="62a3c7f1bc6861bf3177b06e"/>
    <s v="anonymous"/>
    <s v="6/10/2022"/>
    <s v="18:38"/>
    <s v="0:01:57"/>
    <s v="Other"/>
    <n v="0"/>
    <n v="0"/>
    <n v="0"/>
    <n v="0"/>
    <n v="0"/>
    <s v="No"/>
    <s v="41k-65k"/>
    <n v="2"/>
    <s v="Tech"/>
    <s v="C/C++"/>
    <n v="7"/>
    <n v="7"/>
    <n v="7"/>
    <n v="7"/>
    <n v="7"/>
    <n v="7"/>
    <n v="7"/>
    <s v="Neither easy nor difficult"/>
    <s v="Better Salary"/>
    <x v="1"/>
    <n v="1"/>
    <n v="43"/>
    <s v="High School"/>
    <n v="1"/>
    <s v="Asian or Asian American"/>
    <s v="Asia"/>
    <n v="0"/>
    <n v="0"/>
    <n v="0"/>
    <n v="0"/>
    <n v="0"/>
    <n v="1"/>
    <n v="0"/>
    <n v="0"/>
  </r>
  <r>
    <s v="62a8b6ffbae91e4b8b8aa5c2"/>
    <s v="anonymous"/>
    <s v="6/14/2022"/>
    <s v="12:27"/>
    <s v="0:02:07"/>
    <s v="Student/Looking/None"/>
    <n v="0"/>
    <n v="0"/>
    <n v="0"/>
    <n v="0"/>
    <n v="0"/>
    <s v="No"/>
    <s v="0-40k"/>
    <n v="1"/>
    <s v="Tech"/>
    <s v="R"/>
    <n v="4"/>
    <n v="7"/>
    <n v="7"/>
    <n v="6"/>
    <n v="6"/>
    <n v="6"/>
    <n v="6"/>
    <s v="Neither easy nor difficult"/>
    <s v="Better Salary"/>
    <x v="0"/>
    <n v="0"/>
    <n v="25"/>
    <s v="Bachelors"/>
    <n v="3"/>
    <s v="Asian or Asian American"/>
    <s v="India"/>
    <n v="0"/>
    <n v="0"/>
    <n v="0"/>
    <n v="1"/>
    <n v="0"/>
    <n v="0"/>
    <n v="0"/>
    <n v="0"/>
  </r>
  <r>
    <s v="62a8bf9e575fa3a5ae907617"/>
    <s v="anonymous"/>
    <s v="6/14/2022"/>
    <s v="13:04"/>
    <s v="0:02:07"/>
    <s v="Data Analyst"/>
    <n v="1"/>
    <n v="0"/>
    <n v="0"/>
    <n v="0"/>
    <n v="0"/>
    <s v="No"/>
    <s v="0-40k"/>
    <n v="1"/>
    <s v="Tech"/>
    <s v="Python"/>
    <n v="3"/>
    <n v="4"/>
    <n v="4"/>
    <n v="4"/>
    <n v="2"/>
    <n v="0"/>
    <n v="2.8333333333333335"/>
    <s v="Neither easy nor difficult"/>
    <s v="Good Work/Life Balance"/>
    <x v="0"/>
    <n v="0"/>
    <n v="23"/>
    <s v="Bachelors"/>
    <n v="3"/>
    <s v="Asian or Asian American"/>
    <s v="India"/>
    <n v="0"/>
    <n v="0"/>
    <n v="0"/>
    <n v="1"/>
    <n v="0"/>
    <n v="0"/>
    <n v="0"/>
    <n v="0"/>
  </r>
  <r>
    <s v="62a8cd29bc6861bf317ea9a2"/>
    <s v="anonymous"/>
    <s v="6/14/2022"/>
    <s v="14:02"/>
    <s v="0:01:56"/>
    <s v="Other"/>
    <n v="0"/>
    <n v="0"/>
    <n v="0"/>
    <n v="0"/>
    <n v="0"/>
    <s v="Yes"/>
    <s v="41k-65k"/>
    <n v="2"/>
    <s v="Other"/>
    <s v="SQL"/>
    <n v="6"/>
    <n v="7"/>
    <n v="7"/>
    <n v="7"/>
    <n v="7"/>
    <n v="6"/>
    <n v="6.666666666666667"/>
    <s v="Neither easy nor difficult"/>
    <s v="Remote Work"/>
    <x v="0"/>
    <n v="0"/>
    <n v="23"/>
    <s v="Bachelors"/>
    <n v="3"/>
    <s v="Asian or Asian American"/>
    <s v="India"/>
    <n v="0"/>
    <n v="0"/>
    <n v="0"/>
    <n v="1"/>
    <n v="0"/>
    <n v="0"/>
    <n v="0"/>
    <n v="0"/>
  </r>
  <r>
    <s v="62a8f477f408bae018f5869d"/>
    <s v="anonymous"/>
    <s v="6/14/2022"/>
    <s v="16:49"/>
    <s v="0:01:35"/>
    <s v="Data Analyst"/>
    <n v="1"/>
    <n v="0"/>
    <n v="0"/>
    <n v="0"/>
    <n v="0"/>
    <s v="No"/>
    <s v="86k-105k"/>
    <n v="4"/>
    <s v="Healthcare"/>
    <s v="Python"/>
    <n v="8"/>
    <n v="9"/>
    <n v="8"/>
    <n v="8"/>
    <n v="8"/>
    <n v="9"/>
    <n v="8.3333333333333339"/>
    <s v="Difficult"/>
    <s v="Better Salary"/>
    <x v="0"/>
    <n v="0"/>
    <n v="40"/>
    <s v="High School"/>
    <n v="1"/>
    <s v="White or Caucasian"/>
    <s v="North America"/>
    <n v="1"/>
    <n v="0"/>
    <n v="0"/>
    <n v="0"/>
    <n v="0"/>
    <n v="0"/>
    <n v="0"/>
    <n v="0"/>
  </r>
  <r>
    <s v="62a8fcf5cf25554317384604"/>
    <s v="anonymous"/>
    <s v="6/14/2022"/>
    <s v="17:26"/>
    <s v="0:02:02"/>
    <s v="Data Analyst"/>
    <n v="1"/>
    <n v="0"/>
    <n v="0"/>
    <n v="0"/>
    <n v="0"/>
    <s v="No"/>
    <s v="41k-65k"/>
    <n v="2"/>
    <s v="Other"/>
    <s v="C/C++"/>
    <n v="5"/>
    <n v="6"/>
    <n v="6"/>
    <n v="2"/>
    <n v="0"/>
    <n v="4"/>
    <n v="3.8333333333333335"/>
    <s v="Neither easy nor difficult"/>
    <s v="Better Salary"/>
    <x v="0"/>
    <n v="0"/>
    <n v="29"/>
    <s v="Bachelors"/>
    <n v="3"/>
    <s v="Hispanic or Latino"/>
    <s v="North America"/>
    <n v="1"/>
    <n v="0"/>
    <n v="0"/>
    <n v="0"/>
    <n v="0"/>
    <n v="0"/>
    <n v="0"/>
    <n v="0"/>
  </r>
  <r>
    <s v="62a8fe9abc6861bf317f0c01"/>
    <s v="anonymous"/>
    <s v="6/14/2022"/>
    <s v="17:33"/>
    <s v="0:03:16"/>
    <s v="Data Analyst"/>
    <n v="1"/>
    <n v="0"/>
    <n v="0"/>
    <n v="0"/>
    <n v="0"/>
    <s v="Yes"/>
    <s v="0-40k"/>
    <n v="1"/>
    <s v="Tech"/>
    <s v="Python"/>
    <n v="1"/>
    <n v="7"/>
    <n v="5"/>
    <n v="5"/>
    <n v="4"/>
    <n v="4"/>
    <n v="4.333333333333333"/>
    <s v="Difficult"/>
    <s v="Better Salary"/>
    <x v="0"/>
    <n v="0"/>
    <n v="28"/>
    <s v="Bachelors"/>
    <n v="3"/>
    <s v="Other"/>
    <s v="India"/>
    <n v="0"/>
    <n v="0"/>
    <n v="0"/>
    <n v="1"/>
    <n v="0"/>
    <n v="0"/>
    <n v="0"/>
    <n v="0"/>
  </r>
  <r>
    <s v="62a9024d18134ddc75d6e76d"/>
    <s v="anonymous"/>
    <s v="6/14/2022"/>
    <s v="17:49"/>
    <s v="0:01:44"/>
    <s v="Data Analyst"/>
    <n v="1"/>
    <n v="0"/>
    <n v="0"/>
    <n v="0"/>
    <n v="0"/>
    <s v="Yes"/>
    <s v="0-40k"/>
    <n v="1"/>
    <s v="Healthcare"/>
    <s v="R"/>
    <n v="3"/>
    <n v="6"/>
    <n v="6"/>
    <n v="4"/>
    <n v="6"/>
    <n v="3"/>
    <n v="4.666666666666667"/>
    <s v="Very Easy"/>
    <s v="Better Salary"/>
    <x v="1"/>
    <n v="1"/>
    <n v="28"/>
    <s v="Masters"/>
    <n v="4"/>
    <s v="Black or African American"/>
    <s v="United Kingdom"/>
    <n v="0"/>
    <n v="0"/>
    <n v="0"/>
    <n v="0"/>
    <n v="1"/>
    <n v="0"/>
    <n v="0"/>
    <n v="0"/>
  </r>
  <r>
    <s v="62a95253bae91e4b8b8b91d9"/>
    <s v="anonymous"/>
    <s v="6/14/2022"/>
    <s v="23:30"/>
    <s v="0:01:02"/>
    <s v="Student/Looking/None"/>
    <n v="0"/>
    <n v="0"/>
    <n v="0"/>
    <n v="0"/>
    <n v="0"/>
    <s v="Yes"/>
    <s v="0-40k"/>
    <n v="1"/>
    <s v="Telecommunication"/>
    <s v="Python"/>
    <n v="0"/>
    <n v="3"/>
    <n v="3"/>
    <n v="4"/>
    <n v="5"/>
    <n v="5"/>
    <n v="3.3333333333333335"/>
    <s v="Difficult"/>
    <s v="Good Work/Life Balance"/>
    <x v="1"/>
    <n v="1"/>
    <n v="26"/>
    <s v="Masters"/>
    <n v="4"/>
    <s v="Asian or Asian American"/>
    <s v="India"/>
    <n v="0"/>
    <n v="0"/>
    <n v="0"/>
    <n v="1"/>
    <n v="0"/>
    <n v="0"/>
    <n v="0"/>
    <n v="0"/>
  </r>
  <r>
    <s v="62a350f7f3072dd892624d05"/>
    <s v="anonymous"/>
    <s v="6/10/2022"/>
    <s v="10:11"/>
    <s v="0:02:03"/>
    <s v="Data Analyst"/>
    <n v="1"/>
    <n v="0"/>
    <n v="0"/>
    <n v="0"/>
    <n v="0"/>
    <s v="Yes"/>
    <s v="0-40k"/>
    <n v="1"/>
    <s v="Finance"/>
    <s v="C/C++"/>
    <n v="5"/>
    <n v="2"/>
    <n v="4"/>
    <n v="3"/>
    <n v="3"/>
    <n v="3"/>
    <n v="3.3333333333333335"/>
    <s v="Difficult"/>
    <s v="Good Work/Life Balance"/>
    <x v="1"/>
    <n v="1"/>
    <n v="25"/>
    <s v="Bachelors"/>
    <n v="3"/>
    <s v="Black or African American"/>
    <s v="Africa"/>
    <n v="0"/>
    <n v="1"/>
    <n v="0"/>
    <n v="0"/>
    <n v="0"/>
    <n v="0"/>
    <n v="0"/>
    <n v="0"/>
  </r>
  <r>
    <s v="62a9612bf8d5efcc22007c09"/>
    <s v="anonymous"/>
    <s v="6/15/2022"/>
    <s v="0:33"/>
    <s v="0:01:26"/>
    <s v="Data Analyst"/>
    <n v="1"/>
    <n v="0"/>
    <n v="0"/>
    <n v="0"/>
    <n v="0"/>
    <s v="Yes"/>
    <s v="66k-85k"/>
    <n v="3"/>
    <s v="Education"/>
    <s v="SQL"/>
    <n v="5"/>
    <n v="9"/>
    <n v="7"/>
    <n v="9"/>
    <n v="8"/>
    <n v="9"/>
    <n v="7.833333333333333"/>
    <s v="Neither easy nor difficult"/>
    <s v="Better Salary"/>
    <x v="0"/>
    <n v="0"/>
    <n v="27"/>
    <s v="Bachelors"/>
    <n v="3"/>
    <s v="Asian or Asian American"/>
    <s v="Australia"/>
    <n v="0"/>
    <n v="0"/>
    <n v="0"/>
    <n v="0"/>
    <n v="0"/>
    <n v="0"/>
    <n v="1"/>
    <n v="0"/>
  </r>
  <r>
    <s v="62a962380f8c8599d5b7e3fb"/>
    <s v="anonymous"/>
    <s v="6/15/2022"/>
    <s v="0:38"/>
    <s v="0:01:24"/>
    <s v="Data Analyst"/>
    <n v="1"/>
    <n v="0"/>
    <n v="0"/>
    <n v="0"/>
    <n v="0"/>
    <s v="Yes"/>
    <s v="0-40k"/>
    <n v="1"/>
    <s v="Other"/>
    <s v="Other"/>
    <n v="2"/>
    <n v="0"/>
    <n v="5"/>
    <n v="3"/>
    <n v="0"/>
    <n v="3"/>
    <n v="2.1666666666666665"/>
    <s v="Very Difficult"/>
    <s v="Remote Work"/>
    <x v="0"/>
    <n v="0"/>
    <n v="28"/>
    <s v="Bachelors"/>
    <n v="3"/>
    <s v="Black or African American"/>
    <s v="Africa"/>
    <n v="0"/>
    <n v="1"/>
    <n v="0"/>
    <n v="0"/>
    <n v="0"/>
    <n v="0"/>
    <n v="0"/>
    <n v="0"/>
  </r>
  <r>
    <s v="62a993537dc029e2d674e9b5"/>
    <s v="anonymous"/>
    <s v="6/15/2022"/>
    <s v="4:07"/>
    <s v="0:02:08"/>
    <s v="Data Analyst"/>
    <n v="1"/>
    <n v="0"/>
    <n v="0"/>
    <n v="0"/>
    <n v="0"/>
    <s v="No"/>
    <s v="66k-85k"/>
    <n v="3"/>
    <s v="Education"/>
    <s v="Python"/>
    <n v="3"/>
    <n v="3"/>
    <n v="5"/>
    <n v="3"/>
    <n v="3"/>
    <n v="4"/>
    <n v="3.5"/>
    <s v="Neither easy nor difficult"/>
    <s v="Good Work/Life Balance"/>
    <x v="1"/>
    <n v="1"/>
    <n v="38"/>
    <s v="Masters"/>
    <n v="4"/>
    <s v="Black or African American"/>
    <s v="Africa"/>
    <n v="0"/>
    <n v="1"/>
    <n v="0"/>
    <n v="0"/>
    <n v="0"/>
    <n v="0"/>
    <n v="0"/>
    <n v="0"/>
  </r>
  <r>
    <s v="62a9bb81bc6861bf3180079c"/>
    <s v="anonymous"/>
    <s v="6/15/2022"/>
    <s v="6:59"/>
    <s v="0:01:56"/>
    <s v="Data Analyst"/>
    <n v="1"/>
    <n v="0"/>
    <n v="0"/>
    <n v="0"/>
    <n v="0"/>
    <s v="No"/>
    <s v="0-40k"/>
    <n v="1"/>
    <s v="Finance"/>
    <s v="Python"/>
    <n v="2"/>
    <n v="6"/>
    <n v="5"/>
    <n v="5"/>
    <n v="6"/>
    <n v="6"/>
    <n v="5"/>
    <s v="Easy"/>
    <s v="Good Culture"/>
    <x v="0"/>
    <n v="0"/>
    <n v="22"/>
    <s v="Bachelors"/>
    <n v="3"/>
    <s v="White or Caucasian"/>
    <s v="North America"/>
    <n v="1"/>
    <n v="0"/>
    <n v="0"/>
    <n v="0"/>
    <n v="0"/>
    <n v="0"/>
    <n v="0"/>
    <n v="0"/>
  </r>
  <r>
    <s v="62a9c880f408bae018f6aa1b"/>
    <s v="anonymous"/>
    <s v="6/15/2022"/>
    <s v="7:54"/>
    <s v="0:01:32"/>
    <s v="Data Analyst"/>
    <n v="1"/>
    <n v="0"/>
    <n v="0"/>
    <n v="0"/>
    <n v="0"/>
    <s v="Yes"/>
    <s v="86k-105k"/>
    <n v="4"/>
    <s v="Other"/>
    <s v="Python"/>
    <n v="7"/>
    <n v="8"/>
    <n v="9"/>
    <n v="9"/>
    <n v="9"/>
    <n v="9"/>
    <n v="8.5"/>
    <s v="Difficult"/>
    <s v="Better Salary"/>
    <x v="0"/>
    <n v="0"/>
    <n v="34"/>
    <s v="Bachelors"/>
    <n v="3"/>
    <s v="Hispanic or Latino"/>
    <s v="North America"/>
    <n v="1"/>
    <n v="0"/>
    <n v="0"/>
    <n v="0"/>
    <n v="0"/>
    <n v="0"/>
    <n v="0"/>
    <n v="0"/>
  </r>
  <r>
    <s v="62a3abacd8c00e9f541a96eb"/>
    <s v="anonymous"/>
    <s v="6/10/2022"/>
    <s v="16:38"/>
    <s v="0:01:33"/>
    <s v="Student/Looking/None"/>
    <n v="0"/>
    <n v="0"/>
    <n v="0"/>
    <n v="0"/>
    <n v="0"/>
    <s v="No"/>
    <s v="0-40k"/>
    <n v="1"/>
    <s v="Real Estate"/>
    <s v="R"/>
    <n v="0"/>
    <n v="5"/>
    <n v="0"/>
    <n v="0"/>
    <n v="0"/>
    <n v="0"/>
    <n v="0.83333333333333337"/>
    <s v="Very Difficult"/>
    <s v="Remote Work"/>
    <x v="0"/>
    <n v="0"/>
    <n v="34"/>
    <s v="High School"/>
    <n v="1"/>
    <s v="Black or African American"/>
    <s v="Africa"/>
    <n v="0"/>
    <n v="1"/>
    <n v="0"/>
    <n v="0"/>
    <n v="0"/>
    <n v="0"/>
    <n v="0"/>
    <n v="0"/>
  </r>
  <r>
    <s v="62a9f0172e54c9003e5cdc25"/>
    <s v="anonymous"/>
    <s v="6/15/2022"/>
    <s v="10:43"/>
    <s v="0:01:06"/>
    <s v="Data Analyst"/>
    <n v="1"/>
    <n v="0"/>
    <n v="0"/>
    <n v="0"/>
    <n v="0"/>
    <s v="Yes"/>
    <s v="66k-85k"/>
    <n v="3"/>
    <s v="Tech"/>
    <s v="Python"/>
    <n v="5"/>
    <n v="9"/>
    <n v="7"/>
    <n v="7"/>
    <n v="8"/>
    <n v="9"/>
    <n v="7.5"/>
    <s v="Neither easy nor difficult"/>
    <s v="Better Salary"/>
    <x v="1"/>
    <n v="1"/>
    <n v="26"/>
    <s v="Bachelors"/>
    <n v="3"/>
    <s v="Asian or Asian American"/>
    <s v="North America"/>
    <n v="1"/>
    <n v="0"/>
    <n v="0"/>
    <n v="0"/>
    <n v="0"/>
    <n v="0"/>
    <n v="0"/>
    <n v="0"/>
  </r>
  <r>
    <s v="62a40d86d8c00e9f541afb5e"/>
    <s v="anonymous"/>
    <s v="6/10/2022"/>
    <s v="23:35"/>
    <s v="0:05:15"/>
    <s v="Data Analyst"/>
    <n v="1"/>
    <n v="0"/>
    <n v="0"/>
    <n v="0"/>
    <n v="0"/>
    <s v="Yes"/>
    <s v="0-40k"/>
    <n v="1"/>
    <s v="Other"/>
    <s v="R"/>
    <n v="3"/>
    <n v="2"/>
    <n v="6"/>
    <n v="5"/>
    <n v="5"/>
    <n v="6"/>
    <n v="4.5"/>
    <s v="Neither easy nor difficult"/>
    <s v="Good Culture"/>
    <x v="1"/>
    <n v="1"/>
    <n v="25"/>
    <s v="Bachelors"/>
    <n v="3"/>
    <s v="Asian or Asian American"/>
    <s v="Asia"/>
    <n v="0"/>
    <n v="0"/>
    <n v="0"/>
    <n v="0"/>
    <n v="0"/>
    <n v="1"/>
    <n v="0"/>
    <n v="0"/>
  </r>
  <r>
    <s v="62aa121dcec54911e9d446cc"/>
    <s v="anonymous"/>
    <s v="6/15/2022"/>
    <s v="13:08"/>
    <s v="0:03:23"/>
    <s v="Data Scientist"/>
    <n v="0"/>
    <n v="0"/>
    <n v="1"/>
    <n v="0"/>
    <n v="0"/>
    <s v="Yes"/>
    <s v="125k-150k"/>
    <n v="6"/>
    <s v="Tech"/>
    <s v="Python"/>
    <n v="5"/>
    <n v="3"/>
    <n v="7"/>
    <n v="4"/>
    <n v="5"/>
    <n v="3"/>
    <n v="4.5"/>
    <s v="Easy"/>
    <s v="Other"/>
    <x v="0"/>
    <n v="0"/>
    <n v="34"/>
    <s v="Bachelors"/>
    <n v="3"/>
    <s v="Black or African American"/>
    <s v="North America"/>
    <n v="1"/>
    <n v="0"/>
    <n v="0"/>
    <n v="0"/>
    <n v="0"/>
    <n v="0"/>
    <n v="0"/>
    <n v="0"/>
  </r>
  <r>
    <s v="62aa1734f3072dd8926c4168"/>
    <s v="anonymous"/>
    <s v="6/15/2022"/>
    <s v="13:30"/>
    <s v="0:03:51"/>
    <s v="BI Developer/Engineer"/>
    <n v="0"/>
    <n v="0"/>
    <n v="0"/>
    <n v="1"/>
    <n v="0"/>
    <s v="Yes"/>
    <s v="41k-65k"/>
    <n v="2"/>
    <s v="Finance"/>
    <s v="Other"/>
    <n v="7"/>
    <n v="10"/>
    <n v="10"/>
    <n v="10"/>
    <n v="4"/>
    <n v="5"/>
    <n v="7.666666666666667"/>
    <s v="Neither easy nor difficult"/>
    <s v="Good Work/Life Balance"/>
    <x v="1"/>
    <n v="1"/>
    <n v="32"/>
    <s v="Bachelors"/>
    <n v="3"/>
    <s v="Hispanic or Latino"/>
    <s v="Europe"/>
    <n v="0"/>
    <n v="0"/>
    <n v="1"/>
    <n v="0"/>
    <n v="0"/>
    <n v="0"/>
    <n v="0"/>
    <n v="0"/>
  </r>
  <r>
    <s v="62aa21e218134ddc75d8be11"/>
    <s v="anonymous"/>
    <s v="6/15/2022"/>
    <s v="14:16"/>
    <s v="0:01:15"/>
    <s v="Student/Looking/None"/>
    <n v="0"/>
    <n v="0"/>
    <n v="0"/>
    <n v="0"/>
    <n v="0"/>
    <s v="No"/>
    <s v="0-40k"/>
    <n v="1"/>
    <s v="Construction"/>
    <s v="R"/>
    <n v="2"/>
    <n v="2"/>
    <n v="2"/>
    <n v="2"/>
    <n v="2"/>
    <n v="2"/>
    <n v="2"/>
    <s v="Difficult"/>
    <s v="Better Salary"/>
    <x v="0"/>
    <n v="0"/>
    <n v="24"/>
    <s v="Associates"/>
    <n v="2"/>
    <s v="Black or African American"/>
    <s v="North America"/>
    <n v="1"/>
    <n v="0"/>
    <n v="0"/>
    <n v="0"/>
    <n v="0"/>
    <n v="0"/>
    <n v="0"/>
    <n v="0"/>
  </r>
  <r>
    <s v="62a7047c24a26260273c9646"/>
    <s v="anonymous"/>
    <s v="6/13/2022"/>
    <s v="5:33"/>
    <s v="0:01:50"/>
    <s v="Data Analyst"/>
    <n v="1"/>
    <n v="0"/>
    <n v="0"/>
    <n v="0"/>
    <n v="0"/>
    <s v="Yes"/>
    <s v="0-40k"/>
    <n v="1"/>
    <s v="Tech"/>
    <s v="Python"/>
    <n v="0"/>
    <n v="3"/>
    <n v="0"/>
    <n v="1"/>
    <n v="0"/>
    <n v="0"/>
    <n v="0.66666666666666663"/>
    <s v="Easy"/>
    <s v="Good Culture"/>
    <x v="1"/>
    <n v="1"/>
    <n v="30"/>
    <s v="Masters"/>
    <n v="4"/>
    <s v="Other"/>
    <s v="Asia"/>
    <n v="0"/>
    <n v="0"/>
    <n v="0"/>
    <n v="0"/>
    <n v="0"/>
    <n v="1"/>
    <n v="0"/>
    <n v="0"/>
  </r>
  <r>
    <s v="62a33e62575fa3a5ae88aabf"/>
    <s v="anonymous"/>
    <s v="6/10/2022"/>
    <s v="8:51"/>
    <s v="0:02:14"/>
    <s v="Data Analyst"/>
    <n v="1"/>
    <n v="0"/>
    <n v="0"/>
    <n v="0"/>
    <n v="0"/>
    <s v="No"/>
    <s v="0-40k"/>
    <n v="1"/>
    <s v="Tech"/>
    <s v="Python"/>
    <n v="7"/>
    <n v="8"/>
    <n v="8"/>
    <n v="8"/>
    <n v="3"/>
    <n v="8"/>
    <n v="7"/>
    <s v="Easy"/>
    <s v="Better Salary"/>
    <x v="0"/>
    <n v="0"/>
    <n v="24"/>
    <s v="Unknown"/>
    <s v=" "/>
    <s v="Black or African American"/>
    <s v="Africa"/>
    <n v="0"/>
    <n v="1"/>
    <n v="0"/>
    <n v="0"/>
    <n v="0"/>
    <n v="0"/>
    <n v="0"/>
    <n v="0"/>
  </r>
  <r>
    <s v="62a5177d18134ddc75d0e9d8"/>
    <s v="anonymous"/>
    <s v="6/11/2022"/>
    <s v="18:30"/>
    <s v="0:05:09"/>
    <s v="Student/Looking/None"/>
    <n v="0"/>
    <n v="0"/>
    <n v="0"/>
    <n v="0"/>
    <n v="0"/>
    <s v="Yes"/>
    <s v="0-40k"/>
    <n v="1"/>
    <s v="Other"/>
    <s v="R"/>
    <n v="0"/>
    <n v="2"/>
    <n v="2"/>
    <n v="3"/>
    <n v="3"/>
    <n v="4"/>
    <n v="2.3333333333333335"/>
    <s v="Neither easy nor difficult"/>
    <s v="Good Work/Life Balance"/>
    <x v="0"/>
    <n v="0"/>
    <n v="42"/>
    <s v="Masters"/>
    <n v="4"/>
    <s v="Black or African American"/>
    <s v="Africa"/>
    <n v="0"/>
    <n v="1"/>
    <n v="0"/>
    <n v="0"/>
    <n v="0"/>
    <n v="0"/>
    <n v="0"/>
    <n v="0"/>
  </r>
  <r>
    <s v="62aa34e8f3072dd8926c7d56"/>
    <s v="anonymous"/>
    <s v="6/15/2022"/>
    <s v="15:37"/>
    <s v="0:01:49"/>
    <s v="Data Analyst"/>
    <n v="1"/>
    <n v="0"/>
    <n v="0"/>
    <n v="0"/>
    <n v="0"/>
    <s v="No"/>
    <s v="0-40k"/>
    <n v="1"/>
    <s v="Other"/>
    <s v="Python"/>
    <n v="0"/>
    <n v="7"/>
    <n v="1"/>
    <n v="6"/>
    <n v="0"/>
    <n v="0"/>
    <n v="2.3333333333333335"/>
    <s v="Easy"/>
    <s v="Better Salary"/>
    <x v="0"/>
    <n v="0"/>
    <n v="27"/>
    <s v="Bachelors"/>
    <n v="3"/>
    <s v="Black or African American"/>
    <s v="North America"/>
    <n v="1"/>
    <n v="0"/>
    <n v="0"/>
    <n v="0"/>
    <n v="0"/>
    <n v="0"/>
    <n v="0"/>
    <n v="0"/>
  </r>
  <r>
    <s v="62aa356ff8d5efcc22020832"/>
    <s v="anonymous"/>
    <s v="6/15/2022"/>
    <s v="15:39"/>
    <s v="0:01:03"/>
    <s v="Data Analyst"/>
    <n v="1"/>
    <n v="0"/>
    <n v="0"/>
    <n v="0"/>
    <n v="0"/>
    <s v="Yes"/>
    <s v="66k-85k"/>
    <n v="3"/>
    <s v="Tech"/>
    <s v="R"/>
    <n v="4"/>
    <n v="3"/>
    <n v="6"/>
    <n v="7"/>
    <n v="4"/>
    <n v="7"/>
    <n v="5.166666666666667"/>
    <s v="Easy"/>
    <s v="Better Salary"/>
    <x v="0"/>
    <n v="0"/>
    <n v="28"/>
    <s v="Masters"/>
    <n v="4"/>
    <s v="Black or African American"/>
    <s v="North America"/>
    <n v="1"/>
    <n v="0"/>
    <n v="0"/>
    <n v="0"/>
    <n v="0"/>
    <n v="0"/>
    <n v="0"/>
    <n v="0"/>
  </r>
  <r>
    <s v="62aa3e6824a26260274264da"/>
    <s v="anonymous"/>
    <s v="6/15/2022"/>
    <s v="16:17"/>
    <s v="0:02:13"/>
    <s v="Data Analyst"/>
    <n v="1"/>
    <n v="0"/>
    <n v="0"/>
    <n v="0"/>
    <n v="0"/>
    <s v="Yes"/>
    <s v="0-40k"/>
    <n v="1"/>
    <s v="Other"/>
    <s v="Python"/>
    <n v="1"/>
    <n v="9"/>
    <n v="5"/>
    <n v="5"/>
    <n v="1"/>
    <n v="1"/>
    <n v="3.6666666666666665"/>
    <s v="Difficult"/>
    <s v="Better Salary"/>
    <x v="0"/>
    <n v="0"/>
    <n v="30"/>
    <s v="Bachelors"/>
    <n v="3"/>
    <s v="Other"/>
    <s v="Africa"/>
    <n v="0"/>
    <n v="1"/>
    <n v="0"/>
    <n v="0"/>
    <n v="0"/>
    <n v="0"/>
    <n v="0"/>
    <n v="0"/>
  </r>
  <r>
    <s v="62aa4790f8d5efcc2202266e"/>
    <s v="anonymous"/>
    <s v="6/15/2022"/>
    <s v="16:56"/>
    <s v="0:01:10"/>
    <s v="Data Analyst"/>
    <n v="1"/>
    <n v="0"/>
    <n v="0"/>
    <n v="0"/>
    <n v="0"/>
    <s v="Yes"/>
    <s v="0-40k"/>
    <n v="1"/>
    <s v="Other"/>
    <s v="Python"/>
    <n v="0"/>
    <n v="6"/>
    <n v="5"/>
    <n v="5"/>
    <n v="5"/>
    <n v="6"/>
    <n v="4.5"/>
    <s v="Difficult"/>
    <s v="Remote Work"/>
    <x v="0"/>
    <n v="0"/>
    <n v="37"/>
    <s v="Bachelors"/>
    <n v="3"/>
    <s v="White or Caucasian"/>
    <s v="North America"/>
    <n v="1"/>
    <n v="0"/>
    <n v="0"/>
    <n v="0"/>
    <n v="0"/>
    <n v="0"/>
    <n v="0"/>
    <n v="0"/>
  </r>
  <r>
    <s v="62aa5761bc6861bf318141fc"/>
    <s v="anonymous"/>
    <s v="6/15/2022"/>
    <s v="18:04"/>
    <s v="0:02:35"/>
    <s v="Other"/>
    <n v="0"/>
    <n v="0"/>
    <n v="0"/>
    <n v="0"/>
    <n v="0"/>
    <s v="No"/>
    <s v="41k-65k"/>
    <n v="2"/>
    <s v="Tech"/>
    <s v="JavaScript"/>
    <n v="7"/>
    <n v="7"/>
    <n v="5"/>
    <n v="5"/>
    <n v="0"/>
    <n v="0"/>
    <n v="4"/>
    <s v="Difficult"/>
    <s v="Good Culture"/>
    <x v="0"/>
    <n v="0"/>
    <n v="32"/>
    <s v="Bachelors"/>
    <n v="3"/>
    <s v="Asian or Asian American"/>
    <s v="Australia"/>
    <n v="0"/>
    <n v="0"/>
    <n v="0"/>
    <n v="0"/>
    <n v="0"/>
    <n v="0"/>
    <n v="1"/>
    <n v="0"/>
  </r>
  <r>
    <s v="62aa2f44bc6861bf3180fd06"/>
    <s v="anonymous"/>
    <s v="6/15/2022"/>
    <s v="15:13"/>
    <s v="0:02:00"/>
    <s v="Data Analyst"/>
    <n v="1"/>
    <n v="0"/>
    <n v="0"/>
    <n v="0"/>
    <n v="0"/>
    <s v="Yes"/>
    <s v="41k-65k"/>
    <n v="2"/>
    <s v="Telecommunication"/>
    <s v="SQL"/>
    <n v="4"/>
    <n v="7"/>
    <n v="5"/>
    <n v="6"/>
    <n v="4"/>
    <n v="6"/>
    <n v="5.333333333333333"/>
    <s v="Difficult"/>
    <s v="Better Salary"/>
    <x v="1"/>
    <n v="1"/>
    <n v="32"/>
    <s v="Masters"/>
    <n v="4"/>
    <s v="Black or African American"/>
    <s v="Europe"/>
    <n v="0"/>
    <n v="0"/>
    <n v="1"/>
    <n v="0"/>
    <n v="0"/>
    <n v="0"/>
    <n v="0"/>
    <n v="0"/>
  </r>
  <r>
    <s v="62a3447a575fa3a5ae88b6c0"/>
    <s v="anonymous"/>
    <s v="6/10/2022"/>
    <s v="9:17"/>
    <s v="0:04:14"/>
    <s v="Data Analyst"/>
    <n v="1"/>
    <n v="0"/>
    <n v="0"/>
    <n v="0"/>
    <n v="0"/>
    <s v="No"/>
    <s v="0-40k"/>
    <n v="1"/>
    <s v="Tech"/>
    <s v="Python"/>
    <n v="2"/>
    <n v="9"/>
    <n v="9"/>
    <n v="8"/>
    <n v="6"/>
    <n v="2"/>
    <n v="6"/>
    <s v="Easy"/>
    <s v="Better Salary"/>
    <x v="0"/>
    <n v="0"/>
    <n v="25"/>
    <s v="Bachelors"/>
    <n v="3"/>
    <s v="Asian or Asian American"/>
    <s v="Asia"/>
    <n v="0"/>
    <n v="0"/>
    <n v="0"/>
    <n v="0"/>
    <n v="0"/>
    <n v="1"/>
    <n v="0"/>
    <n v="0"/>
  </r>
  <r>
    <s v="62aa95970a77c1a77f709268"/>
    <s v="anonymous"/>
    <s v="6/15/2022"/>
    <s v="22:29"/>
    <s v="0:06:15"/>
    <s v="Data Analyst"/>
    <n v="1"/>
    <n v="0"/>
    <n v="0"/>
    <n v="0"/>
    <n v="0"/>
    <s v="Yes"/>
    <s v="125k-150k"/>
    <n v="6"/>
    <s v="Finance"/>
    <s v="Python"/>
    <n v="6"/>
    <n v="8"/>
    <n v="7"/>
    <n v="4"/>
    <n v="4"/>
    <n v="2"/>
    <n v="5.166666666666667"/>
    <s v="Easy"/>
    <s v="Other"/>
    <x v="0"/>
    <n v="0"/>
    <n v="34"/>
    <s v="Bachelors"/>
    <n v="3"/>
    <s v="Asian or Asian American"/>
    <s v="Australia"/>
    <n v="0"/>
    <n v="0"/>
    <n v="0"/>
    <n v="0"/>
    <n v="0"/>
    <n v="0"/>
    <n v="1"/>
    <n v="0"/>
  </r>
  <r>
    <s v="62aa98bfcf255543173adbdc"/>
    <s v="anonymous"/>
    <s v="6/15/2022"/>
    <s v="22:43"/>
    <s v="0:01:38"/>
    <s v="Data Analyst"/>
    <n v="1"/>
    <n v="0"/>
    <n v="0"/>
    <n v="0"/>
    <n v="0"/>
    <s v="No"/>
    <s v="41k-65k"/>
    <n v="2"/>
    <s v="Other"/>
    <s v="Python"/>
    <n v="5"/>
    <n v="6"/>
    <n v="10"/>
    <n v="7"/>
    <n v="3"/>
    <n v="3"/>
    <n v="5.666666666666667"/>
    <s v="Neither easy nor difficult"/>
    <s v="Remote Work"/>
    <x v="0"/>
    <n v="0"/>
    <n v="27"/>
    <s v="Bachelors"/>
    <n v="3"/>
    <s v="Black or African American"/>
    <s v="North America"/>
    <n v="1"/>
    <n v="0"/>
    <n v="0"/>
    <n v="0"/>
    <n v="0"/>
    <n v="0"/>
    <n v="0"/>
    <n v="0"/>
  </r>
  <r>
    <s v="62aaa387f8d5efcc22029fcb"/>
    <s v="anonymous"/>
    <s v="6/15/2022"/>
    <s v="23:29"/>
    <s v="0:01:17"/>
    <s v="Data Analyst"/>
    <n v="1"/>
    <n v="0"/>
    <n v="0"/>
    <n v="0"/>
    <n v="0"/>
    <s v="Yes"/>
    <s v="66k-85k"/>
    <n v="3"/>
    <s v="Healthcare"/>
    <s v="SQL"/>
    <n v="7"/>
    <n v="7"/>
    <n v="4"/>
    <n v="7"/>
    <n v="7"/>
    <n v="7"/>
    <n v="6.5"/>
    <s v="Difficult"/>
    <s v="Better Salary"/>
    <x v="0"/>
    <n v="0"/>
    <n v="54"/>
    <s v="High School"/>
    <n v="1"/>
    <s v="White or Caucasian"/>
    <s v="North America"/>
    <n v="1"/>
    <n v="0"/>
    <n v="0"/>
    <n v="0"/>
    <n v="0"/>
    <n v="0"/>
    <n v="0"/>
    <n v="0"/>
  </r>
  <r>
    <s v="62aacd922e54c9003e5e33c2"/>
    <s v="anonymous"/>
    <s v="6/16/2022"/>
    <s v="2:28"/>
    <s v="0:01:22"/>
    <s v="Student/Looking/None"/>
    <n v="0"/>
    <n v="0"/>
    <n v="0"/>
    <n v="0"/>
    <n v="0"/>
    <s v="Yes"/>
    <s v="0-40k"/>
    <n v="1"/>
    <s v="Finance"/>
    <s v="SQL"/>
    <n v="3"/>
    <n v="3"/>
    <n v="3"/>
    <n v="3"/>
    <n v="3"/>
    <n v="3"/>
    <n v="3"/>
    <s v="Neither easy nor difficult"/>
    <s v="Good Work/Life Balance"/>
    <x v="0"/>
    <n v="0"/>
    <n v="25"/>
    <s v="Masters"/>
    <n v="4"/>
    <s v="Asian or Asian American"/>
    <s v="India"/>
    <n v="0"/>
    <n v="0"/>
    <n v="0"/>
    <n v="1"/>
    <n v="0"/>
    <n v="0"/>
    <n v="0"/>
    <n v="0"/>
  </r>
  <r>
    <s v="62aaeecd0f8c8599d5ba6923"/>
    <s v="anonymous"/>
    <s v="6/16/2022"/>
    <s v="4:50"/>
    <s v="0:01:42"/>
    <s v="Student/Looking/None"/>
    <n v="0"/>
    <n v="0"/>
    <n v="0"/>
    <n v="0"/>
    <n v="0"/>
    <s v="No"/>
    <s v="0-40k"/>
    <n v="1"/>
    <s v="Tech"/>
    <s v="Python"/>
    <n v="7"/>
    <n v="7"/>
    <n v="2"/>
    <n v="2"/>
    <n v="7"/>
    <n v="9"/>
    <n v="5.666666666666667"/>
    <s v="Easy"/>
    <s v="Good Work/Life Balance"/>
    <x v="0"/>
    <n v="0"/>
    <n v="33"/>
    <s v="Bachelors"/>
    <n v="3"/>
    <s v="Asian or Asian American"/>
    <s v="India"/>
    <n v="0"/>
    <n v="0"/>
    <n v="0"/>
    <n v="1"/>
    <n v="0"/>
    <n v="0"/>
    <n v="0"/>
    <n v="0"/>
  </r>
  <r>
    <s v="62aaf8397dc029e2d6773cde"/>
    <s v="anonymous"/>
    <s v="6/16/2022"/>
    <s v="5:30"/>
    <s v="0:01:17"/>
    <s v="Data Analyst"/>
    <n v="1"/>
    <n v="0"/>
    <n v="0"/>
    <n v="0"/>
    <n v="0"/>
    <s v="Yes"/>
    <s v="41k-65k"/>
    <n v="2"/>
    <s v="Tech"/>
    <s v="Python"/>
    <n v="4"/>
    <n v="8"/>
    <n v="8"/>
    <n v="8"/>
    <n v="10"/>
    <n v="10"/>
    <n v="8"/>
    <s v="Very Easy"/>
    <s v="Remote Work"/>
    <x v="0"/>
    <n v="0"/>
    <n v="30"/>
    <s v="Masters"/>
    <n v="4"/>
    <s v="White or Caucasian"/>
    <s v="United Kingdom"/>
    <n v="0"/>
    <n v="0"/>
    <n v="0"/>
    <n v="0"/>
    <n v="1"/>
    <n v="0"/>
    <n v="0"/>
    <n v="0"/>
  </r>
  <r>
    <s v="62a7029ff8f7561645899bae"/>
    <s v="anonymous"/>
    <s v="6/13/2022"/>
    <s v="5:25"/>
    <s v="0:03:29"/>
    <s v="Data Analyst"/>
    <n v="1"/>
    <n v="0"/>
    <n v="0"/>
    <n v="0"/>
    <n v="0"/>
    <s v="Yes"/>
    <s v="0-40k"/>
    <n v="1"/>
    <s v="Other"/>
    <s v="Python"/>
    <n v="5"/>
    <n v="5"/>
    <n v="7"/>
    <n v="7"/>
    <n v="7"/>
    <n v="8"/>
    <n v="6.5"/>
    <s v="Neither easy nor difficult"/>
    <s v="Good Work/Life Balance"/>
    <x v="0"/>
    <n v="0"/>
    <n v="32"/>
    <s v="Masters"/>
    <n v="4"/>
    <s v="White or Caucasian"/>
    <s v="Africa"/>
    <n v="0"/>
    <n v="1"/>
    <n v="0"/>
    <n v="0"/>
    <n v="0"/>
    <n v="0"/>
    <n v="0"/>
    <n v="0"/>
  </r>
  <r>
    <s v="62a34340bc6861bf3176d05b"/>
    <s v="anonymous"/>
    <s v="6/10/2022"/>
    <s v="9:12"/>
    <s v="0:04:03"/>
    <s v="BI Developer/Engineer"/>
    <n v="0"/>
    <n v="0"/>
    <n v="0"/>
    <n v="1"/>
    <n v="0"/>
    <s v="Yes"/>
    <s v="41k-65k"/>
    <n v="2"/>
    <s v="Tech"/>
    <s v="Python"/>
    <n v="6"/>
    <n v="7"/>
    <n v="4"/>
    <n v="3"/>
    <n v="9"/>
    <n v="8"/>
    <n v="6.166666666666667"/>
    <s v="Difficult"/>
    <s v="Better Salary"/>
    <x v="0"/>
    <n v="0"/>
    <n v="28"/>
    <s v="Bachelors"/>
    <n v="3"/>
    <s v="White or Caucasian"/>
    <s v="Europe"/>
    <n v="0"/>
    <n v="0"/>
    <n v="1"/>
    <n v="0"/>
    <n v="0"/>
    <n v="0"/>
    <n v="0"/>
    <n v="0"/>
  </r>
  <r>
    <s v="62ab1cb0cec54911e9d5d187"/>
    <s v="anonymous"/>
    <s v="6/16/2022"/>
    <s v="8:06"/>
    <s v="0:01:29"/>
    <s v="Data Analyst"/>
    <n v="1"/>
    <n v="0"/>
    <n v="0"/>
    <n v="0"/>
    <n v="0"/>
    <s v="Yes"/>
    <s v="66k-85k"/>
    <n v="3"/>
    <s v="Tech"/>
    <s v="R"/>
    <n v="8"/>
    <n v="10"/>
    <n v="10"/>
    <n v="10"/>
    <n v="8"/>
    <n v="9"/>
    <n v="9.1666666666666661"/>
    <s v="Neither easy nor difficult"/>
    <s v="Remote Work"/>
    <x v="1"/>
    <n v="1"/>
    <n v="38"/>
    <s v="Bachelors"/>
    <n v="3"/>
    <s v="Black or African American"/>
    <s v="North America"/>
    <n v="1"/>
    <n v="0"/>
    <n v="0"/>
    <n v="0"/>
    <n v="0"/>
    <n v="0"/>
    <n v="0"/>
    <n v="0"/>
  </r>
  <r>
    <s v="62a3452818134ddc75ce9e1b"/>
    <s v="anonymous"/>
    <s v="6/10/2022"/>
    <s v="9:20"/>
    <s v="0:01:33"/>
    <s v="Data Analyst"/>
    <n v="1"/>
    <n v="0"/>
    <n v="0"/>
    <n v="0"/>
    <n v="0"/>
    <s v="Yes"/>
    <s v="106k-125k"/>
    <n v="5"/>
    <s v="Other"/>
    <s v="Python"/>
    <n v="3"/>
    <n v="5"/>
    <n v="3"/>
    <n v="3"/>
    <n v="5"/>
    <n v="5"/>
    <n v="4"/>
    <s v="Easy"/>
    <s v="Better Salary"/>
    <x v="0"/>
    <n v="0"/>
    <n v="27"/>
    <s v="Masters"/>
    <n v="4"/>
    <s v="White or Caucasian"/>
    <s v="Europe"/>
    <n v="0"/>
    <n v="0"/>
    <n v="1"/>
    <n v="0"/>
    <n v="0"/>
    <n v="0"/>
    <n v="0"/>
    <n v="0"/>
  </r>
  <r>
    <s v="62ab6ab318134ddc75dabb09"/>
    <s v="anonymous"/>
    <s v="6/16/2022"/>
    <s v="13:38"/>
    <s v="0:01:20"/>
    <s v="Data Scientist"/>
    <n v="0"/>
    <n v="0"/>
    <n v="1"/>
    <n v="0"/>
    <n v="0"/>
    <s v="Yes"/>
    <s v="0-40k"/>
    <n v="1"/>
    <s v="Real Estate"/>
    <s v="Python"/>
    <n v="2"/>
    <n v="3"/>
    <n v="4"/>
    <n v="5"/>
    <n v="3"/>
    <n v="6"/>
    <n v="3.8333333333333335"/>
    <s v="Very Easy"/>
    <s v="Better Salary"/>
    <x v="0"/>
    <n v="0"/>
    <n v="33"/>
    <s v="Bachelors"/>
    <n v="3"/>
    <s v="Asian or Asian American"/>
    <s v="India"/>
    <n v="0"/>
    <n v="0"/>
    <n v="0"/>
    <n v="1"/>
    <n v="0"/>
    <n v="0"/>
    <n v="0"/>
    <n v="0"/>
  </r>
  <r>
    <s v="62ab83a7d8c00e9f54263d2e"/>
    <s v="anonymous"/>
    <s v="6/16/2022"/>
    <s v="15:25"/>
    <s v="0:01:11"/>
    <s v="Data Analyst"/>
    <n v="1"/>
    <n v="0"/>
    <n v="0"/>
    <n v="0"/>
    <n v="0"/>
    <s v="Yes"/>
    <s v="41k-65k"/>
    <n v="2"/>
    <s v="Tech"/>
    <s v="Python"/>
    <n v="3"/>
    <n v="6"/>
    <n v="6"/>
    <n v="6"/>
    <n v="5"/>
    <n v="5"/>
    <n v="5.166666666666667"/>
    <s v="Neither easy nor difficult"/>
    <s v="Better Salary"/>
    <x v="0"/>
    <n v="0"/>
    <n v="27"/>
    <s v="Bachelors"/>
    <n v="3"/>
    <s v="White or Caucasian"/>
    <s v="North America"/>
    <n v="1"/>
    <n v="0"/>
    <n v="0"/>
    <n v="0"/>
    <n v="0"/>
    <n v="0"/>
    <n v="0"/>
    <n v="0"/>
  </r>
  <r>
    <s v="62a34b07cec54911e9ca6b6e"/>
    <s v="anonymous"/>
    <s v="6/10/2022"/>
    <s v="9:45"/>
    <s v="0:01:19"/>
    <s v="Student/Looking/None"/>
    <n v="0"/>
    <n v="0"/>
    <n v="0"/>
    <n v="0"/>
    <n v="0"/>
    <s v="No"/>
    <s v="0-40k"/>
    <n v="1"/>
    <s v="Other"/>
    <s v="Python"/>
    <n v="0"/>
    <n v="0"/>
    <n v="0"/>
    <n v="0"/>
    <n v="0"/>
    <n v="5"/>
    <n v="0.83333333333333337"/>
    <s v="Neither easy nor difficult"/>
    <s v="Better Salary"/>
    <x v="0"/>
    <n v="0"/>
    <n v="25"/>
    <s v="Bachelors"/>
    <n v="3"/>
    <s v="White or Caucasian"/>
    <s v="Europe"/>
    <n v="0"/>
    <n v="0"/>
    <n v="1"/>
    <n v="0"/>
    <n v="0"/>
    <n v="0"/>
    <n v="0"/>
    <n v="0"/>
  </r>
  <r>
    <s v="62abec6cf3072dd8926f2ad0"/>
    <s v="anonymous"/>
    <s v="6/16/2022"/>
    <s v="22:52"/>
    <s v="0:01:24"/>
    <s v="Other"/>
    <n v="0"/>
    <n v="0"/>
    <n v="0"/>
    <n v="0"/>
    <n v="0"/>
    <s v="No"/>
    <s v="0-40k"/>
    <n v="1"/>
    <s v="Other"/>
    <s v="Python"/>
    <n v="1"/>
    <n v="6"/>
    <n v="2"/>
    <n v="5"/>
    <n v="1"/>
    <n v="0"/>
    <n v="2.5"/>
    <s v="Neither easy nor difficult"/>
    <s v="Better Salary"/>
    <x v="0"/>
    <n v="0"/>
    <n v="24"/>
    <s v="Bachelors"/>
    <n v="3"/>
    <s v="Other"/>
    <s v="India"/>
    <n v="0"/>
    <n v="0"/>
    <n v="0"/>
    <n v="1"/>
    <n v="0"/>
    <n v="0"/>
    <n v="0"/>
    <n v="0"/>
  </r>
  <r>
    <s v="62abee280f8c8599d5bc246d"/>
    <s v="anonymous"/>
    <s v="6/16/2022"/>
    <s v="22:59"/>
    <s v="0:03:50"/>
    <s v="Other"/>
    <n v="0"/>
    <n v="0"/>
    <n v="0"/>
    <n v="0"/>
    <n v="0"/>
    <s v="No"/>
    <s v="150k-225k"/>
    <n v="7"/>
    <s v="Finance"/>
    <s v="Other"/>
    <n v="8"/>
    <n v="10"/>
    <n v="9"/>
    <n v="10"/>
    <n v="8"/>
    <n v="10"/>
    <n v="9.1666666666666661"/>
    <s v="Very Easy"/>
    <s v="Good Culture"/>
    <x v="1"/>
    <n v="1"/>
    <n v="58"/>
    <s v="Masters"/>
    <n v="4"/>
    <s v="White or Caucasian"/>
    <s v="North America"/>
    <n v="1"/>
    <n v="0"/>
    <n v="0"/>
    <n v="0"/>
    <n v="0"/>
    <n v="0"/>
    <n v="0"/>
    <n v="0"/>
  </r>
  <r>
    <s v="62acc1f0cf255543173e59f7"/>
    <s v="anonymous"/>
    <s v="6/17/2022"/>
    <s v="14:03"/>
    <s v="0:01:38"/>
    <s v="Data Analyst"/>
    <n v="1"/>
    <n v="0"/>
    <n v="0"/>
    <n v="0"/>
    <n v="0"/>
    <s v="No"/>
    <s v="0-40k"/>
    <n v="1"/>
    <s v="Tech"/>
    <s v="Python"/>
    <n v="2"/>
    <n v="2"/>
    <n v="5"/>
    <n v="6"/>
    <n v="6"/>
    <n v="3"/>
    <n v="4"/>
    <s v="Neither easy nor difficult"/>
    <s v="Good Work/Life Balance"/>
    <x v="0"/>
    <n v="0"/>
    <n v="22"/>
    <s v="Bachelors"/>
    <n v="3"/>
    <s v="Black or African American"/>
    <s v="Africa"/>
    <n v="0"/>
    <n v="1"/>
    <n v="0"/>
    <n v="0"/>
    <n v="0"/>
    <n v="0"/>
    <n v="0"/>
    <n v="0"/>
  </r>
  <r>
    <s v="62a365c2f8d5efcc22f81e2e"/>
    <s v="anonymous"/>
    <s v="6/10/2022"/>
    <s v="11:39"/>
    <s v="0:03:54"/>
    <s v="Data Analyst"/>
    <n v="1"/>
    <n v="0"/>
    <n v="0"/>
    <n v="0"/>
    <n v="0"/>
    <s v="No"/>
    <s v="0-40k"/>
    <n v="1"/>
    <s v="Other"/>
    <s v="Python"/>
    <n v="3"/>
    <n v="5"/>
    <n v="9"/>
    <n v="9"/>
    <n v="5"/>
    <n v="8"/>
    <n v="6.5"/>
    <s v="Very Difficult"/>
    <s v="Other"/>
    <x v="0"/>
    <n v="0"/>
    <n v="31"/>
    <s v="Masters"/>
    <n v="4"/>
    <s v="Black or African American"/>
    <s v="Middle East"/>
    <n v="0"/>
    <n v="0"/>
    <n v="0"/>
    <n v="0"/>
    <n v="0"/>
    <n v="0"/>
    <n v="0"/>
    <n v="0"/>
  </r>
  <r>
    <s v="62acf0890f8c8599d5bdce87"/>
    <s v="anonymous"/>
    <s v="6/17/2022"/>
    <s v="17:22"/>
    <s v="0:02:06"/>
    <s v="Other"/>
    <n v="0"/>
    <n v="0"/>
    <n v="0"/>
    <n v="0"/>
    <n v="0"/>
    <s v="No"/>
    <s v="41k-65k"/>
    <n v="2"/>
    <s v="Tech"/>
    <s v="Other"/>
    <n v="4"/>
    <n v="5"/>
    <n v="4"/>
    <n v="5"/>
    <n v="5"/>
    <n v="3"/>
    <n v="4.333333333333333"/>
    <s v="Easy"/>
    <s v="Good Culture"/>
    <x v="1"/>
    <n v="1"/>
    <n v="31"/>
    <s v="Bachelors"/>
    <n v="3"/>
    <s v="White or Caucasian"/>
    <s v="United Kingdom"/>
    <n v="0"/>
    <n v="0"/>
    <n v="0"/>
    <n v="0"/>
    <n v="1"/>
    <n v="0"/>
    <n v="0"/>
    <n v="0"/>
  </r>
  <r>
    <s v="62ad591424a2626027471080"/>
    <s v="anonymous"/>
    <s v="6/18/2022"/>
    <s v="0:48"/>
    <s v="0:01:32"/>
    <s v="Data Analyst"/>
    <n v="1"/>
    <n v="0"/>
    <n v="0"/>
    <n v="0"/>
    <n v="0"/>
    <s v="No"/>
    <s v="41k-65k"/>
    <n v="2"/>
    <s v="Agriculture"/>
    <s v="Python"/>
    <n v="2"/>
    <n v="2"/>
    <n v="4"/>
    <n v="5"/>
    <n v="1"/>
    <n v="1"/>
    <n v="2.5"/>
    <s v="Neither easy nor difficult"/>
    <s v="Better Salary"/>
    <x v="0"/>
    <n v="0"/>
    <n v="23"/>
    <s v="High School"/>
    <n v="1"/>
    <s v="Hispanic or Latino"/>
    <s v="North America"/>
    <n v="1"/>
    <n v="0"/>
    <n v="0"/>
    <n v="0"/>
    <n v="0"/>
    <n v="0"/>
    <n v="0"/>
    <n v="0"/>
  </r>
  <r>
    <s v="62ade22318134ddc75de385f"/>
    <s v="anonymous"/>
    <s v="6/18/2022"/>
    <s v="10:33"/>
    <s v="0:01:20"/>
    <s v="Data Analyst"/>
    <n v="1"/>
    <n v="0"/>
    <n v="0"/>
    <n v="0"/>
    <n v="0"/>
    <s v="No"/>
    <s v="86k-105k"/>
    <n v="4"/>
    <s v="Healthcare"/>
    <s v="Python"/>
    <n v="7"/>
    <n v="10"/>
    <n v="10"/>
    <n v="10"/>
    <n v="7"/>
    <n v="8"/>
    <n v="8.6666666666666661"/>
    <s v="Neither easy nor difficult"/>
    <s v="Remote Work"/>
    <x v="1"/>
    <n v="1"/>
    <n v="31"/>
    <s v="Masters"/>
    <n v="4"/>
    <s v="Asian or Asian American"/>
    <s v="North America"/>
    <n v="1"/>
    <n v="0"/>
    <n v="0"/>
    <n v="0"/>
    <n v="0"/>
    <n v="0"/>
    <n v="0"/>
    <n v="0"/>
  </r>
  <r>
    <s v="62adf26f18134ddc75de4bb4"/>
    <s v="anonymous"/>
    <s v="6/18/2022"/>
    <s v="11:42"/>
    <s v="0:01:47"/>
    <s v="Student/Looking/None"/>
    <n v="0"/>
    <n v="0"/>
    <n v="0"/>
    <n v="0"/>
    <n v="0"/>
    <s v="No"/>
    <s v="66k-85k"/>
    <n v="3"/>
    <s v="Construction"/>
    <s v="Other"/>
    <n v="5"/>
    <n v="5"/>
    <n v="7"/>
    <n v="7"/>
    <n v="9"/>
    <n v="10"/>
    <n v="7.166666666666667"/>
    <s v="Difficult"/>
    <s v="Better Salary"/>
    <x v="1"/>
    <n v="1"/>
    <n v="24"/>
    <s v="Bachelors"/>
    <n v="3"/>
    <s v="Asian or Asian American"/>
    <s v="North America"/>
    <n v="1"/>
    <n v="0"/>
    <n v="0"/>
    <n v="0"/>
    <n v="0"/>
    <n v="0"/>
    <n v="0"/>
    <n v="0"/>
  </r>
  <r>
    <s v="62ae680024a2626027483ebc"/>
    <s v="anonymous"/>
    <s v="6/18/2022"/>
    <s v="20:04"/>
    <s v="0:02:05"/>
    <s v="Other"/>
    <n v="0"/>
    <n v="0"/>
    <n v="0"/>
    <n v="0"/>
    <n v="0"/>
    <s v="Yes"/>
    <s v="41k-65k"/>
    <n v="2"/>
    <s v="Finance"/>
    <s v="Python"/>
    <n v="8"/>
    <n v="10"/>
    <n v="10"/>
    <n v="10"/>
    <n v="10"/>
    <n v="10"/>
    <n v="9.6666666666666661"/>
    <s v="Neither easy nor difficult"/>
    <s v="Better Salary"/>
    <x v="0"/>
    <n v="0"/>
    <n v="29"/>
    <s v="Bachelors"/>
    <n v="3"/>
    <s v="Hispanic or Latino"/>
    <s v="North America"/>
    <n v="1"/>
    <n v="0"/>
    <n v="0"/>
    <n v="0"/>
    <n v="0"/>
    <n v="0"/>
    <n v="0"/>
    <n v="0"/>
  </r>
  <r>
    <s v="62a4e4c90f8c8599d5b13d8f"/>
    <s v="anonymous"/>
    <s v="6/11/2022"/>
    <s v="14:54"/>
    <s v="10:34:43"/>
    <s v="Data Analyst"/>
    <n v="1"/>
    <n v="0"/>
    <n v="0"/>
    <n v="0"/>
    <n v="0"/>
    <s v="Yes"/>
    <s v="150k-225k"/>
    <n v="7"/>
    <s v="Education"/>
    <s v="Python"/>
    <n v="8"/>
    <n v="7"/>
    <n v="5"/>
    <n v="4"/>
    <n v="7"/>
    <n v="7"/>
    <n v="6.333333333333333"/>
    <s v="Easy"/>
    <s v="Remote Work"/>
    <x v="0"/>
    <n v="0"/>
    <n v="30"/>
    <s v="High School"/>
    <n v="1"/>
    <s v="White or Caucasian"/>
    <s v="Middle East"/>
    <n v="0"/>
    <n v="0"/>
    <n v="0"/>
    <n v="0"/>
    <n v="0"/>
    <n v="0"/>
    <n v="0"/>
    <n v="0"/>
  </r>
  <r>
    <s v="62af07be7dc029e2d67cc3c8"/>
    <s v="anonymous"/>
    <s v="6/19/2022"/>
    <s v="7:25"/>
    <s v="0:01:52"/>
    <s v="Student/Looking/None"/>
    <n v="0"/>
    <n v="0"/>
    <n v="0"/>
    <n v="0"/>
    <n v="0"/>
    <s v="Yes"/>
    <s v="0-40k"/>
    <n v="1"/>
    <s v="Other"/>
    <s v="Python"/>
    <n v="3"/>
    <n v="9"/>
    <n v="9"/>
    <n v="9"/>
    <n v="9"/>
    <n v="9"/>
    <n v="8"/>
    <s v="Neither easy nor difficult"/>
    <s v="Better Salary"/>
    <x v="0"/>
    <n v="0"/>
    <n v="20"/>
    <s v="High School"/>
    <n v="1"/>
    <s v="Asian or Asian American"/>
    <s v="India"/>
    <n v="0"/>
    <n v="0"/>
    <n v="0"/>
    <n v="1"/>
    <n v="0"/>
    <n v="0"/>
    <n v="0"/>
    <n v="0"/>
  </r>
  <r>
    <s v="62af10295d257a28a31e6ff8"/>
    <s v="anonymous"/>
    <s v="6/19/2022"/>
    <s v="8:01"/>
    <s v="0:01:24"/>
    <s v="Data Analyst"/>
    <n v="1"/>
    <n v="0"/>
    <n v="0"/>
    <n v="0"/>
    <n v="0"/>
    <s v="Yes"/>
    <s v="0-40k"/>
    <n v="1"/>
    <s v="Education"/>
    <s v="Python"/>
    <n v="0"/>
    <n v="2"/>
    <n v="3"/>
    <n v="2"/>
    <n v="4"/>
    <n v="2"/>
    <n v="2.1666666666666665"/>
    <s v="Neither easy nor difficult"/>
    <s v="Better Salary"/>
    <x v="0"/>
    <n v="0"/>
    <n v="23"/>
    <s v="Bachelors"/>
    <n v="3"/>
    <s v="Asian or Asian American"/>
    <s v="India"/>
    <n v="0"/>
    <n v="0"/>
    <n v="0"/>
    <n v="1"/>
    <n v="0"/>
    <n v="0"/>
    <n v="0"/>
    <n v="0"/>
  </r>
  <r>
    <s v="62af387018134ddc75df894e"/>
    <s v="anonymous"/>
    <s v="6/19/2022"/>
    <s v="10:53"/>
    <s v="0:01:47"/>
    <s v="Data Analyst"/>
    <n v="1"/>
    <n v="0"/>
    <n v="0"/>
    <n v="0"/>
    <n v="0"/>
    <s v="No"/>
    <s v="106k-125k"/>
    <n v="5"/>
    <s v="Tech"/>
    <s v="Python"/>
    <n v="8"/>
    <n v="8"/>
    <n v="9"/>
    <n v="8"/>
    <n v="7"/>
    <n v="7"/>
    <n v="7.833333333333333"/>
    <s v="Neither easy nor difficult"/>
    <s v="Good Work/Life Balance"/>
    <x v="0"/>
    <n v="0"/>
    <n v="33"/>
    <s v="Masters"/>
    <n v="4"/>
    <s v="White or Caucasian"/>
    <s v="North America"/>
    <n v="1"/>
    <n v="0"/>
    <n v="0"/>
    <n v="0"/>
    <n v="0"/>
    <n v="0"/>
    <n v="0"/>
    <n v="0"/>
  </r>
  <r>
    <s v="62af49025d257a28a31eb2f1"/>
    <s v="anonymous"/>
    <s v="6/19/2022"/>
    <s v="12:04"/>
    <s v="0:01:40"/>
    <s v="Student/Looking/None"/>
    <n v="0"/>
    <n v="0"/>
    <n v="0"/>
    <n v="0"/>
    <n v="0"/>
    <s v="Yes"/>
    <s v="0-40k"/>
    <n v="1"/>
    <s v="Tech"/>
    <s v="Python"/>
    <n v="2"/>
    <n v="3"/>
    <n v="3"/>
    <n v="5"/>
    <n v="5"/>
    <n v="9"/>
    <n v="4.5"/>
    <s v="Easy"/>
    <s v="Remote Work"/>
    <x v="0"/>
    <n v="0"/>
    <n v="26"/>
    <s v="Bachelors"/>
    <n v="3"/>
    <s v="Black or African American"/>
    <s v="Africa"/>
    <n v="0"/>
    <n v="1"/>
    <n v="0"/>
    <n v="0"/>
    <n v="0"/>
    <n v="0"/>
    <n v="0"/>
    <n v="0"/>
  </r>
  <r>
    <s v="62af53ce0f8c8599d5c04934"/>
    <s v="anonymous"/>
    <s v="6/19/2022"/>
    <s v="12:50"/>
    <s v="0:03:57"/>
    <s v="Data Analyst"/>
    <n v="1"/>
    <n v="0"/>
    <n v="0"/>
    <n v="0"/>
    <n v="0"/>
    <s v="Yes"/>
    <s v="0-40k"/>
    <n v="1"/>
    <s v="Other"/>
    <s v="R"/>
    <n v="3"/>
    <n v="9"/>
    <n v="8"/>
    <n v="8"/>
    <n v="6"/>
    <n v="6"/>
    <n v="6.666666666666667"/>
    <s v="Difficult"/>
    <s v="Better Salary"/>
    <x v="0"/>
    <n v="0"/>
    <n v="27"/>
    <s v="Bachelors"/>
    <n v="3"/>
    <s v="Asian or Asian American"/>
    <s v="India"/>
    <n v="0"/>
    <n v="0"/>
    <n v="0"/>
    <n v="1"/>
    <n v="0"/>
    <n v="0"/>
    <n v="0"/>
    <n v="0"/>
  </r>
  <r>
    <s v="62a631782e54c9003e56ac36"/>
    <s v="anonymous"/>
    <s v="6/12/2022"/>
    <s v="14:33"/>
    <s v="0:10:34"/>
    <s v="Student/Looking/None"/>
    <n v="0"/>
    <n v="0"/>
    <n v="0"/>
    <n v="0"/>
    <n v="0"/>
    <s v="Yes"/>
    <s v="0-40k"/>
    <n v="1"/>
    <s v="Finance"/>
    <s v="SQL"/>
    <n v="7"/>
    <n v="9"/>
    <n v="10"/>
    <n v="10"/>
    <n v="3"/>
    <n v="4"/>
    <n v="7.166666666666667"/>
    <s v="Easy"/>
    <s v="Remote Work"/>
    <x v="0"/>
    <n v="0"/>
    <n v="33"/>
    <s v="Bachelors"/>
    <n v="3"/>
    <s v="White or Caucasian"/>
    <s v="South America"/>
    <n v="0"/>
    <n v="0"/>
    <n v="0"/>
    <n v="0"/>
    <n v="0"/>
    <n v="0"/>
    <n v="0"/>
    <n v="1"/>
  </r>
  <r>
    <s v="62af9ed7f3072dd892739279"/>
    <s v="anonymous"/>
    <s v="6/19/2022"/>
    <s v="18:10"/>
    <s v="0:02:06"/>
    <s v="Data Analyst"/>
    <n v="1"/>
    <n v="0"/>
    <n v="0"/>
    <n v="0"/>
    <n v="0"/>
    <s v="Yes"/>
    <s v="0-40k"/>
    <n v="1"/>
    <s v="Tech"/>
    <s v="Python"/>
    <n v="3"/>
    <n v="9"/>
    <n v="9"/>
    <n v="6"/>
    <n v="9"/>
    <n v="4"/>
    <n v="6.666666666666667"/>
    <s v="Easy"/>
    <s v="Better Salary"/>
    <x v="0"/>
    <n v="0"/>
    <n v="23"/>
    <s v="Masters"/>
    <n v="4"/>
    <s v="White or Caucasian"/>
    <s v="Europe"/>
    <n v="0"/>
    <n v="0"/>
    <n v="1"/>
    <n v="0"/>
    <n v="0"/>
    <n v="0"/>
    <n v="0"/>
    <n v="0"/>
  </r>
  <r>
    <s v="62b152960f8c8599d5c31550"/>
    <s v="anonymous"/>
    <s v="6/21/2022"/>
    <s v="1:09"/>
    <s v="0:01:54"/>
    <s v="Other"/>
    <n v="0"/>
    <n v="0"/>
    <n v="0"/>
    <n v="0"/>
    <n v="0"/>
    <s v="Yes"/>
    <s v="0-40k"/>
    <n v="1"/>
    <s v="Other"/>
    <s v="Python"/>
    <n v="3"/>
    <n v="6"/>
    <n v="7"/>
    <n v="5"/>
    <n v="4"/>
    <n v="4"/>
    <n v="4.833333333333333"/>
    <s v="Neither easy nor difficult"/>
    <s v="Better Salary"/>
    <x v="0"/>
    <n v="0"/>
    <n v="28"/>
    <s v="Bachelors"/>
    <n v="3"/>
    <s v="Hispanic or Latino"/>
    <s v="North America"/>
    <n v="1"/>
    <n v="0"/>
    <n v="0"/>
    <n v="0"/>
    <n v="0"/>
    <n v="0"/>
    <n v="0"/>
    <n v="0"/>
  </r>
  <r>
    <s v="62af6371f8d5efcc2208e923"/>
    <s v="anonymous"/>
    <s v="6/19/2022"/>
    <s v="13:57"/>
    <s v="0:02:21"/>
    <s v="Student/Looking/None"/>
    <n v="0"/>
    <n v="0"/>
    <n v="0"/>
    <n v="0"/>
    <n v="0"/>
    <s v="No"/>
    <s v="0-40k"/>
    <n v="1"/>
    <s v="Agriculture"/>
    <s v="SQL"/>
    <n v="0"/>
    <n v="8"/>
    <n v="8"/>
    <n v="8"/>
    <n v="8"/>
    <n v="8"/>
    <n v="6.666666666666667"/>
    <s v="Neither easy nor difficult"/>
    <s v="Better Salary"/>
    <x v="0"/>
    <n v="0"/>
    <n v="22"/>
    <s v="Bachelors"/>
    <n v="3"/>
    <s v="Asian or Asian American"/>
    <s v="Asia"/>
    <n v="0"/>
    <n v="0"/>
    <n v="0"/>
    <n v="0"/>
    <n v="0"/>
    <n v="1"/>
    <n v="0"/>
    <n v="0"/>
  </r>
  <r>
    <s v="62b21d40bae91e4b8b985154"/>
    <s v="anonymous"/>
    <s v="6/21/2022"/>
    <s v="15:34"/>
    <s v="0:03:25"/>
    <s v="BI Developer/Engineer"/>
    <n v="0"/>
    <n v="0"/>
    <n v="0"/>
    <n v="1"/>
    <n v="0"/>
    <s v="No"/>
    <s v="106k-125k"/>
    <n v="5"/>
    <s v="Other"/>
    <s v="Python"/>
    <n v="3"/>
    <n v="2"/>
    <n v="5"/>
    <n v="3"/>
    <n v="3"/>
    <n v="4"/>
    <n v="3.3333333333333335"/>
    <s v="Neither easy nor difficult"/>
    <s v="Better Salary"/>
    <x v="0"/>
    <n v="0"/>
    <n v="37"/>
    <s v="Masters"/>
    <n v="4"/>
    <s v="White or Caucasian"/>
    <s v="North America"/>
    <n v="1"/>
    <n v="0"/>
    <n v="0"/>
    <n v="0"/>
    <n v="0"/>
    <n v="0"/>
    <n v="0"/>
    <n v="0"/>
  </r>
  <r>
    <s v="62a654165d257a28a3112ac9"/>
    <s v="anonymous"/>
    <s v="6/12/2022"/>
    <s v="17:01"/>
    <s v="0:02:04"/>
    <s v="Software Engineer "/>
    <n v="0"/>
    <n v="0"/>
    <n v="0"/>
    <n v="0"/>
    <n v="0"/>
    <s v="Yes"/>
    <s v="86k-105k"/>
    <n v="4"/>
    <s v="Finance"/>
    <s v="Python"/>
    <n v="7"/>
    <n v="5"/>
    <n v="5"/>
    <n v="8"/>
    <n v="8"/>
    <n v="8"/>
    <n v="6.833333333333333"/>
    <s v="Neither easy nor difficult"/>
    <s v="Remote Work"/>
    <x v="1"/>
    <n v="1"/>
    <n v="40"/>
    <s v="Associates"/>
    <n v="2"/>
    <s v="Other"/>
    <s v="North America"/>
    <n v="1"/>
    <n v="0"/>
    <n v="0"/>
    <n v="0"/>
    <n v="0"/>
    <n v="0"/>
    <n v="0"/>
    <n v="0"/>
  </r>
  <r>
    <s v="62b2ea87f8d5efcc220e3e21"/>
    <s v="anonymous"/>
    <s v="6/22/2022"/>
    <s v="6:10"/>
    <s v="0:01:24"/>
    <s v="Data Analyst"/>
    <n v="1"/>
    <n v="0"/>
    <n v="0"/>
    <n v="0"/>
    <n v="0"/>
    <s v="Yes"/>
    <s v="106k-125k"/>
    <n v="5"/>
    <s v="Finance"/>
    <s v="Python"/>
    <n v="5"/>
    <n v="6"/>
    <n v="6"/>
    <n v="5"/>
    <n v="4"/>
    <n v="3"/>
    <n v="4.833333333333333"/>
    <s v="Easy"/>
    <s v="Good Work/Life Balance"/>
    <x v="0"/>
    <n v="0"/>
    <n v="42"/>
    <s v="Masters"/>
    <n v="4"/>
    <s v="White or Caucasian"/>
    <s v="North America"/>
    <n v="1"/>
    <n v="0"/>
    <n v="0"/>
    <n v="0"/>
    <n v="0"/>
    <n v="0"/>
    <n v="0"/>
    <n v="0"/>
  </r>
  <r>
    <s v="62b35284cec54911e9e1818c"/>
    <s v="anonymous"/>
    <s v="6/22/2022"/>
    <s v="13:33"/>
    <s v="0:01:11"/>
    <s v="Student/Looking/None"/>
    <n v="0"/>
    <n v="0"/>
    <n v="0"/>
    <n v="0"/>
    <n v="0"/>
    <s v="No"/>
    <s v="0-40k"/>
    <n v="1"/>
    <s v="Tech"/>
    <s v="R"/>
    <n v="0"/>
    <n v="0"/>
    <n v="0"/>
    <n v="0"/>
    <n v="0"/>
    <n v="0"/>
    <n v="0"/>
    <s v="Neither easy nor difficult"/>
    <s v="Good Culture"/>
    <x v="1"/>
    <n v="1"/>
    <n v="25"/>
    <s v="Bachelors"/>
    <n v="3"/>
    <s v="Asian or Asian American"/>
    <s v="North America"/>
    <n v="1"/>
    <n v="0"/>
    <n v="0"/>
    <n v="0"/>
    <n v="0"/>
    <n v="0"/>
    <n v="0"/>
    <n v="0"/>
  </r>
  <r>
    <s v="62a3d21ef3072dd8926314d1"/>
    <s v="anonymous"/>
    <s v="6/10/2022"/>
    <s v="19:22"/>
    <s v="0:02:40"/>
    <s v="Data Analyst"/>
    <n v="1"/>
    <n v="0"/>
    <n v="0"/>
    <n v="0"/>
    <n v="0"/>
    <s v="No"/>
    <s v="0-40k"/>
    <n v="1"/>
    <s v="Finance"/>
    <s v="Python"/>
    <n v="1"/>
    <n v="2"/>
    <n v="10"/>
    <n v="1"/>
    <n v="2"/>
    <n v="8"/>
    <n v="4"/>
    <s v="Difficult"/>
    <s v="Remote Work"/>
    <x v="1"/>
    <n v="1"/>
    <n v="29"/>
    <s v="Bachelors"/>
    <n v="3"/>
    <s v="Hispanic or Latino"/>
    <s v="South America"/>
    <n v="0"/>
    <n v="0"/>
    <n v="0"/>
    <n v="0"/>
    <n v="0"/>
    <n v="0"/>
    <n v="0"/>
    <n v="1"/>
  </r>
  <r>
    <s v="62b525563f28f20328aeee5c"/>
    <s v="anonymous"/>
    <s v="6/23/2022"/>
    <s v="22:45"/>
    <s v="0:00:50"/>
    <s v="Data Analyst"/>
    <n v="1"/>
    <n v="0"/>
    <n v="0"/>
    <n v="0"/>
    <n v="0"/>
    <s v="Yes"/>
    <s v="125k-150k"/>
    <n v="6"/>
    <s v="Other"/>
    <s v="R"/>
    <n v="8"/>
    <n v="5"/>
    <n v="6"/>
    <n v="6"/>
    <n v="5"/>
    <n v="7"/>
    <n v="6.166666666666667"/>
    <s v="Easy"/>
    <s v="Better Salary"/>
    <x v="0"/>
    <n v="0"/>
    <n v="26"/>
    <s v="Bachelors"/>
    <n v="3"/>
    <s v="White or Caucasian"/>
    <s v="North America"/>
    <n v="1"/>
    <n v="0"/>
    <n v="0"/>
    <n v="0"/>
    <n v="0"/>
    <n v="0"/>
    <n v="0"/>
    <n v="0"/>
  </r>
  <r>
    <s v="62b5a3e29bc428d5345f6e89"/>
    <s v="anonymous"/>
    <s v="6/24/2022"/>
    <s v="7:45"/>
    <s v="0:03:12"/>
    <s v="Other"/>
    <n v="0"/>
    <n v="0"/>
    <n v="0"/>
    <n v="0"/>
    <n v="0"/>
    <s v="No"/>
    <s v="0-40k"/>
    <n v="1"/>
    <s v="Other"/>
    <s v="R"/>
    <n v="4"/>
    <n v="6"/>
    <n v="7"/>
    <n v="7"/>
    <n v="4"/>
    <n v="6"/>
    <n v="5.666666666666667"/>
    <s v="Difficult"/>
    <s v="Better Salary"/>
    <x v="0"/>
    <n v="0"/>
    <n v="21"/>
    <s v="Bachelors"/>
    <n v="3"/>
    <s v="White or Caucasian"/>
    <s v="North America"/>
    <n v="1"/>
    <n v="0"/>
    <n v="0"/>
    <n v="0"/>
    <n v="0"/>
    <n v="0"/>
    <n v="0"/>
    <n v="0"/>
  </r>
  <r>
    <s v="62a3498e575fa3a5ae88c554"/>
    <s v="anonymous"/>
    <s v="6/10/2022"/>
    <s v="9:39"/>
    <s v="0:01:55"/>
    <s v="Student/Looking/None"/>
    <n v="0"/>
    <n v="0"/>
    <n v="0"/>
    <n v="0"/>
    <n v="0"/>
    <s v="No"/>
    <s v="0-40k"/>
    <n v="1"/>
    <s v="Other"/>
    <s v="Other"/>
    <n v="7"/>
    <n v="9"/>
    <n v="7"/>
    <n v="8"/>
    <n v="8"/>
    <n v="10"/>
    <n v="8.1666666666666661"/>
    <s v="Neither easy nor difficult"/>
    <s v="Better Salary"/>
    <x v="0"/>
    <n v="0"/>
    <n v="24"/>
    <s v="Bachelors"/>
    <n v="3"/>
    <s v="Asian or Asian American"/>
    <s v="Asia"/>
    <n v="0"/>
    <n v="0"/>
    <n v="0"/>
    <n v="0"/>
    <n v="0"/>
    <n v="1"/>
    <n v="0"/>
    <n v="0"/>
  </r>
  <r>
    <s v="62a5cb12cf25554317330d69"/>
    <s v="anonymous"/>
    <s v="6/12/2022"/>
    <s v="7:16"/>
    <s v="0:03:44"/>
    <s v="Data Analyst"/>
    <n v="1"/>
    <n v="0"/>
    <n v="0"/>
    <n v="0"/>
    <n v="0"/>
    <s v="Yes"/>
    <s v="0-40k"/>
    <n v="1"/>
    <s v="Education"/>
    <s v="Python"/>
    <n v="2"/>
    <n v="1"/>
    <n v="2"/>
    <n v="3"/>
    <n v="4"/>
    <n v="3"/>
    <n v="2.5"/>
    <s v="Difficult"/>
    <s v="Remote Work"/>
    <x v="0"/>
    <n v="0"/>
    <n v="25"/>
    <s v="Bachelors"/>
    <n v="3"/>
    <s v="Black or African American"/>
    <s v="Africa"/>
    <n v="0"/>
    <n v="1"/>
    <n v="0"/>
    <n v="0"/>
    <n v="0"/>
    <n v="0"/>
    <n v="0"/>
    <n v="0"/>
  </r>
  <r>
    <s v="62b89039377223ff07b80fb5"/>
    <s v="anonymous"/>
    <s v="6/26/2022"/>
    <s v="12:58"/>
    <s v="0:01:19"/>
    <s v="Data Analyst"/>
    <n v="1"/>
    <n v="0"/>
    <n v="0"/>
    <n v="0"/>
    <n v="0"/>
    <s v="No"/>
    <s v="41k-65k"/>
    <n v="2"/>
    <s v="Other"/>
    <s v="Python"/>
    <n v="8"/>
    <n v="7"/>
    <n v="6"/>
    <n v="7"/>
    <n v="6"/>
    <n v="8"/>
    <n v="7"/>
    <s v="Easy"/>
    <s v="Remote Work"/>
    <x v="0"/>
    <n v="0"/>
    <n v="22"/>
    <s v="Bachelors"/>
    <n v="3"/>
    <s v="Asian or Asian American"/>
    <s v="North America"/>
    <n v="1"/>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F48C29-741E-448F-BCBC-D72378B7D0E1}" name="PivotTable5" cacheId="1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9">
  <location ref="A3:B12" firstHeaderRow="1" firstDataRow="1" firstDataCol="1"/>
  <pivotFields count="40">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sortType="descending" defaultSubtotal="0">
      <items count="9">
        <item x="5"/>
        <item x="0"/>
        <item x="7"/>
        <item x="1"/>
        <item x="3"/>
        <item x="6"/>
        <item x="2"/>
        <item x="8"/>
        <item x="4"/>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5"/>
  </rowFields>
  <rowItems count="9">
    <i>
      <x v="1"/>
    </i>
    <i>
      <x v="8"/>
    </i>
    <i>
      <x v="6"/>
    </i>
    <i>
      <x v="3"/>
    </i>
    <i>
      <x v="4"/>
    </i>
    <i>
      <x/>
    </i>
    <i>
      <x v="5"/>
    </i>
    <i>
      <x v="7"/>
    </i>
    <i>
      <x v="2"/>
    </i>
  </rowItems>
  <colItems count="1">
    <i/>
  </colItems>
  <dataFields count="1">
    <dataField name="Count of Q1 - Which Title Best Fits your Current Role?" fld="5" subtotal="count" baseField="0" baseItem="0"/>
  </dataFields>
  <chartFormats count="1">
    <chartFormat chart="1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203BFE-7E06-4A36-A718-C2E3E0657107}" name="PivotTable10" cacheId="2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location ref="A3:B9" firstHeaderRow="1" firstDataRow="1" firstDataCol="1"/>
  <pivotFields count="40">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6">
        <item x="4"/>
        <item x="1"/>
        <item x="2"/>
        <item x="3"/>
        <item x="5"/>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8"/>
  </rowFields>
  <rowItems count="6">
    <i>
      <x/>
    </i>
    <i>
      <x v="1"/>
    </i>
    <i>
      <x v="2"/>
    </i>
    <i>
      <x v="3"/>
    </i>
    <i>
      <x v="4"/>
    </i>
    <i>
      <x v="5"/>
    </i>
  </rowItems>
  <colItems count="1">
    <i/>
  </colItems>
  <dataFields count="1">
    <dataField name="Count of Q12 - Highest Level of Education" fld="28"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3E0112-A6BA-4874-A206-E42D94A469C1}" name="PivotTable15" cacheId="3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location ref="A3:B9" firstHeaderRow="1" firstDataRow="1" firstDataCol="1"/>
  <pivotFields count="40">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sortType="descending" defaultSubtotal="0">
      <items count="6">
        <item x="0"/>
        <item x="5"/>
        <item x="3"/>
        <item x="2"/>
        <item x="1"/>
        <item x="4"/>
      </items>
      <autoSortScope>
        <pivotArea dataOnly="0" outline="0" fieldPosition="0">
          <references count="1">
            <reference field="4294967294" count="1" selected="0">
              <x v="0"/>
            </reference>
          </references>
        </pivotArea>
      </autoSortScope>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8"/>
  </rowFields>
  <rowItems count="6">
    <i>
      <x v="4"/>
    </i>
    <i>
      <x v="2"/>
    </i>
    <i>
      <x/>
    </i>
    <i>
      <x v="3"/>
    </i>
    <i>
      <x v="5"/>
    </i>
    <i>
      <x v="1"/>
    </i>
  </rowItems>
  <colItems count="1">
    <i/>
  </colItems>
  <dataFields count="1">
    <dataField name="Count of Q12 - Highest Level of Education" fld="28"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006F85-6FC5-456D-A541-95EFD8B64956}" name="PivotTable20" cacheId="4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6">
  <location ref="A3:B5" firstHeaderRow="1" firstDataRow="1" firstDataCol="1"/>
  <pivotFields count="40">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25"/>
  </rowFields>
  <rowItems count="2">
    <i>
      <x/>
    </i>
    <i>
      <x v="1"/>
    </i>
  </rowItems>
  <colItems count="1">
    <i/>
  </colItems>
  <dataFields count="1">
    <dataField name="Count of Q9 - Male/Female?" fld="25"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10375A4-B3BB-4B96-875B-8C034E6FBCE6}"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2:C11" firstHeaderRow="1" firstDataRow="1" firstDataCol="1"/>
  <pivotFields count="24">
    <pivotField showAll="0"/>
    <pivotField showAll="0"/>
    <pivotField showAll="0"/>
    <pivotField showAll="0"/>
    <pivotField showAll="0"/>
    <pivotField showAll="0"/>
    <pivotField showAll="0"/>
    <pivotField axis="axisRow" dataField="1" showAll="0" sortType="descending">
      <items count="9">
        <item x="5"/>
        <item x="6"/>
        <item x="1"/>
        <item x="7"/>
        <item x="3"/>
        <item x="4"/>
        <item x="0"/>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9">
    <i>
      <x v="7"/>
    </i>
    <i>
      <x v="2"/>
    </i>
    <i>
      <x v="1"/>
    </i>
    <i>
      <x/>
    </i>
    <i>
      <x v="6"/>
    </i>
    <i>
      <x v="5"/>
    </i>
    <i>
      <x v="4"/>
    </i>
    <i>
      <x v="3"/>
    </i>
    <i t="grand">
      <x/>
    </i>
  </rowItems>
  <colItems count="1">
    <i/>
  </colItems>
  <dataFields count="1">
    <dataField name="Count of Q3 - Current Yearly Salary (in USD)" fld="7"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EBFECCA-E5CC-4209-9357-D3575BC93229}" name="PivotTable4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1:G8" firstHeaderRow="0" firstDataRow="1" firstDataCol="1"/>
  <pivotFields count="24">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axis="axisRow" showAll="0">
      <items count="7">
        <item x="4"/>
        <item x="1"/>
        <item x="2"/>
        <item x="3"/>
        <item x="5"/>
        <item x="0"/>
        <item t="default"/>
      </items>
    </pivotField>
    <pivotField showAll="0"/>
    <pivotField showAll="0"/>
  </pivotFields>
  <rowFields count="1">
    <field x="21"/>
  </rowFields>
  <rowItems count="7">
    <i>
      <x/>
    </i>
    <i>
      <x v="1"/>
    </i>
    <i>
      <x v="2"/>
    </i>
    <i>
      <x v="3"/>
    </i>
    <i>
      <x v="4"/>
    </i>
    <i>
      <x v="5"/>
    </i>
    <i t="grand">
      <x/>
    </i>
  </rowItems>
  <colFields count="1">
    <field x="-2"/>
  </colFields>
  <colItems count="6">
    <i>
      <x/>
    </i>
    <i i="1">
      <x v="1"/>
    </i>
    <i i="2">
      <x v="2"/>
    </i>
    <i i="3">
      <x v="3"/>
    </i>
    <i i="4">
      <x v="4"/>
    </i>
    <i i="5">
      <x v="5"/>
    </i>
  </colItems>
  <dataFields count="6">
    <dataField name="Salary (avg)" fld="10" subtotal="average" baseField="21" baseItem="0" numFmtId="2"/>
    <dataField name="Work/Life Balance c(avg)" fld="11" subtotal="average" baseField="21" baseItem="0" numFmtId="2"/>
    <dataField name="Coworkers (avg)" fld="12" subtotal="average" baseField="21" baseItem="0" numFmtId="2"/>
    <dataField name="Management (avg)" fld="13" subtotal="average" baseField="21" baseItem="0" numFmtId="2"/>
    <dataField name="Upward Mobility (avg)" fld="14" subtotal="average" baseField="21" baseItem="0" numFmtId="2"/>
    <dataField name="Learning New Things (avg)" fld="15" subtotal="average" baseField="21" baseItem="0" numFmtId="2"/>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84C84-821B-449A-9033-17293FA7FF04}">
  <dimension ref="A3:B12"/>
  <sheetViews>
    <sheetView workbookViewId="0">
      <selection activeCell="B7" sqref="B7"/>
    </sheetView>
  </sheetViews>
  <sheetFormatPr defaultRowHeight="15"/>
  <cols>
    <col min="1" max="1" width="43.28515625" bestFit="1" customWidth="1"/>
    <col min="2" max="2" width="49.28515625" bestFit="1" customWidth="1"/>
  </cols>
  <sheetData>
    <row r="3" spans="1:2">
      <c r="A3" s="9" t="s">
        <v>5</v>
      </c>
      <c r="B3" t="s">
        <v>1468</v>
      </c>
    </row>
    <row r="4" spans="1:2">
      <c r="A4" t="s">
        <v>28</v>
      </c>
      <c r="B4" s="67">
        <v>377</v>
      </c>
    </row>
    <row r="5" spans="1:2">
      <c r="A5" t="s">
        <v>75</v>
      </c>
      <c r="B5" s="67">
        <v>84</v>
      </c>
    </row>
    <row r="6" spans="1:2">
      <c r="A6" t="s">
        <v>52</v>
      </c>
      <c r="B6" s="67">
        <v>75</v>
      </c>
    </row>
    <row r="7" spans="1:2">
      <c r="A7" t="s">
        <v>50</v>
      </c>
      <c r="B7" s="67">
        <v>38</v>
      </c>
    </row>
    <row r="8" spans="1:2">
      <c r="A8" t="s">
        <v>70</v>
      </c>
      <c r="B8" s="67">
        <v>25</v>
      </c>
    </row>
    <row r="9" spans="1:2">
      <c r="A9" t="s">
        <v>420</v>
      </c>
      <c r="B9" s="67">
        <v>8</v>
      </c>
    </row>
    <row r="10" spans="1:2">
      <c r="A10" t="s">
        <v>627</v>
      </c>
      <c r="B10" s="67">
        <v>5</v>
      </c>
    </row>
    <row r="11" spans="1:2">
      <c r="A11" t="s">
        <v>547</v>
      </c>
      <c r="B11" s="67">
        <v>4</v>
      </c>
    </row>
    <row r="12" spans="1:2">
      <c r="A12" t="s">
        <v>579</v>
      </c>
      <c r="B12" s="67">
        <v>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1FF0F-7A15-45CE-A38C-BB7AD149977D}">
  <dimension ref="A3:B9"/>
  <sheetViews>
    <sheetView workbookViewId="0">
      <selection activeCell="A3" sqref="A3"/>
    </sheetView>
  </sheetViews>
  <sheetFormatPr defaultRowHeight="15"/>
  <cols>
    <col min="1" max="1" width="32.28515625" bestFit="1" customWidth="1"/>
    <col min="2" max="2" width="38.28515625" bestFit="1" customWidth="1"/>
  </cols>
  <sheetData>
    <row r="3" spans="1:2">
      <c r="A3" s="9" t="s">
        <v>20</v>
      </c>
      <c r="B3" t="s">
        <v>1469</v>
      </c>
    </row>
    <row r="4" spans="1:2">
      <c r="A4" t="s">
        <v>138</v>
      </c>
      <c r="B4" s="67">
        <v>15</v>
      </c>
    </row>
    <row r="5" spans="1:2">
      <c r="A5" t="s">
        <v>77</v>
      </c>
      <c r="B5" s="67">
        <v>323</v>
      </c>
    </row>
    <row r="6" spans="1:2">
      <c r="A6" t="s">
        <v>96</v>
      </c>
      <c r="B6" s="67">
        <v>35</v>
      </c>
    </row>
    <row r="7" spans="1:2">
      <c r="A7" t="s">
        <v>100</v>
      </c>
      <c r="B7" s="67">
        <v>190</v>
      </c>
    </row>
    <row r="8" spans="1:2">
      <c r="A8" t="s">
        <v>244</v>
      </c>
      <c r="B8" s="67">
        <v>5</v>
      </c>
    </row>
    <row r="9" spans="1:2">
      <c r="A9" t="s">
        <v>36</v>
      </c>
      <c r="B9" s="67">
        <v>51</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A0EDF-DE36-4912-B7A7-9DD4503FC76F}">
  <dimension ref="A3:B9"/>
  <sheetViews>
    <sheetView workbookViewId="0">
      <selection activeCell="A3" sqref="A3"/>
    </sheetView>
  </sheetViews>
  <sheetFormatPr defaultRowHeight="15"/>
  <cols>
    <col min="1" max="1" width="32.28515625" bestFit="1" customWidth="1"/>
    <col min="2" max="2" width="38.28515625" bestFit="1" customWidth="1"/>
  </cols>
  <sheetData>
    <row r="3" spans="1:2">
      <c r="A3" s="9" t="s">
        <v>20</v>
      </c>
      <c r="B3" t="s">
        <v>1469</v>
      </c>
    </row>
    <row r="4" spans="1:2">
      <c r="A4" t="s">
        <v>77</v>
      </c>
      <c r="B4" s="67">
        <v>323</v>
      </c>
    </row>
    <row r="5" spans="1:2">
      <c r="A5" t="s">
        <v>100</v>
      </c>
      <c r="B5" s="67">
        <v>190</v>
      </c>
    </row>
    <row r="6" spans="1:2">
      <c r="A6" t="s">
        <v>36</v>
      </c>
      <c r="B6" s="67">
        <v>51</v>
      </c>
    </row>
    <row r="7" spans="1:2">
      <c r="A7" t="s">
        <v>96</v>
      </c>
      <c r="B7" s="67">
        <v>35</v>
      </c>
    </row>
    <row r="8" spans="1:2">
      <c r="A8" t="s">
        <v>138</v>
      </c>
      <c r="B8" s="67">
        <v>15</v>
      </c>
    </row>
    <row r="9" spans="1:2">
      <c r="A9" t="s">
        <v>244</v>
      </c>
      <c r="B9" s="67">
        <v>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312C8-2093-4CF7-B871-C3A0DCFFDBC9}">
  <dimension ref="A3:B5"/>
  <sheetViews>
    <sheetView workbookViewId="0">
      <selection activeCell="A3" sqref="A3"/>
    </sheetView>
  </sheetViews>
  <sheetFormatPr defaultRowHeight="15"/>
  <cols>
    <col min="1" max="1" width="20.5703125" bestFit="1" customWidth="1"/>
    <col min="2" max="2" width="26.5703125" bestFit="1" customWidth="1"/>
  </cols>
  <sheetData>
    <row r="3" spans="1:2">
      <c r="A3" s="9" t="s">
        <v>18</v>
      </c>
      <c r="B3" t="s">
        <v>1470</v>
      </c>
    </row>
    <row r="4" spans="1:2">
      <c r="A4" t="s">
        <v>62</v>
      </c>
      <c r="B4" s="67">
        <v>158</v>
      </c>
    </row>
    <row r="5" spans="1:2">
      <c r="A5" t="s">
        <v>35</v>
      </c>
      <c r="B5" s="67">
        <v>461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N620"/>
  <sheetViews>
    <sheetView tabSelected="1" topLeftCell="V1" zoomScale="70" zoomScaleNormal="70" workbookViewId="0">
      <selection activeCell="W35" sqref="W35"/>
    </sheetView>
  </sheetViews>
  <sheetFormatPr defaultRowHeight="15"/>
  <cols>
    <col min="2" max="2" width="6.28515625" customWidth="1"/>
    <col min="4" max="4" width="8.28515625" customWidth="1"/>
    <col min="5" max="5" width="5.7109375" customWidth="1"/>
    <col min="6" max="6" width="45.5703125" bestFit="1" customWidth="1"/>
    <col min="7" max="7" width="20" hidden="1" customWidth="1"/>
    <col min="8" max="8" width="21.7109375" hidden="1" customWidth="1"/>
    <col min="9" max="9" width="21.140625" hidden="1" customWidth="1"/>
    <col min="10" max="10" width="30.140625" hidden="1" customWidth="1"/>
    <col min="11" max="11" width="27.42578125" hidden="1" customWidth="1"/>
    <col min="12" max="12" width="39.5703125" bestFit="1" customWidth="1"/>
    <col min="13" max="13" width="36.42578125" bestFit="1" customWidth="1"/>
    <col min="14" max="14" width="36.42578125" customWidth="1"/>
    <col min="15" max="15" width="37.28515625" bestFit="1" customWidth="1"/>
    <col min="16" max="16" width="22.85546875" customWidth="1"/>
    <col min="17" max="17" width="72.5703125" customWidth="1"/>
    <col min="18" max="18" width="86.140625" bestFit="1" customWidth="1"/>
    <col min="19" max="19" width="79.140625" bestFit="1" customWidth="1"/>
    <col min="20" max="20" width="81.5703125" bestFit="1" customWidth="1"/>
    <col min="21" max="21" width="84.7109375" bestFit="1" customWidth="1"/>
    <col min="22" max="22" width="88.42578125" bestFit="1" customWidth="1"/>
    <col min="23" max="23" width="34.28515625" customWidth="1"/>
    <col min="24" max="24" width="51.7109375" bestFit="1" customWidth="1"/>
    <col min="25" max="25" width="89.85546875" bestFit="1" customWidth="1"/>
    <col min="26" max="26" width="22.85546875" bestFit="1" customWidth="1"/>
    <col min="27" max="27" width="22.85546875" hidden="1" customWidth="1"/>
    <col min="28" max="28" width="21.28515625" bestFit="1" customWidth="1"/>
    <col min="29" max="29" width="34.5703125" bestFit="1" customWidth="1"/>
    <col min="30" max="30" width="34.5703125" hidden="1" customWidth="1"/>
    <col min="31" max="31" width="74.5703125" bestFit="1" customWidth="1"/>
    <col min="32" max="32" width="20.140625" customWidth="1"/>
    <col min="33" max="33" width="13.85546875" hidden="1" customWidth="1"/>
    <col min="34" max="36" width="0" hidden="1" customWidth="1"/>
    <col min="37" max="37" width="14.42578125" hidden="1" customWidth="1"/>
    <col min="38" max="40" width="0" hidden="1" customWidth="1"/>
  </cols>
  <sheetData>
    <row r="1" spans="1:40" s="2" customFormat="1">
      <c r="A1" s="1" t="s">
        <v>0</v>
      </c>
      <c r="B1" s="1" t="s">
        <v>1</v>
      </c>
      <c r="C1" s="1" t="s">
        <v>2</v>
      </c>
      <c r="D1" s="1" t="s">
        <v>3</v>
      </c>
      <c r="E1" s="1" t="s">
        <v>4</v>
      </c>
      <c r="F1" s="1" t="s">
        <v>5</v>
      </c>
      <c r="G1" s="1" t="s">
        <v>28</v>
      </c>
      <c r="H1" s="1" t="s">
        <v>50</v>
      </c>
      <c r="I1" s="1" t="s">
        <v>70</v>
      </c>
      <c r="J1" s="1" t="s">
        <v>420</v>
      </c>
      <c r="K1" s="1" t="s">
        <v>627</v>
      </c>
      <c r="L1" s="1" t="s">
        <v>6</v>
      </c>
      <c r="M1" s="1" t="s">
        <v>7</v>
      </c>
      <c r="N1" s="1" t="s">
        <v>1431</v>
      </c>
      <c r="O1" s="1" t="s">
        <v>8</v>
      </c>
      <c r="P1" s="1" t="s">
        <v>9</v>
      </c>
      <c r="Q1" s="1" t="s">
        <v>10</v>
      </c>
      <c r="R1" s="1" t="s">
        <v>11</v>
      </c>
      <c r="S1" s="1" t="s">
        <v>12</v>
      </c>
      <c r="T1" s="1" t="s">
        <v>13</v>
      </c>
      <c r="U1" s="1" t="s">
        <v>14</v>
      </c>
      <c r="V1" s="1" t="s">
        <v>15</v>
      </c>
      <c r="W1" s="1" t="s">
        <v>1435</v>
      </c>
      <c r="X1" s="1" t="s">
        <v>16</v>
      </c>
      <c r="Y1" s="1" t="s">
        <v>17</v>
      </c>
      <c r="Z1" s="1" t="s">
        <v>18</v>
      </c>
      <c r="AA1" s="1" t="s">
        <v>1438</v>
      </c>
      <c r="AB1" s="1" t="s">
        <v>19</v>
      </c>
      <c r="AC1" s="1" t="s">
        <v>20</v>
      </c>
      <c r="AD1" s="1" t="s">
        <v>1415</v>
      </c>
      <c r="AE1" s="1" t="s">
        <v>21</v>
      </c>
      <c r="AF1" s="1" t="s">
        <v>22</v>
      </c>
      <c r="AG1" s="2" t="s">
        <v>38</v>
      </c>
      <c r="AH1" s="2" t="s">
        <v>56</v>
      </c>
      <c r="AI1" s="2" t="s">
        <v>187</v>
      </c>
      <c r="AJ1" s="2" t="s">
        <v>146</v>
      </c>
      <c r="AK1" s="2" t="s">
        <v>105</v>
      </c>
      <c r="AL1" s="2" t="s">
        <v>169</v>
      </c>
      <c r="AM1" s="2" t="s">
        <v>181</v>
      </c>
      <c r="AN1" s="2" t="s">
        <v>172</v>
      </c>
    </row>
    <row r="2" spans="1:40">
      <c r="A2" t="s">
        <v>23</v>
      </c>
      <c r="B2" t="s">
        <v>24</v>
      </c>
      <c r="C2" t="s">
        <v>25</v>
      </c>
      <c r="D2" t="s">
        <v>26</v>
      </c>
      <c r="E2" t="s">
        <v>27</v>
      </c>
      <c r="F2" t="s">
        <v>28</v>
      </c>
      <c r="G2">
        <f>IF(F2="Data Analyst", 1, 0)</f>
        <v>1</v>
      </c>
      <c r="H2">
        <f>IF(F2="Data Engineer",1,0)</f>
        <v>0</v>
      </c>
      <c r="I2">
        <f>IF(F2="Data Scientist",1,0)</f>
        <v>0</v>
      </c>
      <c r="J2">
        <f>IF(F2="BI Developer/Engineer", 1, 0)</f>
        <v>0</v>
      </c>
      <c r="K2">
        <f>IF(F2="Database Developer", 1, 0)</f>
        <v>0</v>
      </c>
      <c r="L2" t="s">
        <v>29</v>
      </c>
      <c r="M2" t="s">
        <v>30</v>
      </c>
      <c r="N2">
        <f>IF(M2="0-40k", 1, IF(M2="41k-65k", 2, IF(M2="66k-85k", 3, IF(M2="86k-105k", 4, IF(M2="106k-125k", 5, IF(M2="125k-150k", 6, IF(M2="150k-225k", 7, IF(M2="225k+", 8, ""))))))))</f>
        <v>5</v>
      </c>
      <c r="O2" t="s">
        <v>31</v>
      </c>
      <c r="P2" t="s">
        <v>32</v>
      </c>
      <c r="Q2">
        <v>9</v>
      </c>
      <c r="R2">
        <v>9</v>
      </c>
      <c r="S2">
        <v>7</v>
      </c>
      <c r="T2">
        <v>5</v>
      </c>
      <c r="U2">
        <v>5</v>
      </c>
      <c r="V2">
        <v>7</v>
      </c>
      <c r="W2">
        <f>AVERAGE(Q2:V2)</f>
        <v>7</v>
      </c>
      <c r="X2" t="s">
        <v>33</v>
      </c>
      <c r="Y2" t="s">
        <v>34</v>
      </c>
      <c r="Z2" t="s">
        <v>35</v>
      </c>
      <c r="AA2">
        <f>IF(Z2="Female", 1, 0)</f>
        <v>0</v>
      </c>
      <c r="AB2">
        <v>26</v>
      </c>
      <c r="AC2" t="s">
        <v>36</v>
      </c>
      <c r="AD2" t="str">
        <f>IF(AC2="High School", 1, IF(AC2="Associates", 2, IF(AC2="Bachelors", 3, IF(AC2="Masters", 4, IF(AC2="PhD", 5, " ")))))</f>
        <v xml:space="preserve"> </v>
      </c>
      <c r="AE2" t="s">
        <v>37</v>
      </c>
      <c r="AF2" t="s">
        <v>38</v>
      </c>
      <c r="AG2">
        <f>IF(AF2="North America", 1, 0)</f>
        <v>1</v>
      </c>
      <c r="AH2">
        <f>IF(AF2="Africa", 1, 0)</f>
        <v>0</v>
      </c>
      <c r="AI2">
        <f>IF(AF2="Europe", 1, 0)</f>
        <v>0</v>
      </c>
      <c r="AJ2">
        <f>IF(AF2="India", 1, 0)</f>
        <v>0</v>
      </c>
      <c r="AK2">
        <f>IF(AF2="United Kingdom", 1, 0)</f>
        <v>0</v>
      </c>
      <c r="AL2">
        <f>IF(AF2="Asia", 1, 0)</f>
        <v>0</v>
      </c>
      <c r="AM2">
        <f>IF(AF2="Australia", 1, 0)</f>
        <v>0</v>
      </c>
      <c r="AN2">
        <f t="shared" ref="AN2:AN65" si="0">IF(AF2="South America",1,0)</f>
        <v>0</v>
      </c>
    </row>
    <row r="3" spans="1:40">
      <c r="A3" t="s">
        <v>39</v>
      </c>
      <c r="B3" t="s">
        <v>24</v>
      </c>
      <c r="C3" t="s">
        <v>25</v>
      </c>
      <c r="D3" t="s">
        <v>40</v>
      </c>
      <c r="E3" t="s">
        <v>41</v>
      </c>
      <c r="F3" t="s">
        <v>28</v>
      </c>
      <c r="G3">
        <f t="shared" ref="G3:G66" si="1">IF(F3="Data Analyst", 1, 0)</f>
        <v>1</v>
      </c>
      <c r="H3">
        <f t="shared" ref="H3:H66" si="2">IF(F3="Data Engineer",1,0)</f>
        <v>0</v>
      </c>
      <c r="I3">
        <f t="shared" ref="I3:I66" si="3">IF(F3="Data Scientist",1,0)</f>
        <v>0</v>
      </c>
      <c r="J3">
        <f t="shared" ref="J3:J66" si="4">IF(F3="BI Developer/Engineer", 1, 0)</f>
        <v>0</v>
      </c>
      <c r="K3">
        <f t="shared" ref="K3:K66" si="5">IF(F3="Database Developer", 1, 0)</f>
        <v>0</v>
      </c>
      <c r="L3" t="s">
        <v>42</v>
      </c>
      <c r="M3" t="s">
        <v>43</v>
      </c>
      <c r="N3">
        <f t="shared" ref="N3:N66" si="6">IF(M3="0-40k", 1, IF(M3="41k-65k", 2, IF(M3="66k-85k", 3, IF(M3="86k-105k", 4, IF(M3="106k-125k", 5, IF(M3="125k-150k", 6, IF(M3="150k-225k", 7, IF(M3="225k+", 8, ""))))))))</f>
        <v>2</v>
      </c>
      <c r="O3" t="s">
        <v>44</v>
      </c>
      <c r="P3" t="s">
        <v>45</v>
      </c>
      <c r="Q3">
        <v>1</v>
      </c>
      <c r="R3">
        <v>2</v>
      </c>
      <c r="S3">
        <v>5</v>
      </c>
      <c r="T3">
        <v>2</v>
      </c>
      <c r="U3">
        <v>1</v>
      </c>
      <c r="V3">
        <v>3</v>
      </c>
      <c r="W3">
        <f t="shared" ref="W3:W66" si="7">AVERAGE(Q3:V3)</f>
        <v>2.3333333333333335</v>
      </c>
      <c r="X3" t="s">
        <v>33</v>
      </c>
      <c r="Y3" t="s">
        <v>34</v>
      </c>
      <c r="Z3" t="s">
        <v>35</v>
      </c>
      <c r="AA3">
        <f t="shared" ref="AA3:AA66" si="8">IF(Z3="Female", 1, 0)</f>
        <v>0</v>
      </c>
      <c r="AB3">
        <v>36</v>
      </c>
      <c r="AC3" t="s">
        <v>36</v>
      </c>
      <c r="AD3" t="str">
        <f t="shared" ref="AD3:AD66" si="9">IF(AC3="High School", 1, IF(AC3="Associates", 2, IF(AC3="Bachelors", 3, IF(AC3="Masters", 4, IF(AC3="PhD", 5, " ")))))</f>
        <v xml:space="preserve"> </v>
      </c>
      <c r="AE3" t="s">
        <v>46</v>
      </c>
      <c r="AF3" t="s">
        <v>38</v>
      </c>
      <c r="AG3">
        <f t="shared" ref="AG3:AG66" si="10">IF(AF3="North America", 1, 0)</f>
        <v>1</v>
      </c>
      <c r="AH3">
        <f t="shared" ref="AH3:AH66" si="11">IF(AF3="Africa", 1, 0)</f>
        <v>0</v>
      </c>
      <c r="AI3">
        <f t="shared" ref="AI3:AI66" si="12">IF(AF3="Europe", 1, 0)</f>
        <v>0</v>
      </c>
      <c r="AJ3">
        <f t="shared" ref="AJ3:AJ66" si="13">IF(AF3="India", 1, 0)</f>
        <v>0</v>
      </c>
      <c r="AK3">
        <f t="shared" ref="AK3:AK66" si="14">IF(AF3="United Kingdom", 1, 0)</f>
        <v>0</v>
      </c>
      <c r="AL3">
        <f t="shared" ref="AL3:AL66" si="15">IF(AF3="Asia", 1, 0)</f>
        <v>0</v>
      </c>
      <c r="AM3">
        <f t="shared" ref="AM3:AM66" si="16">IF(AF3="Australia", 1, 0)</f>
        <v>0</v>
      </c>
      <c r="AN3">
        <f t="shared" si="0"/>
        <v>0</v>
      </c>
    </row>
    <row r="4" spans="1:40">
      <c r="A4" t="s">
        <v>47</v>
      </c>
      <c r="B4" t="s">
        <v>24</v>
      </c>
      <c r="C4" t="s">
        <v>25</v>
      </c>
      <c r="D4" t="s">
        <v>48</v>
      </c>
      <c r="E4" t="s">
        <v>49</v>
      </c>
      <c r="F4" t="s">
        <v>50</v>
      </c>
      <c r="G4">
        <f t="shared" si="1"/>
        <v>0</v>
      </c>
      <c r="H4">
        <f t="shared" si="2"/>
        <v>1</v>
      </c>
      <c r="I4">
        <f t="shared" si="3"/>
        <v>0</v>
      </c>
      <c r="J4">
        <f t="shared" si="4"/>
        <v>0</v>
      </c>
      <c r="K4">
        <f t="shared" si="5"/>
        <v>0</v>
      </c>
      <c r="L4" t="s">
        <v>42</v>
      </c>
      <c r="M4" t="s">
        <v>51</v>
      </c>
      <c r="N4">
        <f t="shared" si="6"/>
        <v>1</v>
      </c>
      <c r="O4" t="s">
        <v>52</v>
      </c>
      <c r="P4" t="s">
        <v>32</v>
      </c>
      <c r="Q4">
        <v>0</v>
      </c>
      <c r="R4">
        <v>8</v>
      </c>
      <c r="S4">
        <v>7</v>
      </c>
      <c r="T4">
        <v>5</v>
      </c>
      <c r="U4">
        <v>7</v>
      </c>
      <c r="V4">
        <v>7</v>
      </c>
      <c r="W4">
        <f t="shared" si="7"/>
        <v>5.666666666666667</v>
      </c>
      <c r="X4" t="s">
        <v>53</v>
      </c>
      <c r="Y4" t="s">
        <v>54</v>
      </c>
      <c r="Z4" t="s">
        <v>35</v>
      </c>
      <c r="AA4">
        <f t="shared" si="8"/>
        <v>0</v>
      </c>
      <c r="AB4">
        <v>23</v>
      </c>
      <c r="AC4" t="s">
        <v>36</v>
      </c>
      <c r="AD4" t="str">
        <f t="shared" si="9"/>
        <v xml:space="preserve"> </v>
      </c>
      <c r="AE4" t="s">
        <v>55</v>
      </c>
      <c r="AF4" t="s">
        <v>56</v>
      </c>
      <c r="AG4">
        <f t="shared" si="10"/>
        <v>0</v>
      </c>
      <c r="AH4">
        <f t="shared" si="11"/>
        <v>1</v>
      </c>
      <c r="AI4">
        <f t="shared" si="12"/>
        <v>0</v>
      </c>
      <c r="AJ4">
        <f t="shared" si="13"/>
        <v>0</v>
      </c>
      <c r="AK4">
        <f t="shared" si="14"/>
        <v>0</v>
      </c>
      <c r="AL4">
        <f t="shared" si="15"/>
        <v>0</v>
      </c>
      <c r="AM4">
        <f t="shared" si="16"/>
        <v>0</v>
      </c>
      <c r="AN4">
        <f t="shared" si="0"/>
        <v>0</v>
      </c>
    </row>
    <row r="5" spans="1:40" hidden="1">
      <c r="A5" t="s">
        <v>57</v>
      </c>
      <c r="B5" t="s">
        <v>24</v>
      </c>
      <c r="C5" t="s">
        <v>25</v>
      </c>
      <c r="D5" t="s">
        <v>58</v>
      </c>
      <c r="E5" t="s">
        <v>59</v>
      </c>
      <c r="F5" t="s">
        <v>52</v>
      </c>
      <c r="G5">
        <f t="shared" si="1"/>
        <v>0</v>
      </c>
      <c r="H5">
        <f t="shared" si="2"/>
        <v>0</v>
      </c>
      <c r="I5">
        <f t="shared" si="3"/>
        <v>0</v>
      </c>
      <c r="J5">
        <f t="shared" si="4"/>
        <v>0</v>
      </c>
      <c r="K5">
        <f t="shared" si="5"/>
        <v>0</v>
      </c>
      <c r="L5" t="s">
        <v>29</v>
      </c>
      <c r="M5" t="s">
        <v>60</v>
      </c>
      <c r="N5">
        <f t="shared" si="6"/>
        <v>7</v>
      </c>
      <c r="O5" t="s">
        <v>44</v>
      </c>
      <c r="P5" t="s">
        <v>45</v>
      </c>
      <c r="Q5">
        <v>10</v>
      </c>
      <c r="R5">
        <v>6</v>
      </c>
      <c r="S5">
        <v>7</v>
      </c>
      <c r="T5">
        <v>10</v>
      </c>
      <c r="U5">
        <v>7</v>
      </c>
      <c r="V5">
        <v>10</v>
      </c>
      <c r="W5">
        <f t="shared" si="7"/>
        <v>8.3333333333333339</v>
      </c>
      <c r="X5" t="s">
        <v>61</v>
      </c>
      <c r="Y5" t="s">
        <v>34</v>
      </c>
      <c r="Z5" t="s">
        <v>62</v>
      </c>
      <c r="AA5">
        <f t="shared" si="8"/>
        <v>1</v>
      </c>
      <c r="AB5">
        <v>35</v>
      </c>
      <c r="AC5" t="s">
        <v>36</v>
      </c>
      <c r="AD5" t="str">
        <f t="shared" si="9"/>
        <v xml:space="preserve"> </v>
      </c>
      <c r="AE5" t="s">
        <v>37</v>
      </c>
      <c r="AF5" t="s">
        <v>38</v>
      </c>
      <c r="AG5">
        <f t="shared" si="10"/>
        <v>1</v>
      </c>
      <c r="AH5">
        <f t="shared" si="11"/>
        <v>0</v>
      </c>
      <c r="AI5">
        <f t="shared" si="12"/>
        <v>0</v>
      </c>
      <c r="AJ5">
        <f t="shared" si="13"/>
        <v>0</v>
      </c>
      <c r="AK5">
        <f t="shared" si="14"/>
        <v>0</v>
      </c>
      <c r="AL5">
        <f t="shared" si="15"/>
        <v>0</v>
      </c>
      <c r="AM5">
        <f t="shared" si="16"/>
        <v>0</v>
      </c>
      <c r="AN5">
        <f t="shared" si="0"/>
        <v>0</v>
      </c>
    </row>
    <row r="6" spans="1:40">
      <c r="A6" t="s">
        <v>63</v>
      </c>
      <c r="B6" t="s">
        <v>24</v>
      </c>
      <c r="C6" t="s">
        <v>25</v>
      </c>
      <c r="D6" t="s">
        <v>64</v>
      </c>
      <c r="E6" t="s">
        <v>65</v>
      </c>
      <c r="F6" t="s">
        <v>28</v>
      </c>
      <c r="G6">
        <f t="shared" si="1"/>
        <v>1</v>
      </c>
      <c r="H6">
        <f t="shared" si="2"/>
        <v>0</v>
      </c>
      <c r="I6">
        <f t="shared" si="3"/>
        <v>0</v>
      </c>
      <c r="J6">
        <f t="shared" si="4"/>
        <v>0</v>
      </c>
      <c r="K6">
        <f t="shared" si="5"/>
        <v>0</v>
      </c>
      <c r="L6" t="s">
        <v>29</v>
      </c>
      <c r="M6" t="s">
        <v>43</v>
      </c>
      <c r="N6">
        <f t="shared" si="6"/>
        <v>2</v>
      </c>
      <c r="O6" t="s">
        <v>31</v>
      </c>
      <c r="P6" t="s">
        <v>45</v>
      </c>
      <c r="Q6">
        <v>1</v>
      </c>
      <c r="R6">
        <v>4</v>
      </c>
      <c r="S6">
        <v>4</v>
      </c>
      <c r="T6">
        <v>4</v>
      </c>
      <c r="U6">
        <v>0</v>
      </c>
      <c r="V6">
        <v>1</v>
      </c>
      <c r="W6">
        <f t="shared" si="7"/>
        <v>2.3333333333333335</v>
      </c>
      <c r="X6" t="s">
        <v>66</v>
      </c>
      <c r="Y6" t="s">
        <v>67</v>
      </c>
      <c r="Z6" t="s">
        <v>35</v>
      </c>
      <c r="AA6">
        <f t="shared" si="8"/>
        <v>0</v>
      </c>
      <c r="AB6">
        <v>44</v>
      </c>
      <c r="AC6" t="s">
        <v>36</v>
      </c>
      <c r="AD6" t="str">
        <f t="shared" si="9"/>
        <v xml:space="preserve"> </v>
      </c>
      <c r="AE6" t="s">
        <v>55</v>
      </c>
      <c r="AF6" t="s">
        <v>38</v>
      </c>
      <c r="AG6">
        <f t="shared" si="10"/>
        <v>1</v>
      </c>
      <c r="AH6">
        <f t="shared" si="11"/>
        <v>0</v>
      </c>
      <c r="AI6">
        <f t="shared" si="12"/>
        <v>0</v>
      </c>
      <c r="AJ6">
        <f t="shared" si="13"/>
        <v>0</v>
      </c>
      <c r="AK6">
        <f t="shared" si="14"/>
        <v>0</v>
      </c>
      <c r="AL6">
        <f t="shared" si="15"/>
        <v>0</v>
      </c>
      <c r="AM6">
        <f t="shared" si="16"/>
        <v>0</v>
      </c>
      <c r="AN6">
        <f t="shared" si="0"/>
        <v>0</v>
      </c>
    </row>
    <row r="7" spans="1:40">
      <c r="A7" t="s">
        <v>68</v>
      </c>
      <c r="B7" t="s">
        <v>24</v>
      </c>
      <c r="C7" t="s">
        <v>25</v>
      </c>
      <c r="D7" t="s">
        <v>64</v>
      </c>
      <c r="E7" t="s">
        <v>69</v>
      </c>
      <c r="F7" t="s">
        <v>70</v>
      </c>
      <c r="G7">
        <f t="shared" si="1"/>
        <v>0</v>
      </c>
      <c r="H7">
        <f t="shared" si="2"/>
        <v>0</v>
      </c>
      <c r="I7">
        <f t="shared" si="3"/>
        <v>1</v>
      </c>
      <c r="J7">
        <f t="shared" si="4"/>
        <v>0</v>
      </c>
      <c r="K7">
        <f t="shared" si="5"/>
        <v>0</v>
      </c>
      <c r="L7" t="s">
        <v>29</v>
      </c>
      <c r="M7" t="s">
        <v>51</v>
      </c>
      <c r="N7">
        <f t="shared" si="6"/>
        <v>1</v>
      </c>
      <c r="O7" t="s">
        <v>44</v>
      </c>
      <c r="P7" t="s">
        <v>32</v>
      </c>
      <c r="Q7">
        <v>0</v>
      </c>
      <c r="R7">
        <v>6</v>
      </c>
      <c r="S7">
        <v>6</v>
      </c>
      <c r="T7">
        <v>6</v>
      </c>
      <c r="U7">
        <v>6</v>
      </c>
      <c r="V7">
        <v>5</v>
      </c>
      <c r="W7">
        <f t="shared" si="7"/>
        <v>4.833333333333333</v>
      </c>
      <c r="X7" t="s">
        <v>66</v>
      </c>
      <c r="Y7" t="s">
        <v>67</v>
      </c>
      <c r="Z7" t="s">
        <v>35</v>
      </c>
      <c r="AA7">
        <f t="shared" si="8"/>
        <v>0</v>
      </c>
      <c r="AB7">
        <v>24</v>
      </c>
      <c r="AC7" t="s">
        <v>36</v>
      </c>
      <c r="AD7" t="str">
        <f t="shared" si="9"/>
        <v xml:space="preserve"> </v>
      </c>
      <c r="AE7" t="s">
        <v>55</v>
      </c>
      <c r="AF7" t="s">
        <v>52</v>
      </c>
      <c r="AG7">
        <f t="shared" si="10"/>
        <v>0</v>
      </c>
      <c r="AH7">
        <f t="shared" si="11"/>
        <v>0</v>
      </c>
      <c r="AI7">
        <f t="shared" si="12"/>
        <v>0</v>
      </c>
      <c r="AJ7">
        <f t="shared" si="13"/>
        <v>0</v>
      </c>
      <c r="AK7">
        <f t="shared" si="14"/>
        <v>0</v>
      </c>
      <c r="AL7">
        <f t="shared" si="15"/>
        <v>0</v>
      </c>
      <c r="AM7">
        <f t="shared" si="16"/>
        <v>0</v>
      </c>
      <c r="AN7">
        <f t="shared" si="0"/>
        <v>0</v>
      </c>
    </row>
    <row r="8" spans="1:40">
      <c r="A8" t="s">
        <v>71</v>
      </c>
      <c r="B8" t="s">
        <v>24</v>
      </c>
      <c r="C8" t="s">
        <v>72</v>
      </c>
      <c r="D8" t="s">
        <v>73</v>
      </c>
      <c r="E8" t="s">
        <v>74</v>
      </c>
      <c r="F8" t="s">
        <v>75</v>
      </c>
      <c r="G8">
        <f t="shared" si="1"/>
        <v>0</v>
      </c>
      <c r="H8">
        <f t="shared" si="2"/>
        <v>0</v>
      </c>
      <c r="I8">
        <f t="shared" si="3"/>
        <v>0</v>
      </c>
      <c r="J8">
        <f t="shared" si="4"/>
        <v>0</v>
      </c>
      <c r="K8">
        <f t="shared" si="5"/>
        <v>0</v>
      </c>
      <c r="L8" t="s">
        <v>29</v>
      </c>
      <c r="M8" t="s">
        <v>51</v>
      </c>
      <c r="N8">
        <f t="shared" si="6"/>
        <v>1</v>
      </c>
      <c r="O8" t="s">
        <v>44</v>
      </c>
      <c r="P8" t="s">
        <v>32</v>
      </c>
      <c r="Q8">
        <v>8</v>
      </c>
      <c r="R8">
        <v>9</v>
      </c>
      <c r="S8">
        <v>9</v>
      </c>
      <c r="T8">
        <v>7</v>
      </c>
      <c r="U8">
        <v>8</v>
      </c>
      <c r="V8">
        <v>8</v>
      </c>
      <c r="W8">
        <f t="shared" si="7"/>
        <v>8.1666666666666661</v>
      </c>
      <c r="X8" t="s">
        <v>76</v>
      </c>
      <c r="Y8" t="s">
        <v>67</v>
      </c>
      <c r="Z8" t="s">
        <v>35</v>
      </c>
      <c r="AA8">
        <f t="shared" si="8"/>
        <v>0</v>
      </c>
      <c r="AB8">
        <v>25</v>
      </c>
      <c r="AC8" t="s">
        <v>77</v>
      </c>
      <c r="AD8">
        <f t="shared" si="9"/>
        <v>3</v>
      </c>
      <c r="AE8" t="s">
        <v>37</v>
      </c>
      <c r="AF8" t="s">
        <v>52</v>
      </c>
      <c r="AG8">
        <f t="shared" si="10"/>
        <v>0</v>
      </c>
      <c r="AH8">
        <f t="shared" si="11"/>
        <v>0</v>
      </c>
      <c r="AI8">
        <f t="shared" si="12"/>
        <v>0</v>
      </c>
      <c r="AJ8">
        <f t="shared" si="13"/>
        <v>0</v>
      </c>
      <c r="AK8">
        <f t="shared" si="14"/>
        <v>0</v>
      </c>
      <c r="AL8">
        <f t="shared" si="15"/>
        <v>0</v>
      </c>
      <c r="AM8">
        <f t="shared" si="16"/>
        <v>0</v>
      </c>
      <c r="AN8">
        <f t="shared" si="0"/>
        <v>0</v>
      </c>
    </row>
    <row r="9" spans="1:40">
      <c r="A9" t="s">
        <v>78</v>
      </c>
      <c r="B9" t="s">
        <v>24</v>
      </c>
      <c r="C9" t="s">
        <v>25</v>
      </c>
      <c r="D9" t="s">
        <v>79</v>
      </c>
      <c r="E9" t="s">
        <v>80</v>
      </c>
      <c r="F9" t="s">
        <v>50</v>
      </c>
      <c r="G9">
        <f t="shared" si="1"/>
        <v>0</v>
      </c>
      <c r="H9">
        <f t="shared" si="2"/>
        <v>1</v>
      </c>
      <c r="I9">
        <f t="shared" si="3"/>
        <v>0</v>
      </c>
      <c r="J9">
        <f t="shared" si="4"/>
        <v>0</v>
      </c>
      <c r="K9">
        <f t="shared" si="5"/>
        <v>0</v>
      </c>
      <c r="L9" t="s">
        <v>29</v>
      </c>
      <c r="M9" t="s">
        <v>81</v>
      </c>
      <c r="N9">
        <f t="shared" si="6"/>
        <v>6</v>
      </c>
      <c r="O9" t="s">
        <v>52</v>
      </c>
      <c r="P9" t="s">
        <v>82</v>
      </c>
      <c r="Q9">
        <v>10</v>
      </c>
      <c r="R9">
        <v>5</v>
      </c>
      <c r="S9">
        <v>5</v>
      </c>
      <c r="T9">
        <v>5</v>
      </c>
      <c r="U9">
        <v>5</v>
      </c>
      <c r="V9">
        <v>9</v>
      </c>
      <c r="W9">
        <f t="shared" si="7"/>
        <v>6.5</v>
      </c>
      <c r="X9" t="s">
        <v>76</v>
      </c>
      <c r="Y9" t="s">
        <v>34</v>
      </c>
      <c r="Z9" t="s">
        <v>35</v>
      </c>
      <c r="AA9">
        <f t="shared" si="8"/>
        <v>0</v>
      </c>
      <c r="AB9">
        <v>35</v>
      </c>
      <c r="AC9" t="s">
        <v>36</v>
      </c>
      <c r="AD9" t="str">
        <f t="shared" si="9"/>
        <v xml:space="preserve"> </v>
      </c>
      <c r="AE9" t="s">
        <v>46</v>
      </c>
      <c r="AF9" t="s">
        <v>38</v>
      </c>
      <c r="AG9">
        <f t="shared" si="10"/>
        <v>1</v>
      </c>
      <c r="AH9">
        <f t="shared" si="11"/>
        <v>0</v>
      </c>
      <c r="AI9">
        <f t="shared" si="12"/>
        <v>0</v>
      </c>
      <c r="AJ9">
        <f t="shared" si="13"/>
        <v>0</v>
      </c>
      <c r="AK9">
        <f t="shared" si="14"/>
        <v>0</v>
      </c>
      <c r="AL9">
        <f t="shared" si="15"/>
        <v>0</v>
      </c>
      <c r="AM9">
        <f t="shared" si="16"/>
        <v>0</v>
      </c>
      <c r="AN9">
        <f t="shared" si="0"/>
        <v>0</v>
      </c>
    </row>
    <row r="10" spans="1:40">
      <c r="A10" t="s">
        <v>83</v>
      </c>
      <c r="B10" t="s">
        <v>24</v>
      </c>
      <c r="C10" t="s">
        <v>25</v>
      </c>
      <c r="D10" t="s">
        <v>79</v>
      </c>
      <c r="E10" t="s">
        <v>59</v>
      </c>
      <c r="F10" t="s">
        <v>28</v>
      </c>
      <c r="G10">
        <f t="shared" si="1"/>
        <v>1</v>
      </c>
      <c r="H10">
        <f t="shared" si="2"/>
        <v>0</v>
      </c>
      <c r="I10">
        <f t="shared" si="3"/>
        <v>0</v>
      </c>
      <c r="J10">
        <f t="shared" si="4"/>
        <v>0</v>
      </c>
      <c r="K10">
        <f t="shared" si="5"/>
        <v>0</v>
      </c>
      <c r="L10" t="s">
        <v>29</v>
      </c>
      <c r="M10" t="s">
        <v>84</v>
      </c>
      <c r="N10">
        <f t="shared" si="6"/>
        <v>4</v>
      </c>
      <c r="O10" t="s">
        <v>31</v>
      </c>
      <c r="P10" t="s">
        <v>45</v>
      </c>
      <c r="Q10">
        <v>4</v>
      </c>
      <c r="R10">
        <v>4</v>
      </c>
      <c r="S10">
        <v>4</v>
      </c>
      <c r="T10">
        <v>4</v>
      </c>
      <c r="U10">
        <v>5</v>
      </c>
      <c r="V10">
        <v>5</v>
      </c>
      <c r="W10">
        <f t="shared" si="7"/>
        <v>4.333333333333333</v>
      </c>
      <c r="X10" t="s">
        <v>76</v>
      </c>
      <c r="Y10" t="s">
        <v>67</v>
      </c>
      <c r="Z10" t="s">
        <v>35</v>
      </c>
      <c r="AA10">
        <f t="shared" si="8"/>
        <v>0</v>
      </c>
      <c r="AB10">
        <v>35</v>
      </c>
      <c r="AC10" t="s">
        <v>36</v>
      </c>
      <c r="AD10" t="str">
        <f t="shared" si="9"/>
        <v xml:space="preserve"> </v>
      </c>
      <c r="AE10" t="s">
        <v>46</v>
      </c>
      <c r="AF10" t="s">
        <v>38</v>
      </c>
      <c r="AG10">
        <f t="shared" si="10"/>
        <v>1</v>
      </c>
      <c r="AH10">
        <f t="shared" si="11"/>
        <v>0</v>
      </c>
      <c r="AI10">
        <f t="shared" si="12"/>
        <v>0</v>
      </c>
      <c r="AJ10">
        <f t="shared" si="13"/>
        <v>0</v>
      </c>
      <c r="AK10">
        <f t="shared" si="14"/>
        <v>0</v>
      </c>
      <c r="AL10">
        <f t="shared" si="15"/>
        <v>0</v>
      </c>
      <c r="AM10">
        <f t="shared" si="16"/>
        <v>0</v>
      </c>
      <c r="AN10">
        <f t="shared" si="0"/>
        <v>0</v>
      </c>
    </row>
    <row r="11" spans="1:40">
      <c r="A11" t="s">
        <v>85</v>
      </c>
      <c r="B11" t="s">
        <v>24</v>
      </c>
      <c r="C11" t="s">
        <v>25</v>
      </c>
      <c r="D11" t="s">
        <v>79</v>
      </c>
      <c r="E11" t="s">
        <v>86</v>
      </c>
      <c r="F11" t="s">
        <v>28</v>
      </c>
      <c r="G11">
        <f t="shared" si="1"/>
        <v>1</v>
      </c>
      <c r="H11">
        <f t="shared" si="2"/>
        <v>0</v>
      </c>
      <c r="I11">
        <f t="shared" si="3"/>
        <v>0</v>
      </c>
      <c r="J11">
        <f t="shared" si="4"/>
        <v>0</v>
      </c>
      <c r="K11">
        <f t="shared" si="5"/>
        <v>0</v>
      </c>
      <c r="L11" t="s">
        <v>29</v>
      </c>
      <c r="M11" t="s">
        <v>43</v>
      </c>
      <c r="N11">
        <f t="shared" si="6"/>
        <v>2</v>
      </c>
      <c r="O11" t="s">
        <v>87</v>
      </c>
      <c r="P11" t="s">
        <v>32</v>
      </c>
      <c r="Q11">
        <v>2</v>
      </c>
      <c r="R11">
        <v>0</v>
      </c>
      <c r="S11">
        <v>3</v>
      </c>
      <c r="T11">
        <v>3</v>
      </c>
      <c r="U11">
        <v>0</v>
      </c>
      <c r="V11">
        <v>4</v>
      </c>
      <c r="W11">
        <f t="shared" si="7"/>
        <v>2</v>
      </c>
      <c r="X11" t="s">
        <v>33</v>
      </c>
      <c r="Y11" t="s">
        <v>67</v>
      </c>
      <c r="Z11" t="s">
        <v>35</v>
      </c>
      <c r="AA11">
        <f t="shared" si="8"/>
        <v>0</v>
      </c>
      <c r="AB11">
        <v>28</v>
      </c>
      <c r="AC11" t="s">
        <v>36</v>
      </c>
      <c r="AD11" t="str">
        <f t="shared" si="9"/>
        <v xml:space="preserve"> </v>
      </c>
      <c r="AE11" t="s">
        <v>88</v>
      </c>
      <c r="AF11" t="s">
        <v>38</v>
      </c>
      <c r="AG11">
        <f t="shared" si="10"/>
        <v>1</v>
      </c>
      <c r="AH11">
        <f t="shared" si="11"/>
        <v>0</v>
      </c>
      <c r="AI11">
        <f t="shared" si="12"/>
        <v>0</v>
      </c>
      <c r="AJ11">
        <f t="shared" si="13"/>
        <v>0</v>
      </c>
      <c r="AK11">
        <f t="shared" si="14"/>
        <v>0</v>
      </c>
      <c r="AL11">
        <f t="shared" si="15"/>
        <v>0</v>
      </c>
      <c r="AM11">
        <f t="shared" si="16"/>
        <v>0</v>
      </c>
      <c r="AN11">
        <f t="shared" si="0"/>
        <v>0</v>
      </c>
    </row>
    <row r="12" spans="1:40">
      <c r="A12" t="s">
        <v>89</v>
      </c>
      <c r="B12" t="s">
        <v>24</v>
      </c>
      <c r="C12" t="s">
        <v>25</v>
      </c>
      <c r="D12" t="s">
        <v>79</v>
      </c>
      <c r="E12" t="s">
        <v>90</v>
      </c>
      <c r="F12" t="s">
        <v>28</v>
      </c>
      <c r="G12">
        <f t="shared" si="1"/>
        <v>1</v>
      </c>
      <c r="H12">
        <f t="shared" si="2"/>
        <v>0</v>
      </c>
      <c r="I12">
        <f t="shared" si="3"/>
        <v>0</v>
      </c>
      <c r="J12">
        <f t="shared" si="4"/>
        <v>0</v>
      </c>
      <c r="K12">
        <f t="shared" si="5"/>
        <v>0</v>
      </c>
      <c r="L12" t="s">
        <v>29</v>
      </c>
      <c r="M12" t="s">
        <v>91</v>
      </c>
      <c r="N12">
        <f t="shared" si="6"/>
        <v>3</v>
      </c>
      <c r="O12" t="s">
        <v>52</v>
      </c>
      <c r="P12" t="s">
        <v>32</v>
      </c>
      <c r="Q12">
        <v>10</v>
      </c>
      <c r="R12">
        <v>10</v>
      </c>
      <c r="S12">
        <v>8</v>
      </c>
      <c r="T12">
        <v>8</v>
      </c>
      <c r="U12">
        <v>8</v>
      </c>
      <c r="V12">
        <v>10</v>
      </c>
      <c r="W12">
        <f t="shared" si="7"/>
        <v>9</v>
      </c>
      <c r="X12" t="s">
        <v>76</v>
      </c>
      <c r="Y12" t="s">
        <v>34</v>
      </c>
      <c r="Z12" t="s">
        <v>35</v>
      </c>
      <c r="AA12">
        <f t="shared" si="8"/>
        <v>0</v>
      </c>
      <c r="AB12">
        <v>37</v>
      </c>
      <c r="AC12" t="s">
        <v>36</v>
      </c>
      <c r="AD12" t="str">
        <f t="shared" si="9"/>
        <v xml:space="preserve"> </v>
      </c>
      <c r="AE12" t="s">
        <v>37</v>
      </c>
      <c r="AF12" t="s">
        <v>38</v>
      </c>
      <c r="AG12">
        <f t="shared" si="10"/>
        <v>1</v>
      </c>
      <c r="AH12">
        <f t="shared" si="11"/>
        <v>0</v>
      </c>
      <c r="AI12">
        <f t="shared" si="12"/>
        <v>0</v>
      </c>
      <c r="AJ12">
        <f t="shared" si="13"/>
        <v>0</v>
      </c>
      <c r="AK12">
        <f t="shared" si="14"/>
        <v>0</v>
      </c>
      <c r="AL12">
        <f t="shared" si="15"/>
        <v>0</v>
      </c>
      <c r="AM12">
        <f t="shared" si="16"/>
        <v>0</v>
      </c>
      <c r="AN12">
        <f t="shared" si="0"/>
        <v>0</v>
      </c>
    </row>
    <row r="13" spans="1:40">
      <c r="A13" t="s">
        <v>92</v>
      </c>
      <c r="B13" t="s">
        <v>24</v>
      </c>
      <c r="C13" t="s">
        <v>93</v>
      </c>
      <c r="D13" t="s">
        <v>94</v>
      </c>
      <c r="E13" t="s">
        <v>95</v>
      </c>
      <c r="F13" t="s">
        <v>75</v>
      </c>
      <c r="G13">
        <f t="shared" si="1"/>
        <v>0</v>
      </c>
      <c r="H13">
        <f t="shared" si="2"/>
        <v>0</v>
      </c>
      <c r="I13">
        <f t="shared" si="3"/>
        <v>0</v>
      </c>
      <c r="J13">
        <f t="shared" si="4"/>
        <v>0</v>
      </c>
      <c r="K13">
        <f t="shared" si="5"/>
        <v>0</v>
      </c>
      <c r="L13" t="s">
        <v>29</v>
      </c>
      <c r="M13" t="s">
        <v>51</v>
      </c>
      <c r="N13">
        <f t="shared" si="6"/>
        <v>1</v>
      </c>
      <c r="O13" t="s">
        <v>44</v>
      </c>
      <c r="P13" t="s">
        <v>45</v>
      </c>
      <c r="Q13">
        <v>3</v>
      </c>
      <c r="R13">
        <v>5</v>
      </c>
      <c r="S13">
        <v>5</v>
      </c>
      <c r="T13">
        <v>4</v>
      </c>
      <c r="U13">
        <v>5</v>
      </c>
      <c r="V13">
        <v>6</v>
      </c>
      <c r="W13">
        <f t="shared" si="7"/>
        <v>4.666666666666667</v>
      </c>
      <c r="X13" t="s">
        <v>66</v>
      </c>
      <c r="Y13" t="s">
        <v>67</v>
      </c>
      <c r="Z13" t="s">
        <v>35</v>
      </c>
      <c r="AA13">
        <f t="shared" si="8"/>
        <v>0</v>
      </c>
      <c r="AB13">
        <v>39</v>
      </c>
      <c r="AC13" t="s">
        <v>96</v>
      </c>
      <c r="AD13">
        <f t="shared" si="9"/>
        <v>1</v>
      </c>
      <c r="AE13" t="s">
        <v>55</v>
      </c>
      <c r="AF13" t="s">
        <v>52</v>
      </c>
      <c r="AG13">
        <f t="shared" si="10"/>
        <v>0</v>
      </c>
      <c r="AH13">
        <f t="shared" si="11"/>
        <v>0</v>
      </c>
      <c r="AI13">
        <f t="shared" si="12"/>
        <v>0</v>
      </c>
      <c r="AJ13">
        <f t="shared" si="13"/>
        <v>0</v>
      </c>
      <c r="AK13">
        <f t="shared" si="14"/>
        <v>0</v>
      </c>
      <c r="AL13">
        <f t="shared" si="15"/>
        <v>0</v>
      </c>
      <c r="AM13">
        <f t="shared" si="16"/>
        <v>0</v>
      </c>
      <c r="AN13">
        <f t="shared" si="0"/>
        <v>0</v>
      </c>
    </row>
    <row r="14" spans="1:40">
      <c r="A14" t="s">
        <v>97</v>
      </c>
      <c r="B14" t="s">
        <v>24</v>
      </c>
      <c r="C14" t="s">
        <v>25</v>
      </c>
      <c r="D14" t="s">
        <v>98</v>
      </c>
      <c r="E14" t="s">
        <v>99</v>
      </c>
      <c r="F14" t="s">
        <v>28</v>
      </c>
      <c r="G14">
        <f t="shared" si="1"/>
        <v>1</v>
      </c>
      <c r="H14">
        <f t="shared" si="2"/>
        <v>0</v>
      </c>
      <c r="I14">
        <f t="shared" si="3"/>
        <v>0</v>
      </c>
      <c r="J14">
        <f t="shared" si="4"/>
        <v>0</v>
      </c>
      <c r="K14">
        <f t="shared" si="5"/>
        <v>0</v>
      </c>
      <c r="L14" t="s">
        <v>42</v>
      </c>
      <c r="M14" t="s">
        <v>51</v>
      </c>
      <c r="N14">
        <f t="shared" si="6"/>
        <v>1</v>
      </c>
      <c r="O14" t="s">
        <v>44</v>
      </c>
      <c r="P14" t="s">
        <v>32</v>
      </c>
      <c r="Q14">
        <v>6</v>
      </c>
      <c r="R14">
        <v>5</v>
      </c>
      <c r="S14">
        <v>6</v>
      </c>
      <c r="T14">
        <v>5</v>
      </c>
      <c r="U14">
        <v>6</v>
      </c>
      <c r="V14">
        <v>6</v>
      </c>
      <c r="W14">
        <f t="shared" si="7"/>
        <v>5.666666666666667</v>
      </c>
      <c r="X14" t="s">
        <v>76</v>
      </c>
      <c r="Y14" t="s">
        <v>67</v>
      </c>
      <c r="Z14" t="s">
        <v>35</v>
      </c>
      <c r="AA14">
        <f t="shared" si="8"/>
        <v>0</v>
      </c>
      <c r="AB14">
        <v>30</v>
      </c>
      <c r="AC14" t="s">
        <v>100</v>
      </c>
      <c r="AD14">
        <f t="shared" si="9"/>
        <v>4</v>
      </c>
      <c r="AE14" t="s">
        <v>52</v>
      </c>
      <c r="AF14" t="s">
        <v>56</v>
      </c>
      <c r="AG14">
        <f t="shared" si="10"/>
        <v>0</v>
      </c>
      <c r="AH14">
        <f t="shared" si="11"/>
        <v>1</v>
      </c>
      <c r="AI14">
        <f t="shared" si="12"/>
        <v>0</v>
      </c>
      <c r="AJ14">
        <f t="shared" si="13"/>
        <v>0</v>
      </c>
      <c r="AK14">
        <f t="shared" si="14"/>
        <v>0</v>
      </c>
      <c r="AL14">
        <f t="shared" si="15"/>
        <v>0</v>
      </c>
      <c r="AM14">
        <f t="shared" si="16"/>
        <v>0</v>
      </c>
      <c r="AN14">
        <f t="shared" si="0"/>
        <v>0</v>
      </c>
    </row>
    <row r="15" spans="1:40">
      <c r="A15" t="s">
        <v>101</v>
      </c>
      <c r="B15" t="s">
        <v>24</v>
      </c>
      <c r="C15" t="s">
        <v>25</v>
      </c>
      <c r="D15" t="s">
        <v>102</v>
      </c>
      <c r="E15" t="s">
        <v>103</v>
      </c>
      <c r="F15" t="s">
        <v>70</v>
      </c>
      <c r="G15">
        <f t="shared" si="1"/>
        <v>0</v>
      </c>
      <c r="H15">
        <f t="shared" si="2"/>
        <v>0</v>
      </c>
      <c r="I15">
        <f t="shared" si="3"/>
        <v>1</v>
      </c>
      <c r="J15">
        <f t="shared" si="4"/>
        <v>0</v>
      </c>
      <c r="K15">
        <f t="shared" si="5"/>
        <v>0</v>
      </c>
      <c r="L15" t="s">
        <v>29</v>
      </c>
      <c r="M15" t="s">
        <v>51</v>
      </c>
      <c r="N15">
        <f t="shared" si="6"/>
        <v>1</v>
      </c>
      <c r="O15" t="s">
        <v>104</v>
      </c>
      <c r="P15" t="s">
        <v>32</v>
      </c>
      <c r="Q15">
        <v>3</v>
      </c>
      <c r="R15">
        <v>10</v>
      </c>
      <c r="S15">
        <v>10</v>
      </c>
      <c r="T15">
        <v>6</v>
      </c>
      <c r="U15">
        <v>7</v>
      </c>
      <c r="V15">
        <v>8</v>
      </c>
      <c r="W15">
        <f t="shared" si="7"/>
        <v>7.333333333333333</v>
      </c>
      <c r="X15" t="s">
        <v>53</v>
      </c>
      <c r="Y15" t="s">
        <v>54</v>
      </c>
      <c r="Z15" t="s">
        <v>35</v>
      </c>
      <c r="AA15">
        <f t="shared" si="8"/>
        <v>0</v>
      </c>
      <c r="AB15">
        <v>30</v>
      </c>
      <c r="AC15" t="s">
        <v>36</v>
      </c>
      <c r="AD15" t="str">
        <f t="shared" si="9"/>
        <v xml:space="preserve"> </v>
      </c>
      <c r="AE15" t="s">
        <v>37</v>
      </c>
      <c r="AF15" t="s">
        <v>105</v>
      </c>
      <c r="AG15">
        <f t="shared" si="10"/>
        <v>0</v>
      </c>
      <c r="AH15">
        <f t="shared" si="11"/>
        <v>0</v>
      </c>
      <c r="AI15">
        <f t="shared" si="12"/>
        <v>0</v>
      </c>
      <c r="AJ15">
        <f t="shared" si="13"/>
        <v>0</v>
      </c>
      <c r="AK15">
        <f t="shared" si="14"/>
        <v>1</v>
      </c>
      <c r="AL15">
        <f t="shared" si="15"/>
        <v>0</v>
      </c>
      <c r="AM15">
        <f t="shared" si="16"/>
        <v>0</v>
      </c>
      <c r="AN15">
        <f t="shared" si="0"/>
        <v>0</v>
      </c>
    </row>
    <row r="16" spans="1:40">
      <c r="A16" t="s">
        <v>106</v>
      </c>
      <c r="B16" t="s">
        <v>24</v>
      </c>
      <c r="C16" t="s">
        <v>25</v>
      </c>
      <c r="D16" t="s">
        <v>107</v>
      </c>
      <c r="E16" t="s">
        <v>108</v>
      </c>
      <c r="F16" t="s">
        <v>28</v>
      </c>
      <c r="G16">
        <f t="shared" si="1"/>
        <v>1</v>
      </c>
      <c r="H16">
        <f t="shared" si="2"/>
        <v>0</v>
      </c>
      <c r="I16">
        <f t="shared" si="3"/>
        <v>0</v>
      </c>
      <c r="J16">
        <f t="shared" si="4"/>
        <v>0</v>
      </c>
      <c r="K16">
        <f t="shared" si="5"/>
        <v>0</v>
      </c>
      <c r="L16" t="s">
        <v>42</v>
      </c>
      <c r="M16" t="s">
        <v>43</v>
      </c>
      <c r="N16">
        <f t="shared" si="6"/>
        <v>2</v>
      </c>
      <c r="O16" t="s">
        <v>109</v>
      </c>
      <c r="P16" t="s">
        <v>45</v>
      </c>
      <c r="Q16">
        <v>4</v>
      </c>
      <c r="R16">
        <v>5</v>
      </c>
      <c r="S16">
        <v>5</v>
      </c>
      <c r="T16">
        <v>5</v>
      </c>
      <c r="U16">
        <v>4</v>
      </c>
      <c r="V16">
        <v>5</v>
      </c>
      <c r="W16">
        <f t="shared" si="7"/>
        <v>4.666666666666667</v>
      </c>
      <c r="X16" t="s">
        <v>76</v>
      </c>
      <c r="Y16" t="s">
        <v>110</v>
      </c>
      <c r="Z16" t="s">
        <v>35</v>
      </c>
      <c r="AA16">
        <f t="shared" si="8"/>
        <v>0</v>
      </c>
      <c r="AB16">
        <v>31</v>
      </c>
      <c r="AC16" t="s">
        <v>36</v>
      </c>
      <c r="AD16" t="str">
        <f t="shared" si="9"/>
        <v xml:space="preserve"> </v>
      </c>
      <c r="AE16" t="s">
        <v>37</v>
      </c>
      <c r="AF16" t="s">
        <v>38</v>
      </c>
      <c r="AG16">
        <f t="shared" si="10"/>
        <v>1</v>
      </c>
      <c r="AH16">
        <f t="shared" si="11"/>
        <v>0</v>
      </c>
      <c r="AI16">
        <f t="shared" si="12"/>
        <v>0</v>
      </c>
      <c r="AJ16">
        <f t="shared" si="13"/>
        <v>0</v>
      </c>
      <c r="AK16">
        <f t="shared" si="14"/>
        <v>0</v>
      </c>
      <c r="AL16">
        <f t="shared" si="15"/>
        <v>0</v>
      </c>
      <c r="AM16">
        <f t="shared" si="16"/>
        <v>0</v>
      </c>
      <c r="AN16">
        <f t="shared" si="0"/>
        <v>0</v>
      </c>
    </row>
    <row r="17" spans="1:40">
      <c r="A17" t="s">
        <v>111</v>
      </c>
      <c r="B17" t="s">
        <v>24</v>
      </c>
      <c r="C17" t="s">
        <v>25</v>
      </c>
      <c r="D17" t="s">
        <v>107</v>
      </c>
      <c r="E17" t="s">
        <v>112</v>
      </c>
      <c r="F17" t="s">
        <v>28</v>
      </c>
      <c r="G17">
        <f t="shared" si="1"/>
        <v>1</v>
      </c>
      <c r="H17">
        <f t="shared" si="2"/>
        <v>0</v>
      </c>
      <c r="I17">
        <f t="shared" si="3"/>
        <v>0</v>
      </c>
      <c r="J17">
        <f t="shared" si="4"/>
        <v>0</v>
      </c>
      <c r="K17">
        <f t="shared" si="5"/>
        <v>0</v>
      </c>
      <c r="L17" t="s">
        <v>29</v>
      </c>
      <c r="M17" t="s">
        <v>43</v>
      </c>
      <c r="N17">
        <f t="shared" si="6"/>
        <v>2</v>
      </c>
      <c r="O17" t="s">
        <v>44</v>
      </c>
      <c r="P17" t="s">
        <v>32</v>
      </c>
      <c r="Q17">
        <v>4</v>
      </c>
      <c r="R17">
        <v>10</v>
      </c>
      <c r="S17">
        <v>7</v>
      </c>
      <c r="T17">
        <v>7</v>
      </c>
      <c r="U17">
        <v>7</v>
      </c>
      <c r="V17">
        <v>5</v>
      </c>
      <c r="W17">
        <f t="shared" si="7"/>
        <v>6.666666666666667</v>
      </c>
      <c r="X17" t="s">
        <v>66</v>
      </c>
      <c r="Y17" t="s">
        <v>110</v>
      </c>
      <c r="Z17" t="s">
        <v>35</v>
      </c>
      <c r="AA17">
        <f t="shared" si="8"/>
        <v>0</v>
      </c>
      <c r="AB17">
        <v>29</v>
      </c>
      <c r="AC17" t="s">
        <v>36</v>
      </c>
      <c r="AD17" t="str">
        <f t="shared" si="9"/>
        <v xml:space="preserve"> </v>
      </c>
      <c r="AE17" t="s">
        <v>37</v>
      </c>
      <c r="AF17" t="s">
        <v>38</v>
      </c>
      <c r="AG17">
        <f t="shared" si="10"/>
        <v>1</v>
      </c>
      <c r="AH17">
        <f t="shared" si="11"/>
        <v>0</v>
      </c>
      <c r="AI17">
        <f t="shared" si="12"/>
        <v>0</v>
      </c>
      <c r="AJ17">
        <f t="shared" si="13"/>
        <v>0</v>
      </c>
      <c r="AK17">
        <f t="shared" si="14"/>
        <v>0</v>
      </c>
      <c r="AL17">
        <f t="shared" si="15"/>
        <v>0</v>
      </c>
      <c r="AM17">
        <f t="shared" si="16"/>
        <v>0</v>
      </c>
      <c r="AN17">
        <f t="shared" si="0"/>
        <v>0</v>
      </c>
    </row>
    <row r="18" spans="1:40">
      <c r="A18" t="s">
        <v>113</v>
      </c>
      <c r="B18" t="s">
        <v>24</v>
      </c>
      <c r="C18" t="s">
        <v>25</v>
      </c>
      <c r="D18" t="s">
        <v>114</v>
      </c>
      <c r="E18" t="s">
        <v>115</v>
      </c>
      <c r="F18" t="s">
        <v>28</v>
      </c>
      <c r="G18">
        <f t="shared" si="1"/>
        <v>1</v>
      </c>
      <c r="H18">
        <f t="shared" si="2"/>
        <v>0</v>
      </c>
      <c r="I18">
        <f t="shared" si="3"/>
        <v>0</v>
      </c>
      <c r="J18">
        <f t="shared" si="4"/>
        <v>0</v>
      </c>
      <c r="K18">
        <f t="shared" si="5"/>
        <v>0</v>
      </c>
      <c r="L18" t="s">
        <v>29</v>
      </c>
      <c r="M18" t="s">
        <v>51</v>
      </c>
      <c r="N18">
        <f t="shared" si="6"/>
        <v>1</v>
      </c>
      <c r="O18" t="s">
        <v>116</v>
      </c>
      <c r="P18" t="s">
        <v>32</v>
      </c>
      <c r="Q18">
        <v>1</v>
      </c>
      <c r="R18">
        <v>2</v>
      </c>
      <c r="S18">
        <v>4</v>
      </c>
      <c r="T18">
        <v>2</v>
      </c>
      <c r="U18">
        <v>2</v>
      </c>
      <c r="V18">
        <v>2</v>
      </c>
      <c r="W18">
        <f t="shared" si="7"/>
        <v>2.1666666666666665</v>
      </c>
      <c r="X18" t="s">
        <v>76</v>
      </c>
      <c r="Y18" t="s">
        <v>67</v>
      </c>
      <c r="Z18" t="s">
        <v>35</v>
      </c>
      <c r="AA18">
        <f t="shared" si="8"/>
        <v>0</v>
      </c>
      <c r="AB18">
        <v>22</v>
      </c>
      <c r="AC18" t="s">
        <v>36</v>
      </c>
      <c r="AD18" t="str">
        <f t="shared" si="9"/>
        <v xml:space="preserve"> </v>
      </c>
      <c r="AE18" t="s">
        <v>55</v>
      </c>
      <c r="AF18" t="s">
        <v>56</v>
      </c>
      <c r="AG18">
        <f t="shared" si="10"/>
        <v>0</v>
      </c>
      <c r="AH18">
        <f t="shared" si="11"/>
        <v>1</v>
      </c>
      <c r="AI18">
        <f t="shared" si="12"/>
        <v>0</v>
      </c>
      <c r="AJ18">
        <f t="shared" si="13"/>
        <v>0</v>
      </c>
      <c r="AK18">
        <f t="shared" si="14"/>
        <v>0</v>
      </c>
      <c r="AL18">
        <f t="shared" si="15"/>
        <v>0</v>
      </c>
      <c r="AM18">
        <f t="shared" si="16"/>
        <v>0</v>
      </c>
      <c r="AN18">
        <f t="shared" si="0"/>
        <v>0</v>
      </c>
    </row>
    <row r="19" spans="1:40">
      <c r="A19" t="s">
        <v>117</v>
      </c>
      <c r="B19" t="s">
        <v>24</v>
      </c>
      <c r="C19" t="s">
        <v>25</v>
      </c>
      <c r="D19" t="s">
        <v>114</v>
      </c>
      <c r="E19" t="s">
        <v>118</v>
      </c>
      <c r="F19" t="s">
        <v>75</v>
      </c>
      <c r="G19">
        <f t="shared" si="1"/>
        <v>0</v>
      </c>
      <c r="H19">
        <f t="shared" si="2"/>
        <v>0</v>
      </c>
      <c r="I19">
        <f t="shared" si="3"/>
        <v>0</v>
      </c>
      <c r="J19">
        <f t="shared" si="4"/>
        <v>0</v>
      </c>
      <c r="K19">
        <f t="shared" si="5"/>
        <v>0</v>
      </c>
      <c r="L19" t="s">
        <v>29</v>
      </c>
      <c r="M19" t="s">
        <v>51</v>
      </c>
      <c r="N19">
        <f t="shared" si="6"/>
        <v>1</v>
      </c>
      <c r="O19" t="s">
        <v>52</v>
      </c>
      <c r="P19" t="s">
        <v>32</v>
      </c>
      <c r="Q19">
        <v>1</v>
      </c>
      <c r="R19">
        <v>3</v>
      </c>
      <c r="S19">
        <v>2</v>
      </c>
      <c r="T19">
        <v>2</v>
      </c>
      <c r="U19">
        <v>4</v>
      </c>
      <c r="V19">
        <v>1</v>
      </c>
      <c r="W19">
        <f t="shared" si="7"/>
        <v>2.1666666666666665</v>
      </c>
      <c r="X19" t="s">
        <v>66</v>
      </c>
      <c r="Y19" t="s">
        <v>67</v>
      </c>
      <c r="Z19" t="s">
        <v>35</v>
      </c>
      <c r="AA19">
        <f t="shared" si="8"/>
        <v>0</v>
      </c>
      <c r="AB19">
        <v>23</v>
      </c>
      <c r="AC19" t="s">
        <v>36</v>
      </c>
      <c r="AD19" t="str">
        <f t="shared" si="9"/>
        <v xml:space="preserve"> </v>
      </c>
      <c r="AE19" t="s">
        <v>55</v>
      </c>
      <c r="AF19" t="s">
        <v>38</v>
      </c>
      <c r="AG19">
        <f t="shared" si="10"/>
        <v>1</v>
      </c>
      <c r="AH19">
        <f t="shared" si="11"/>
        <v>0</v>
      </c>
      <c r="AI19">
        <f t="shared" si="12"/>
        <v>0</v>
      </c>
      <c r="AJ19">
        <f t="shared" si="13"/>
        <v>0</v>
      </c>
      <c r="AK19">
        <f t="shared" si="14"/>
        <v>0</v>
      </c>
      <c r="AL19">
        <f t="shared" si="15"/>
        <v>0</v>
      </c>
      <c r="AM19">
        <f t="shared" si="16"/>
        <v>0</v>
      </c>
      <c r="AN19">
        <f t="shared" si="0"/>
        <v>0</v>
      </c>
    </row>
    <row r="20" spans="1:40" hidden="1">
      <c r="A20" t="s">
        <v>119</v>
      </c>
      <c r="B20" t="s">
        <v>24</v>
      </c>
      <c r="C20" t="s">
        <v>25</v>
      </c>
      <c r="D20" t="s">
        <v>120</v>
      </c>
      <c r="E20" t="s">
        <v>121</v>
      </c>
      <c r="F20" t="s">
        <v>75</v>
      </c>
      <c r="G20">
        <f t="shared" si="1"/>
        <v>0</v>
      </c>
      <c r="H20">
        <f t="shared" si="2"/>
        <v>0</v>
      </c>
      <c r="I20">
        <f t="shared" si="3"/>
        <v>0</v>
      </c>
      <c r="J20">
        <f t="shared" si="4"/>
        <v>0</v>
      </c>
      <c r="K20">
        <f t="shared" si="5"/>
        <v>0</v>
      </c>
      <c r="L20" t="s">
        <v>42</v>
      </c>
      <c r="M20" t="s">
        <v>43</v>
      </c>
      <c r="N20">
        <f t="shared" si="6"/>
        <v>2</v>
      </c>
      <c r="O20" t="s">
        <v>116</v>
      </c>
      <c r="P20" t="s">
        <v>45</v>
      </c>
      <c r="Q20">
        <v>7</v>
      </c>
      <c r="R20">
        <v>8</v>
      </c>
      <c r="S20">
        <v>8</v>
      </c>
      <c r="T20">
        <v>6</v>
      </c>
      <c r="U20">
        <v>8</v>
      </c>
      <c r="V20">
        <v>3</v>
      </c>
      <c r="W20">
        <f t="shared" si="7"/>
        <v>6.666666666666667</v>
      </c>
      <c r="X20" t="s">
        <v>33</v>
      </c>
      <c r="Y20" t="s">
        <v>67</v>
      </c>
      <c r="Z20" t="s">
        <v>62</v>
      </c>
      <c r="AA20">
        <f t="shared" si="8"/>
        <v>1</v>
      </c>
      <c r="AB20">
        <v>26</v>
      </c>
      <c r="AC20" t="s">
        <v>36</v>
      </c>
      <c r="AD20" t="str">
        <f t="shared" si="9"/>
        <v xml:space="preserve"> </v>
      </c>
      <c r="AE20" t="s">
        <v>46</v>
      </c>
      <c r="AF20" t="s">
        <v>38</v>
      </c>
      <c r="AG20">
        <f t="shared" si="10"/>
        <v>1</v>
      </c>
      <c r="AH20">
        <f t="shared" si="11"/>
        <v>0</v>
      </c>
      <c r="AI20">
        <f t="shared" si="12"/>
        <v>0</v>
      </c>
      <c r="AJ20">
        <f t="shared" si="13"/>
        <v>0</v>
      </c>
      <c r="AK20">
        <f t="shared" si="14"/>
        <v>0</v>
      </c>
      <c r="AL20">
        <f t="shared" si="15"/>
        <v>0</v>
      </c>
      <c r="AM20">
        <f t="shared" si="16"/>
        <v>0</v>
      </c>
      <c r="AN20">
        <f t="shared" si="0"/>
        <v>0</v>
      </c>
    </row>
    <row r="21" spans="1:40">
      <c r="A21" t="s">
        <v>122</v>
      </c>
      <c r="B21" t="s">
        <v>24</v>
      </c>
      <c r="C21" t="s">
        <v>25</v>
      </c>
      <c r="D21" t="s">
        <v>120</v>
      </c>
      <c r="E21" t="s">
        <v>123</v>
      </c>
      <c r="F21" t="s">
        <v>28</v>
      </c>
      <c r="G21">
        <f t="shared" si="1"/>
        <v>1</v>
      </c>
      <c r="H21">
        <f t="shared" si="2"/>
        <v>0</v>
      </c>
      <c r="I21">
        <f t="shared" si="3"/>
        <v>0</v>
      </c>
      <c r="J21">
        <f t="shared" si="4"/>
        <v>0</v>
      </c>
      <c r="K21">
        <f t="shared" si="5"/>
        <v>0</v>
      </c>
      <c r="L21" t="s">
        <v>42</v>
      </c>
      <c r="M21" t="s">
        <v>51</v>
      </c>
      <c r="N21">
        <f t="shared" si="6"/>
        <v>1</v>
      </c>
      <c r="O21" t="s">
        <v>52</v>
      </c>
      <c r="P21" t="s">
        <v>32</v>
      </c>
      <c r="Q21">
        <v>1</v>
      </c>
      <c r="R21">
        <v>1</v>
      </c>
      <c r="S21">
        <v>1</v>
      </c>
      <c r="T21">
        <v>1</v>
      </c>
      <c r="U21">
        <v>2</v>
      </c>
      <c r="V21">
        <v>0</v>
      </c>
      <c r="W21">
        <f t="shared" si="7"/>
        <v>1</v>
      </c>
      <c r="X21" t="s">
        <v>33</v>
      </c>
      <c r="Y21" t="s">
        <v>67</v>
      </c>
      <c r="Z21" t="s">
        <v>35</v>
      </c>
      <c r="AA21">
        <f t="shared" si="8"/>
        <v>0</v>
      </c>
      <c r="AB21">
        <v>28</v>
      </c>
      <c r="AC21" t="s">
        <v>36</v>
      </c>
      <c r="AD21" t="str">
        <f t="shared" si="9"/>
        <v xml:space="preserve"> </v>
      </c>
      <c r="AE21" t="s">
        <v>55</v>
      </c>
      <c r="AF21" t="s">
        <v>56</v>
      </c>
      <c r="AG21">
        <f t="shared" si="10"/>
        <v>0</v>
      </c>
      <c r="AH21">
        <f t="shared" si="11"/>
        <v>1</v>
      </c>
      <c r="AI21">
        <f t="shared" si="12"/>
        <v>0</v>
      </c>
      <c r="AJ21">
        <f t="shared" si="13"/>
        <v>0</v>
      </c>
      <c r="AK21">
        <f t="shared" si="14"/>
        <v>0</v>
      </c>
      <c r="AL21">
        <f t="shared" si="15"/>
        <v>0</v>
      </c>
      <c r="AM21">
        <f t="shared" si="16"/>
        <v>0</v>
      </c>
      <c r="AN21">
        <f t="shared" si="0"/>
        <v>0</v>
      </c>
    </row>
    <row r="22" spans="1:40">
      <c r="A22" t="s">
        <v>124</v>
      </c>
      <c r="B22" t="s">
        <v>24</v>
      </c>
      <c r="C22" t="s">
        <v>93</v>
      </c>
      <c r="D22" t="s">
        <v>125</v>
      </c>
      <c r="E22" t="s">
        <v>126</v>
      </c>
      <c r="F22" t="s">
        <v>28</v>
      </c>
      <c r="G22">
        <f t="shared" si="1"/>
        <v>1</v>
      </c>
      <c r="H22">
        <f t="shared" si="2"/>
        <v>0</v>
      </c>
      <c r="I22">
        <f t="shared" si="3"/>
        <v>0</v>
      </c>
      <c r="J22">
        <f t="shared" si="4"/>
        <v>0</v>
      </c>
      <c r="K22">
        <f t="shared" si="5"/>
        <v>0</v>
      </c>
      <c r="L22" t="s">
        <v>29</v>
      </c>
      <c r="M22" t="s">
        <v>51</v>
      </c>
      <c r="N22">
        <f t="shared" si="6"/>
        <v>1</v>
      </c>
      <c r="O22" t="s">
        <v>52</v>
      </c>
      <c r="P22" t="s">
        <v>32</v>
      </c>
      <c r="Q22">
        <v>0</v>
      </c>
      <c r="R22">
        <v>0</v>
      </c>
      <c r="S22">
        <v>0</v>
      </c>
      <c r="T22">
        <v>0</v>
      </c>
      <c r="U22">
        <v>0</v>
      </c>
      <c r="V22">
        <v>0</v>
      </c>
      <c r="W22">
        <f t="shared" si="7"/>
        <v>0</v>
      </c>
      <c r="X22" t="s">
        <v>33</v>
      </c>
      <c r="Y22" t="s">
        <v>67</v>
      </c>
      <c r="Z22" t="s">
        <v>35</v>
      </c>
      <c r="AA22">
        <f t="shared" si="8"/>
        <v>0</v>
      </c>
      <c r="AB22">
        <v>25</v>
      </c>
      <c r="AC22" t="s">
        <v>77</v>
      </c>
      <c r="AD22">
        <f t="shared" si="9"/>
        <v>3</v>
      </c>
      <c r="AE22" t="s">
        <v>46</v>
      </c>
      <c r="AF22" t="s">
        <v>52</v>
      </c>
      <c r="AG22">
        <f t="shared" si="10"/>
        <v>0</v>
      </c>
      <c r="AH22">
        <f t="shared" si="11"/>
        <v>0</v>
      </c>
      <c r="AI22">
        <f t="shared" si="12"/>
        <v>0</v>
      </c>
      <c r="AJ22">
        <f t="shared" si="13"/>
        <v>0</v>
      </c>
      <c r="AK22">
        <f t="shared" si="14"/>
        <v>0</v>
      </c>
      <c r="AL22">
        <f t="shared" si="15"/>
        <v>0</v>
      </c>
      <c r="AM22">
        <f t="shared" si="16"/>
        <v>0</v>
      </c>
      <c r="AN22">
        <f t="shared" si="0"/>
        <v>0</v>
      </c>
    </row>
    <row r="23" spans="1:40" hidden="1">
      <c r="A23" t="s">
        <v>127</v>
      </c>
      <c r="B23" t="s">
        <v>24</v>
      </c>
      <c r="C23" t="s">
        <v>25</v>
      </c>
      <c r="D23" t="s">
        <v>128</v>
      </c>
      <c r="E23" t="s">
        <v>129</v>
      </c>
      <c r="F23" t="s">
        <v>28</v>
      </c>
      <c r="G23">
        <f t="shared" si="1"/>
        <v>1</v>
      </c>
      <c r="H23">
        <f t="shared" si="2"/>
        <v>0</v>
      </c>
      <c r="I23">
        <f t="shared" si="3"/>
        <v>0</v>
      </c>
      <c r="J23">
        <f t="shared" si="4"/>
        <v>0</v>
      </c>
      <c r="K23">
        <f t="shared" si="5"/>
        <v>0</v>
      </c>
      <c r="L23" t="s">
        <v>29</v>
      </c>
      <c r="M23" t="s">
        <v>30</v>
      </c>
      <c r="N23">
        <f t="shared" si="6"/>
        <v>5</v>
      </c>
      <c r="O23" t="s">
        <v>116</v>
      </c>
      <c r="P23" t="s">
        <v>82</v>
      </c>
      <c r="Q23">
        <v>10</v>
      </c>
      <c r="R23">
        <v>5</v>
      </c>
      <c r="S23">
        <v>10</v>
      </c>
      <c r="T23">
        <v>6</v>
      </c>
      <c r="U23">
        <v>10</v>
      </c>
      <c r="V23">
        <v>10</v>
      </c>
      <c r="W23">
        <f t="shared" si="7"/>
        <v>8.5</v>
      </c>
      <c r="X23" t="s">
        <v>76</v>
      </c>
      <c r="Y23" t="s">
        <v>34</v>
      </c>
      <c r="Z23" t="s">
        <v>62</v>
      </c>
      <c r="AA23">
        <f t="shared" si="8"/>
        <v>1</v>
      </c>
      <c r="AB23">
        <v>31</v>
      </c>
      <c r="AC23" t="s">
        <v>36</v>
      </c>
      <c r="AD23" t="str">
        <f t="shared" si="9"/>
        <v xml:space="preserve"> </v>
      </c>
      <c r="AE23" t="s">
        <v>37</v>
      </c>
      <c r="AF23" t="s">
        <v>38</v>
      </c>
      <c r="AG23">
        <f t="shared" si="10"/>
        <v>1</v>
      </c>
      <c r="AH23">
        <f t="shared" si="11"/>
        <v>0</v>
      </c>
      <c r="AI23">
        <f t="shared" si="12"/>
        <v>0</v>
      </c>
      <c r="AJ23">
        <f t="shared" si="13"/>
        <v>0</v>
      </c>
      <c r="AK23">
        <f t="shared" si="14"/>
        <v>0</v>
      </c>
      <c r="AL23">
        <f t="shared" si="15"/>
        <v>0</v>
      </c>
      <c r="AM23">
        <f t="shared" si="16"/>
        <v>0</v>
      </c>
      <c r="AN23">
        <f t="shared" si="0"/>
        <v>0</v>
      </c>
    </row>
    <row r="24" spans="1:40">
      <c r="A24" t="s">
        <v>130</v>
      </c>
      <c r="B24" t="s">
        <v>24</v>
      </c>
      <c r="C24" t="s">
        <v>131</v>
      </c>
      <c r="D24" t="s">
        <v>132</v>
      </c>
      <c r="E24" t="s">
        <v>133</v>
      </c>
      <c r="F24" t="s">
        <v>28</v>
      </c>
      <c r="G24">
        <f t="shared" si="1"/>
        <v>1</v>
      </c>
      <c r="H24">
        <f t="shared" si="2"/>
        <v>0</v>
      </c>
      <c r="I24">
        <f t="shared" si="3"/>
        <v>0</v>
      </c>
      <c r="J24">
        <f t="shared" si="4"/>
        <v>0</v>
      </c>
      <c r="K24">
        <f t="shared" si="5"/>
        <v>0</v>
      </c>
      <c r="L24" t="s">
        <v>42</v>
      </c>
      <c r="M24" t="s">
        <v>51</v>
      </c>
      <c r="N24">
        <f t="shared" si="6"/>
        <v>1</v>
      </c>
      <c r="O24" t="s">
        <v>116</v>
      </c>
      <c r="P24" t="s">
        <v>45</v>
      </c>
      <c r="Q24">
        <v>0</v>
      </c>
      <c r="R24">
        <v>6</v>
      </c>
      <c r="S24">
        <v>3</v>
      </c>
      <c r="T24">
        <v>0</v>
      </c>
      <c r="U24">
        <v>0</v>
      </c>
      <c r="V24">
        <v>10</v>
      </c>
      <c r="W24">
        <f t="shared" si="7"/>
        <v>3.1666666666666665</v>
      </c>
      <c r="X24" t="s">
        <v>76</v>
      </c>
      <c r="Y24" t="s">
        <v>34</v>
      </c>
      <c r="Z24" t="s">
        <v>35</v>
      </c>
      <c r="AA24">
        <f t="shared" si="8"/>
        <v>0</v>
      </c>
      <c r="AB24">
        <v>19</v>
      </c>
      <c r="AC24" t="s">
        <v>77</v>
      </c>
      <c r="AD24">
        <f t="shared" si="9"/>
        <v>3</v>
      </c>
      <c r="AE24" t="s">
        <v>37</v>
      </c>
      <c r="AF24" t="s">
        <v>56</v>
      </c>
      <c r="AG24">
        <f t="shared" si="10"/>
        <v>0</v>
      </c>
      <c r="AH24">
        <f t="shared" si="11"/>
        <v>1</v>
      </c>
      <c r="AI24">
        <f t="shared" si="12"/>
        <v>0</v>
      </c>
      <c r="AJ24">
        <f t="shared" si="13"/>
        <v>0</v>
      </c>
      <c r="AK24">
        <f t="shared" si="14"/>
        <v>0</v>
      </c>
      <c r="AL24">
        <f t="shared" si="15"/>
        <v>0</v>
      </c>
      <c r="AM24">
        <f t="shared" si="16"/>
        <v>0</v>
      </c>
      <c r="AN24">
        <f t="shared" si="0"/>
        <v>0</v>
      </c>
    </row>
    <row r="25" spans="1:40">
      <c r="A25" t="s">
        <v>134</v>
      </c>
      <c r="B25" t="s">
        <v>24</v>
      </c>
      <c r="C25" t="s">
        <v>135</v>
      </c>
      <c r="D25" t="s">
        <v>136</v>
      </c>
      <c r="E25" t="s">
        <v>137</v>
      </c>
      <c r="F25" t="s">
        <v>28</v>
      </c>
      <c r="G25">
        <f t="shared" si="1"/>
        <v>1</v>
      </c>
      <c r="H25">
        <f t="shared" si="2"/>
        <v>0</v>
      </c>
      <c r="I25">
        <f t="shared" si="3"/>
        <v>0</v>
      </c>
      <c r="J25">
        <f t="shared" si="4"/>
        <v>0</v>
      </c>
      <c r="K25">
        <f t="shared" si="5"/>
        <v>0</v>
      </c>
      <c r="L25" t="s">
        <v>42</v>
      </c>
      <c r="M25" t="s">
        <v>51</v>
      </c>
      <c r="N25">
        <f t="shared" si="6"/>
        <v>1</v>
      </c>
      <c r="O25" t="s">
        <v>104</v>
      </c>
      <c r="P25" t="s">
        <v>32</v>
      </c>
      <c r="Q25">
        <v>0</v>
      </c>
      <c r="R25">
        <v>10</v>
      </c>
      <c r="S25">
        <v>0</v>
      </c>
      <c r="T25">
        <v>9</v>
      </c>
      <c r="U25">
        <v>5</v>
      </c>
      <c r="V25">
        <v>10</v>
      </c>
      <c r="W25">
        <f t="shared" si="7"/>
        <v>5.666666666666667</v>
      </c>
      <c r="X25" t="s">
        <v>53</v>
      </c>
      <c r="Y25" t="s">
        <v>34</v>
      </c>
      <c r="Z25" t="s">
        <v>35</v>
      </c>
      <c r="AA25">
        <f t="shared" si="8"/>
        <v>0</v>
      </c>
      <c r="AB25">
        <v>24</v>
      </c>
      <c r="AC25" t="s">
        <v>138</v>
      </c>
      <c r="AD25">
        <f t="shared" si="9"/>
        <v>2</v>
      </c>
      <c r="AE25" t="s">
        <v>55</v>
      </c>
      <c r="AF25" t="s">
        <v>56</v>
      </c>
      <c r="AG25">
        <f t="shared" si="10"/>
        <v>0</v>
      </c>
      <c r="AH25">
        <f t="shared" si="11"/>
        <v>1</v>
      </c>
      <c r="AI25">
        <f t="shared" si="12"/>
        <v>0</v>
      </c>
      <c r="AJ25">
        <f t="shared" si="13"/>
        <v>0</v>
      </c>
      <c r="AK25">
        <f t="shared" si="14"/>
        <v>0</v>
      </c>
      <c r="AL25">
        <f t="shared" si="15"/>
        <v>0</v>
      </c>
      <c r="AM25">
        <f t="shared" si="16"/>
        <v>0</v>
      </c>
      <c r="AN25">
        <f t="shared" si="0"/>
        <v>0</v>
      </c>
    </row>
    <row r="26" spans="1:40">
      <c r="A26" t="s">
        <v>139</v>
      </c>
      <c r="B26" t="s">
        <v>24</v>
      </c>
      <c r="C26" t="s">
        <v>25</v>
      </c>
      <c r="D26" t="s">
        <v>140</v>
      </c>
      <c r="E26" t="s">
        <v>141</v>
      </c>
      <c r="F26" t="s">
        <v>28</v>
      </c>
      <c r="G26">
        <f t="shared" si="1"/>
        <v>1</v>
      </c>
      <c r="H26">
        <f t="shared" si="2"/>
        <v>0</v>
      </c>
      <c r="I26">
        <f t="shared" si="3"/>
        <v>0</v>
      </c>
      <c r="J26">
        <f t="shared" si="4"/>
        <v>0</v>
      </c>
      <c r="K26">
        <f t="shared" si="5"/>
        <v>0</v>
      </c>
      <c r="L26" t="s">
        <v>29</v>
      </c>
      <c r="M26" t="s">
        <v>51</v>
      </c>
      <c r="N26">
        <f t="shared" si="6"/>
        <v>1</v>
      </c>
      <c r="O26" t="s">
        <v>44</v>
      </c>
      <c r="P26" t="s">
        <v>32</v>
      </c>
      <c r="Q26">
        <v>0</v>
      </c>
      <c r="R26">
        <v>5</v>
      </c>
      <c r="S26">
        <v>9</v>
      </c>
      <c r="T26">
        <v>9</v>
      </c>
      <c r="U26">
        <v>0</v>
      </c>
      <c r="V26">
        <v>10</v>
      </c>
      <c r="W26">
        <f t="shared" si="7"/>
        <v>5.5</v>
      </c>
      <c r="X26" t="s">
        <v>76</v>
      </c>
      <c r="Y26" t="s">
        <v>34</v>
      </c>
      <c r="Z26" t="s">
        <v>35</v>
      </c>
      <c r="AA26">
        <f t="shared" si="8"/>
        <v>0</v>
      </c>
      <c r="AB26">
        <v>26</v>
      </c>
      <c r="AC26" t="s">
        <v>77</v>
      </c>
      <c r="AD26">
        <f t="shared" si="9"/>
        <v>3</v>
      </c>
      <c r="AE26" t="s">
        <v>55</v>
      </c>
      <c r="AF26" t="s">
        <v>142</v>
      </c>
      <c r="AG26">
        <f t="shared" si="10"/>
        <v>0</v>
      </c>
      <c r="AH26">
        <f t="shared" si="11"/>
        <v>0</v>
      </c>
      <c r="AI26">
        <f t="shared" si="12"/>
        <v>0</v>
      </c>
      <c r="AJ26">
        <f t="shared" si="13"/>
        <v>0</v>
      </c>
      <c r="AK26">
        <f t="shared" si="14"/>
        <v>0</v>
      </c>
      <c r="AL26">
        <f t="shared" si="15"/>
        <v>0</v>
      </c>
      <c r="AM26">
        <f t="shared" si="16"/>
        <v>0</v>
      </c>
      <c r="AN26">
        <f t="shared" si="0"/>
        <v>0</v>
      </c>
    </row>
    <row r="27" spans="1:40">
      <c r="A27" t="s">
        <v>143</v>
      </c>
      <c r="B27" t="s">
        <v>24</v>
      </c>
      <c r="C27" t="s">
        <v>25</v>
      </c>
      <c r="D27" t="s">
        <v>144</v>
      </c>
      <c r="E27" t="s">
        <v>145</v>
      </c>
      <c r="F27" t="s">
        <v>28</v>
      </c>
      <c r="G27">
        <f t="shared" si="1"/>
        <v>1</v>
      </c>
      <c r="H27">
        <f t="shared" si="2"/>
        <v>0</v>
      </c>
      <c r="I27">
        <f t="shared" si="3"/>
        <v>0</v>
      </c>
      <c r="J27">
        <f t="shared" si="4"/>
        <v>0</v>
      </c>
      <c r="K27">
        <f t="shared" si="5"/>
        <v>0</v>
      </c>
      <c r="L27" t="s">
        <v>42</v>
      </c>
      <c r="M27" t="s">
        <v>51</v>
      </c>
      <c r="N27">
        <f t="shared" si="6"/>
        <v>1</v>
      </c>
      <c r="O27" t="s">
        <v>116</v>
      </c>
      <c r="P27" t="s">
        <v>32</v>
      </c>
      <c r="Q27">
        <v>4</v>
      </c>
      <c r="R27">
        <v>6</v>
      </c>
      <c r="S27">
        <v>6</v>
      </c>
      <c r="T27">
        <v>6</v>
      </c>
      <c r="U27">
        <v>7</v>
      </c>
      <c r="V27">
        <v>7</v>
      </c>
      <c r="W27">
        <f t="shared" si="7"/>
        <v>6</v>
      </c>
      <c r="X27" t="s">
        <v>53</v>
      </c>
      <c r="Y27" t="s">
        <v>54</v>
      </c>
      <c r="Z27" t="s">
        <v>35</v>
      </c>
      <c r="AA27">
        <f t="shared" si="8"/>
        <v>0</v>
      </c>
      <c r="AB27">
        <v>31</v>
      </c>
      <c r="AC27" t="s">
        <v>36</v>
      </c>
      <c r="AD27" t="str">
        <f t="shared" si="9"/>
        <v xml:space="preserve"> </v>
      </c>
      <c r="AE27" t="s">
        <v>46</v>
      </c>
      <c r="AF27" t="s">
        <v>146</v>
      </c>
      <c r="AG27">
        <f t="shared" si="10"/>
        <v>0</v>
      </c>
      <c r="AH27">
        <f t="shared" si="11"/>
        <v>0</v>
      </c>
      <c r="AI27">
        <f t="shared" si="12"/>
        <v>0</v>
      </c>
      <c r="AJ27">
        <f t="shared" si="13"/>
        <v>1</v>
      </c>
      <c r="AK27">
        <f t="shared" si="14"/>
        <v>0</v>
      </c>
      <c r="AL27">
        <f t="shared" si="15"/>
        <v>0</v>
      </c>
      <c r="AM27">
        <f t="shared" si="16"/>
        <v>0</v>
      </c>
      <c r="AN27">
        <f t="shared" si="0"/>
        <v>0</v>
      </c>
    </row>
    <row r="28" spans="1:40">
      <c r="A28" t="s">
        <v>147</v>
      </c>
      <c r="B28" t="s">
        <v>24</v>
      </c>
      <c r="C28" t="s">
        <v>25</v>
      </c>
      <c r="D28" t="s">
        <v>148</v>
      </c>
      <c r="E28" t="s">
        <v>149</v>
      </c>
      <c r="F28" t="s">
        <v>28</v>
      </c>
      <c r="G28">
        <f t="shared" si="1"/>
        <v>1</v>
      </c>
      <c r="H28">
        <f t="shared" si="2"/>
        <v>0</v>
      </c>
      <c r="I28">
        <f t="shared" si="3"/>
        <v>0</v>
      </c>
      <c r="J28">
        <f t="shared" si="4"/>
        <v>0</v>
      </c>
      <c r="K28">
        <f t="shared" si="5"/>
        <v>0</v>
      </c>
      <c r="L28" t="s">
        <v>42</v>
      </c>
      <c r="M28" t="s">
        <v>91</v>
      </c>
      <c r="N28">
        <f t="shared" si="6"/>
        <v>3</v>
      </c>
      <c r="O28" t="s">
        <v>52</v>
      </c>
      <c r="P28" t="s">
        <v>82</v>
      </c>
      <c r="Q28">
        <v>7</v>
      </c>
      <c r="R28">
        <v>10</v>
      </c>
      <c r="S28">
        <v>5</v>
      </c>
      <c r="T28">
        <v>5</v>
      </c>
      <c r="U28">
        <v>5</v>
      </c>
      <c r="V28">
        <v>2</v>
      </c>
      <c r="W28">
        <f t="shared" si="7"/>
        <v>5.666666666666667</v>
      </c>
      <c r="X28" t="s">
        <v>66</v>
      </c>
      <c r="Y28" t="s">
        <v>52</v>
      </c>
      <c r="Z28" t="s">
        <v>35</v>
      </c>
      <c r="AA28">
        <f t="shared" si="8"/>
        <v>0</v>
      </c>
      <c r="AB28">
        <v>23</v>
      </c>
      <c r="AC28" t="s">
        <v>36</v>
      </c>
      <c r="AD28" t="str">
        <f t="shared" si="9"/>
        <v xml:space="preserve"> </v>
      </c>
      <c r="AE28" t="s">
        <v>37</v>
      </c>
      <c r="AF28" t="s">
        <v>38</v>
      </c>
      <c r="AG28">
        <f t="shared" si="10"/>
        <v>1</v>
      </c>
      <c r="AH28">
        <f t="shared" si="11"/>
        <v>0</v>
      </c>
      <c r="AI28">
        <f t="shared" si="12"/>
        <v>0</v>
      </c>
      <c r="AJ28">
        <f t="shared" si="13"/>
        <v>0</v>
      </c>
      <c r="AK28">
        <f t="shared" si="14"/>
        <v>0</v>
      </c>
      <c r="AL28">
        <f t="shared" si="15"/>
        <v>0</v>
      </c>
      <c r="AM28">
        <f t="shared" si="16"/>
        <v>0</v>
      </c>
      <c r="AN28">
        <f t="shared" si="0"/>
        <v>0</v>
      </c>
    </row>
    <row r="29" spans="1:40" hidden="1">
      <c r="A29" t="s">
        <v>150</v>
      </c>
      <c r="B29" t="s">
        <v>24</v>
      </c>
      <c r="C29" t="s">
        <v>25</v>
      </c>
      <c r="D29" t="s">
        <v>148</v>
      </c>
      <c r="E29" t="s">
        <v>151</v>
      </c>
      <c r="F29" t="s">
        <v>28</v>
      </c>
      <c r="G29">
        <f t="shared" si="1"/>
        <v>1</v>
      </c>
      <c r="H29">
        <f t="shared" si="2"/>
        <v>0</v>
      </c>
      <c r="I29">
        <f t="shared" si="3"/>
        <v>0</v>
      </c>
      <c r="J29">
        <f t="shared" si="4"/>
        <v>0</v>
      </c>
      <c r="K29">
        <f t="shared" si="5"/>
        <v>0</v>
      </c>
      <c r="L29" t="s">
        <v>29</v>
      </c>
      <c r="M29" t="s">
        <v>30</v>
      </c>
      <c r="N29">
        <f t="shared" si="6"/>
        <v>5</v>
      </c>
      <c r="O29" t="s">
        <v>52</v>
      </c>
      <c r="P29" t="s">
        <v>32</v>
      </c>
      <c r="Q29">
        <v>1</v>
      </c>
      <c r="R29">
        <v>6</v>
      </c>
      <c r="S29">
        <v>9</v>
      </c>
      <c r="T29">
        <v>1</v>
      </c>
      <c r="U29">
        <v>0</v>
      </c>
      <c r="V29">
        <v>2</v>
      </c>
      <c r="W29">
        <f t="shared" si="7"/>
        <v>3.1666666666666665</v>
      </c>
      <c r="X29" t="s">
        <v>66</v>
      </c>
      <c r="Y29" t="s">
        <v>34</v>
      </c>
      <c r="Z29" t="s">
        <v>62</v>
      </c>
      <c r="AA29">
        <f t="shared" si="8"/>
        <v>1</v>
      </c>
      <c r="AB29">
        <v>33</v>
      </c>
      <c r="AC29" t="s">
        <v>36</v>
      </c>
      <c r="AD29" t="str">
        <f t="shared" si="9"/>
        <v xml:space="preserve"> </v>
      </c>
      <c r="AE29" t="s">
        <v>46</v>
      </c>
      <c r="AF29" t="s">
        <v>38</v>
      </c>
      <c r="AG29">
        <f t="shared" si="10"/>
        <v>1</v>
      </c>
      <c r="AH29">
        <f t="shared" si="11"/>
        <v>0</v>
      </c>
      <c r="AI29">
        <f t="shared" si="12"/>
        <v>0</v>
      </c>
      <c r="AJ29">
        <f t="shared" si="13"/>
        <v>0</v>
      </c>
      <c r="AK29">
        <f t="shared" si="14"/>
        <v>0</v>
      </c>
      <c r="AL29">
        <f t="shared" si="15"/>
        <v>0</v>
      </c>
      <c r="AM29">
        <f t="shared" si="16"/>
        <v>0</v>
      </c>
      <c r="AN29">
        <f t="shared" si="0"/>
        <v>0</v>
      </c>
    </row>
    <row r="30" spans="1:40">
      <c r="A30" t="s">
        <v>152</v>
      </c>
      <c r="B30" t="s">
        <v>24</v>
      </c>
      <c r="C30" t="s">
        <v>25</v>
      </c>
      <c r="D30" t="s">
        <v>148</v>
      </c>
      <c r="E30" t="s">
        <v>153</v>
      </c>
      <c r="F30" t="s">
        <v>28</v>
      </c>
      <c r="G30">
        <f t="shared" si="1"/>
        <v>1</v>
      </c>
      <c r="H30">
        <f t="shared" si="2"/>
        <v>0</v>
      </c>
      <c r="I30">
        <f t="shared" si="3"/>
        <v>0</v>
      </c>
      <c r="J30">
        <f t="shared" si="4"/>
        <v>0</v>
      </c>
      <c r="K30">
        <f t="shared" si="5"/>
        <v>0</v>
      </c>
      <c r="L30" t="s">
        <v>42</v>
      </c>
      <c r="M30" t="s">
        <v>84</v>
      </c>
      <c r="N30">
        <f t="shared" si="6"/>
        <v>4</v>
      </c>
      <c r="O30" t="s">
        <v>31</v>
      </c>
      <c r="P30" t="s">
        <v>52</v>
      </c>
      <c r="Q30">
        <v>6</v>
      </c>
      <c r="R30">
        <v>7</v>
      </c>
      <c r="S30">
        <v>7</v>
      </c>
      <c r="T30">
        <v>7</v>
      </c>
      <c r="U30">
        <v>7</v>
      </c>
      <c r="V30">
        <v>4</v>
      </c>
      <c r="W30">
        <f t="shared" si="7"/>
        <v>6.333333333333333</v>
      </c>
      <c r="X30" t="s">
        <v>61</v>
      </c>
      <c r="Y30" t="s">
        <v>67</v>
      </c>
      <c r="Z30" t="s">
        <v>35</v>
      </c>
      <c r="AA30">
        <f t="shared" si="8"/>
        <v>0</v>
      </c>
      <c r="AB30">
        <v>43</v>
      </c>
      <c r="AC30" t="s">
        <v>36</v>
      </c>
      <c r="AD30" t="str">
        <f t="shared" si="9"/>
        <v xml:space="preserve"> </v>
      </c>
      <c r="AE30" t="s">
        <v>37</v>
      </c>
      <c r="AF30" t="s">
        <v>38</v>
      </c>
      <c r="AG30">
        <f t="shared" si="10"/>
        <v>1</v>
      </c>
      <c r="AH30">
        <f t="shared" si="11"/>
        <v>0</v>
      </c>
      <c r="AI30">
        <f t="shared" si="12"/>
        <v>0</v>
      </c>
      <c r="AJ30">
        <f t="shared" si="13"/>
        <v>0</v>
      </c>
      <c r="AK30">
        <f t="shared" si="14"/>
        <v>0</v>
      </c>
      <c r="AL30">
        <f t="shared" si="15"/>
        <v>0</v>
      </c>
      <c r="AM30">
        <f t="shared" si="16"/>
        <v>0</v>
      </c>
      <c r="AN30">
        <f t="shared" si="0"/>
        <v>0</v>
      </c>
    </row>
    <row r="31" spans="1:40" hidden="1">
      <c r="A31" t="s">
        <v>154</v>
      </c>
      <c r="B31" t="s">
        <v>24</v>
      </c>
      <c r="C31" t="s">
        <v>25</v>
      </c>
      <c r="D31" t="s">
        <v>148</v>
      </c>
      <c r="E31" t="s">
        <v>153</v>
      </c>
      <c r="F31" t="s">
        <v>75</v>
      </c>
      <c r="G31">
        <f t="shared" si="1"/>
        <v>0</v>
      </c>
      <c r="H31">
        <f t="shared" si="2"/>
        <v>0</v>
      </c>
      <c r="I31">
        <f t="shared" si="3"/>
        <v>0</v>
      </c>
      <c r="J31">
        <f t="shared" si="4"/>
        <v>0</v>
      </c>
      <c r="K31">
        <f t="shared" si="5"/>
        <v>0</v>
      </c>
      <c r="L31" t="s">
        <v>29</v>
      </c>
      <c r="M31" t="s">
        <v>51</v>
      </c>
      <c r="N31">
        <f t="shared" si="6"/>
        <v>1</v>
      </c>
      <c r="O31" t="s">
        <v>52</v>
      </c>
      <c r="P31" t="s">
        <v>45</v>
      </c>
      <c r="Q31">
        <v>0</v>
      </c>
      <c r="R31">
        <v>0</v>
      </c>
      <c r="S31">
        <v>5</v>
      </c>
      <c r="T31">
        <v>0</v>
      </c>
      <c r="U31">
        <v>0</v>
      </c>
      <c r="V31">
        <v>0</v>
      </c>
      <c r="W31">
        <f t="shared" si="7"/>
        <v>0.83333333333333337</v>
      </c>
      <c r="X31" t="s">
        <v>33</v>
      </c>
      <c r="Y31" t="s">
        <v>34</v>
      </c>
      <c r="Z31" t="s">
        <v>62</v>
      </c>
      <c r="AA31">
        <f t="shared" si="8"/>
        <v>1</v>
      </c>
      <c r="AB31">
        <v>23</v>
      </c>
      <c r="AC31" t="s">
        <v>36</v>
      </c>
      <c r="AD31" t="str">
        <f t="shared" si="9"/>
        <v xml:space="preserve"> </v>
      </c>
      <c r="AE31" t="s">
        <v>52</v>
      </c>
      <c r="AF31" t="s">
        <v>56</v>
      </c>
      <c r="AG31">
        <f t="shared" si="10"/>
        <v>0</v>
      </c>
      <c r="AH31">
        <f t="shared" si="11"/>
        <v>1</v>
      </c>
      <c r="AI31">
        <f t="shared" si="12"/>
        <v>0</v>
      </c>
      <c r="AJ31">
        <f t="shared" si="13"/>
        <v>0</v>
      </c>
      <c r="AK31">
        <f t="shared" si="14"/>
        <v>0</v>
      </c>
      <c r="AL31">
        <f t="shared" si="15"/>
        <v>0</v>
      </c>
      <c r="AM31">
        <f t="shared" si="16"/>
        <v>0</v>
      </c>
      <c r="AN31">
        <f t="shared" si="0"/>
        <v>0</v>
      </c>
    </row>
    <row r="32" spans="1:40">
      <c r="A32" t="s">
        <v>155</v>
      </c>
      <c r="B32" t="s">
        <v>24</v>
      </c>
      <c r="C32" t="s">
        <v>25</v>
      </c>
      <c r="D32" t="s">
        <v>148</v>
      </c>
      <c r="E32" t="s">
        <v>156</v>
      </c>
      <c r="F32" t="s">
        <v>75</v>
      </c>
      <c r="G32">
        <f t="shared" si="1"/>
        <v>0</v>
      </c>
      <c r="H32">
        <f t="shared" si="2"/>
        <v>0</v>
      </c>
      <c r="I32">
        <f t="shared" si="3"/>
        <v>0</v>
      </c>
      <c r="J32">
        <f t="shared" si="4"/>
        <v>0</v>
      </c>
      <c r="K32">
        <f t="shared" si="5"/>
        <v>0</v>
      </c>
      <c r="L32" t="s">
        <v>29</v>
      </c>
      <c r="M32" t="s">
        <v>43</v>
      </c>
      <c r="N32">
        <f t="shared" si="6"/>
        <v>2</v>
      </c>
      <c r="O32" t="s">
        <v>44</v>
      </c>
      <c r="P32" t="s">
        <v>32</v>
      </c>
      <c r="Q32">
        <v>10</v>
      </c>
      <c r="R32">
        <v>7</v>
      </c>
      <c r="S32">
        <v>10</v>
      </c>
      <c r="T32">
        <v>10</v>
      </c>
      <c r="U32">
        <v>5</v>
      </c>
      <c r="V32">
        <v>3</v>
      </c>
      <c r="W32">
        <f t="shared" si="7"/>
        <v>7.5</v>
      </c>
      <c r="X32" t="s">
        <v>33</v>
      </c>
      <c r="Y32" t="s">
        <v>54</v>
      </c>
      <c r="Z32" t="s">
        <v>35</v>
      </c>
      <c r="AA32">
        <f t="shared" si="8"/>
        <v>0</v>
      </c>
      <c r="AB32">
        <v>31</v>
      </c>
      <c r="AC32" t="s">
        <v>36</v>
      </c>
      <c r="AD32" t="str">
        <f t="shared" si="9"/>
        <v xml:space="preserve"> </v>
      </c>
      <c r="AE32" t="s">
        <v>55</v>
      </c>
      <c r="AF32" t="s">
        <v>38</v>
      </c>
      <c r="AG32">
        <f t="shared" si="10"/>
        <v>1</v>
      </c>
      <c r="AH32">
        <f t="shared" si="11"/>
        <v>0</v>
      </c>
      <c r="AI32">
        <f t="shared" si="12"/>
        <v>0</v>
      </c>
      <c r="AJ32">
        <f t="shared" si="13"/>
        <v>0</v>
      </c>
      <c r="AK32">
        <f t="shared" si="14"/>
        <v>0</v>
      </c>
      <c r="AL32">
        <f t="shared" si="15"/>
        <v>0</v>
      </c>
      <c r="AM32">
        <f t="shared" si="16"/>
        <v>0</v>
      </c>
      <c r="AN32">
        <f t="shared" si="0"/>
        <v>0</v>
      </c>
    </row>
    <row r="33" spans="1:40">
      <c r="A33" t="s">
        <v>157</v>
      </c>
      <c r="B33" t="s">
        <v>24</v>
      </c>
      <c r="C33" t="s">
        <v>25</v>
      </c>
      <c r="D33" t="s">
        <v>158</v>
      </c>
      <c r="E33" t="s">
        <v>159</v>
      </c>
      <c r="F33" t="s">
        <v>28</v>
      </c>
      <c r="G33">
        <f t="shared" si="1"/>
        <v>1</v>
      </c>
      <c r="H33">
        <f t="shared" si="2"/>
        <v>0</v>
      </c>
      <c r="I33">
        <f t="shared" si="3"/>
        <v>0</v>
      </c>
      <c r="J33">
        <f t="shared" si="4"/>
        <v>0</v>
      </c>
      <c r="K33">
        <f t="shared" si="5"/>
        <v>0</v>
      </c>
      <c r="L33" t="s">
        <v>29</v>
      </c>
      <c r="M33" t="s">
        <v>91</v>
      </c>
      <c r="N33">
        <f t="shared" si="6"/>
        <v>3</v>
      </c>
      <c r="O33" t="s">
        <v>44</v>
      </c>
      <c r="P33" t="s">
        <v>32</v>
      </c>
      <c r="Q33">
        <v>5</v>
      </c>
      <c r="R33">
        <v>6</v>
      </c>
      <c r="S33">
        <v>7</v>
      </c>
      <c r="T33">
        <v>5</v>
      </c>
      <c r="U33">
        <v>4</v>
      </c>
      <c r="V33">
        <v>4</v>
      </c>
      <c r="W33">
        <f t="shared" si="7"/>
        <v>5.166666666666667</v>
      </c>
      <c r="X33" t="s">
        <v>76</v>
      </c>
      <c r="Y33" t="s">
        <v>52</v>
      </c>
      <c r="Z33" t="s">
        <v>35</v>
      </c>
      <c r="AA33">
        <f t="shared" si="8"/>
        <v>0</v>
      </c>
      <c r="AB33">
        <v>31</v>
      </c>
      <c r="AC33" t="s">
        <v>36</v>
      </c>
      <c r="AD33" t="str">
        <f t="shared" si="9"/>
        <v xml:space="preserve"> </v>
      </c>
      <c r="AE33" t="s">
        <v>37</v>
      </c>
      <c r="AF33" t="s">
        <v>105</v>
      </c>
      <c r="AG33">
        <f t="shared" si="10"/>
        <v>0</v>
      </c>
      <c r="AH33">
        <f t="shared" si="11"/>
        <v>0</v>
      </c>
      <c r="AI33">
        <f t="shared" si="12"/>
        <v>0</v>
      </c>
      <c r="AJ33">
        <f t="shared" si="13"/>
        <v>0</v>
      </c>
      <c r="AK33">
        <f t="shared" si="14"/>
        <v>1</v>
      </c>
      <c r="AL33">
        <f t="shared" si="15"/>
        <v>0</v>
      </c>
      <c r="AM33">
        <f t="shared" si="16"/>
        <v>0</v>
      </c>
      <c r="AN33">
        <f t="shared" si="0"/>
        <v>0</v>
      </c>
    </row>
    <row r="34" spans="1:40">
      <c r="A34" t="s">
        <v>160</v>
      </c>
      <c r="B34" t="s">
        <v>24</v>
      </c>
      <c r="C34" t="s">
        <v>25</v>
      </c>
      <c r="D34" t="s">
        <v>158</v>
      </c>
      <c r="E34" t="s">
        <v>161</v>
      </c>
      <c r="F34" t="s">
        <v>28</v>
      </c>
      <c r="G34">
        <f t="shared" si="1"/>
        <v>1</v>
      </c>
      <c r="H34">
        <f t="shared" si="2"/>
        <v>0</v>
      </c>
      <c r="I34">
        <f t="shared" si="3"/>
        <v>0</v>
      </c>
      <c r="J34">
        <f t="shared" si="4"/>
        <v>0</v>
      </c>
      <c r="K34">
        <f t="shared" si="5"/>
        <v>0</v>
      </c>
      <c r="L34" t="s">
        <v>29</v>
      </c>
      <c r="M34" t="s">
        <v>51</v>
      </c>
      <c r="N34">
        <f t="shared" si="6"/>
        <v>1</v>
      </c>
      <c r="O34" t="s">
        <v>52</v>
      </c>
      <c r="P34" t="s">
        <v>32</v>
      </c>
      <c r="Q34">
        <v>8</v>
      </c>
      <c r="R34">
        <v>7</v>
      </c>
      <c r="S34">
        <v>8</v>
      </c>
      <c r="T34">
        <v>7</v>
      </c>
      <c r="U34">
        <v>7</v>
      </c>
      <c r="V34">
        <v>7</v>
      </c>
      <c r="W34">
        <f t="shared" si="7"/>
        <v>7.333333333333333</v>
      </c>
      <c r="X34" t="s">
        <v>66</v>
      </c>
      <c r="Y34" t="s">
        <v>54</v>
      </c>
      <c r="Z34" t="s">
        <v>35</v>
      </c>
      <c r="AA34">
        <f t="shared" si="8"/>
        <v>0</v>
      </c>
      <c r="AB34">
        <v>25</v>
      </c>
      <c r="AC34" t="s">
        <v>36</v>
      </c>
      <c r="AD34" t="str">
        <f t="shared" si="9"/>
        <v xml:space="preserve"> </v>
      </c>
      <c r="AE34" t="s">
        <v>46</v>
      </c>
      <c r="AF34" t="s">
        <v>146</v>
      </c>
      <c r="AG34">
        <f t="shared" si="10"/>
        <v>0</v>
      </c>
      <c r="AH34">
        <f t="shared" si="11"/>
        <v>0</v>
      </c>
      <c r="AI34">
        <f t="shared" si="12"/>
        <v>0</v>
      </c>
      <c r="AJ34">
        <f t="shared" si="13"/>
        <v>1</v>
      </c>
      <c r="AK34">
        <f t="shared" si="14"/>
        <v>0</v>
      </c>
      <c r="AL34">
        <f t="shared" si="15"/>
        <v>0</v>
      </c>
      <c r="AM34">
        <f t="shared" si="16"/>
        <v>0</v>
      </c>
      <c r="AN34">
        <f t="shared" si="0"/>
        <v>0</v>
      </c>
    </row>
    <row r="35" spans="1:40">
      <c r="A35" t="s">
        <v>162</v>
      </c>
      <c r="B35" t="s">
        <v>24</v>
      </c>
      <c r="C35" t="s">
        <v>25</v>
      </c>
      <c r="D35" t="s">
        <v>163</v>
      </c>
      <c r="E35" t="s">
        <v>164</v>
      </c>
      <c r="F35" t="s">
        <v>50</v>
      </c>
      <c r="G35">
        <f t="shared" si="1"/>
        <v>0</v>
      </c>
      <c r="H35">
        <f t="shared" si="2"/>
        <v>1</v>
      </c>
      <c r="I35">
        <f t="shared" si="3"/>
        <v>0</v>
      </c>
      <c r="J35">
        <f t="shared" si="4"/>
        <v>0</v>
      </c>
      <c r="K35">
        <f t="shared" si="5"/>
        <v>0</v>
      </c>
      <c r="L35" t="s">
        <v>42</v>
      </c>
      <c r="M35" t="s">
        <v>81</v>
      </c>
      <c r="N35">
        <f t="shared" si="6"/>
        <v>6</v>
      </c>
      <c r="O35" t="s">
        <v>116</v>
      </c>
      <c r="P35" t="s">
        <v>82</v>
      </c>
      <c r="Q35">
        <v>8</v>
      </c>
      <c r="R35">
        <v>10</v>
      </c>
      <c r="S35">
        <v>10</v>
      </c>
      <c r="T35">
        <v>9</v>
      </c>
      <c r="U35">
        <v>9</v>
      </c>
      <c r="V35">
        <v>9</v>
      </c>
      <c r="W35">
        <f t="shared" si="7"/>
        <v>9.1666666666666661</v>
      </c>
      <c r="X35" t="s">
        <v>53</v>
      </c>
      <c r="Y35" t="s">
        <v>67</v>
      </c>
      <c r="Z35" t="s">
        <v>35</v>
      </c>
      <c r="AA35">
        <f t="shared" si="8"/>
        <v>0</v>
      </c>
      <c r="AB35">
        <v>43</v>
      </c>
      <c r="AC35" t="s">
        <v>36</v>
      </c>
      <c r="AD35" t="str">
        <f t="shared" si="9"/>
        <v xml:space="preserve"> </v>
      </c>
      <c r="AE35" t="s">
        <v>37</v>
      </c>
      <c r="AF35" t="s">
        <v>38</v>
      </c>
      <c r="AG35">
        <f t="shared" si="10"/>
        <v>1</v>
      </c>
      <c r="AH35">
        <f t="shared" si="11"/>
        <v>0</v>
      </c>
      <c r="AI35">
        <f t="shared" si="12"/>
        <v>0</v>
      </c>
      <c r="AJ35">
        <f t="shared" si="13"/>
        <v>0</v>
      </c>
      <c r="AK35">
        <f t="shared" si="14"/>
        <v>0</v>
      </c>
      <c r="AL35">
        <f t="shared" si="15"/>
        <v>0</v>
      </c>
      <c r="AM35">
        <f t="shared" si="16"/>
        <v>0</v>
      </c>
      <c r="AN35">
        <f t="shared" si="0"/>
        <v>0</v>
      </c>
    </row>
    <row r="36" spans="1:40" hidden="1">
      <c r="A36" t="s">
        <v>165</v>
      </c>
      <c r="B36" t="s">
        <v>24</v>
      </c>
      <c r="C36" t="s">
        <v>25</v>
      </c>
      <c r="D36" t="s">
        <v>163</v>
      </c>
      <c r="E36" t="s">
        <v>166</v>
      </c>
      <c r="F36" t="s">
        <v>28</v>
      </c>
      <c r="G36">
        <f t="shared" si="1"/>
        <v>1</v>
      </c>
      <c r="H36">
        <f t="shared" si="2"/>
        <v>0</v>
      </c>
      <c r="I36">
        <f t="shared" si="3"/>
        <v>0</v>
      </c>
      <c r="J36">
        <f t="shared" si="4"/>
        <v>0</v>
      </c>
      <c r="K36">
        <f t="shared" si="5"/>
        <v>0</v>
      </c>
      <c r="L36" t="s">
        <v>42</v>
      </c>
      <c r="M36" t="s">
        <v>43</v>
      </c>
      <c r="N36">
        <f t="shared" si="6"/>
        <v>2</v>
      </c>
      <c r="O36" t="s">
        <v>44</v>
      </c>
      <c r="P36" t="s">
        <v>32</v>
      </c>
      <c r="Q36">
        <v>2</v>
      </c>
      <c r="R36">
        <v>3</v>
      </c>
      <c r="S36">
        <v>5</v>
      </c>
      <c r="T36">
        <v>5</v>
      </c>
      <c r="U36">
        <v>5</v>
      </c>
      <c r="V36">
        <v>5</v>
      </c>
      <c r="W36">
        <f t="shared" si="7"/>
        <v>4.166666666666667</v>
      </c>
      <c r="X36" t="s">
        <v>66</v>
      </c>
      <c r="Y36" t="s">
        <v>67</v>
      </c>
      <c r="Z36" t="s">
        <v>62</v>
      </c>
      <c r="AA36">
        <f t="shared" si="8"/>
        <v>1</v>
      </c>
      <c r="AB36">
        <v>26</v>
      </c>
      <c r="AC36" t="s">
        <v>36</v>
      </c>
      <c r="AD36" t="str">
        <f t="shared" si="9"/>
        <v xml:space="preserve"> </v>
      </c>
      <c r="AE36" t="s">
        <v>52</v>
      </c>
      <c r="AF36" t="s">
        <v>38</v>
      </c>
      <c r="AG36">
        <f t="shared" si="10"/>
        <v>1</v>
      </c>
      <c r="AH36">
        <f t="shared" si="11"/>
        <v>0</v>
      </c>
      <c r="AI36">
        <f t="shared" si="12"/>
        <v>0</v>
      </c>
      <c r="AJ36">
        <f t="shared" si="13"/>
        <v>0</v>
      </c>
      <c r="AK36">
        <f t="shared" si="14"/>
        <v>0</v>
      </c>
      <c r="AL36">
        <f t="shared" si="15"/>
        <v>0</v>
      </c>
      <c r="AM36">
        <f t="shared" si="16"/>
        <v>0</v>
      </c>
      <c r="AN36">
        <f t="shared" si="0"/>
        <v>0</v>
      </c>
    </row>
    <row r="37" spans="1:40">
      <c r="A37" t="s">
        <v>167</v>
      </c>
      <c r="B37" t="s">
        <v>24</v>
      </c>
      <c r="C37" t="s">
        <v>25</v>
      </c>
      <c r="D37" t="s">
        <v>163</v>
      </c>
      <c r="E37" t="s">
        <v>168</v>
      </c>
      <c r="F37" t="s">
        <v>52</v>
      </c>
      <c r="G37">
        <f t="shared" si="1"/>
        <v>0</v>
      </c>
      <c r="H37">
        <f t="shared" si="2"/>
        <v>0</v>
      </c>
      <c r="I37">
        <f t="shared" si="3"/>
        <v>0</v>
      </c>
      <c r="J37">
        <f t="shared" si="4"/>
        <v>0</v>
      </c>
      <c r="K37">
        <f t="shared" si="5"/>
        <v>0</v>
      </c>
      <c r="L37" t="s">
        <v>42</v>
      </c>
      <c r="M37" t="s">
        <v>43</v>
      </c>
      <c r="N37">
        <f t="shared" si="6"/>
        <v>2</v>
      </c>
      <c r="O37" t="s">
        <v>52</v>
      </c>
      <c r="P37" t="s">
        <v>32</v>
      </c>
      <c r="Q37">
        <v>5</v>
      </c>
      <c r="R37">
        <v>10</v>
      </c>
      <c r="S37">
        <v>8</v>
      </c>
      <c r="T37">
        <v>8</v>
      </c>
      <c r="U37">
        <v>8</v>
      </c>
      <c r="V37">
        <v>7</v>
      </c>
      <c r="W37">
        <f t="shared" si="7"/>
        <v>7.666666666666667</v>
      </c>
      <c r="X37" t="s">
        <v>76</v>
      </c>
      <c r="Y37" t="s">
        <v>34</v>
      </c>
      <c r="Z37" t="s">
        <v>35</v>
      </c>
      <c r="AA37">
        <f t="shared" si="8"/>
        <v>0</v>
      </c>
      <c r="AB37">
        <v>32</v>
      </c>
      <c r="AC37" t="s">
        <v>36</v>
      </c>
      <c r="AD37" t="str">
        <f t="shared" si="9"/>
        <v xml:space="preserve"> </v>
      </c>
      <c r="AE37" t="s">
        <v>37</v>
      </c>
      <c r="AF37" t="s">
        <v>169</v>
      </c>
      <c r="AG37">
        <f t="shared" si="10"/>
        <v>0</v>
      </c>
      <c r="AH37">
        <f t="shared" si="11"/>
        <v>0</v>
      </c>
      <c r="AI37">
        <f t="shared" si="12"/>
        <v>0</v>
      </c>
      <c r="AJ37">
        <f t="shared" si="13"/>
        <v>0</v>
      </c>
      <c r="AK37">
        <f t="shared" si="14"/>
        <v>0</v>
      </c>
      <c r="AL37">
        <f t="shared" si="15"/>
        <v>1</v>
      </c>
      <c r="AM37">
        <f t="shared" si="16"/>
        <v>0</v>
      </c>
      <c r="AN37">
        <f t="shared" si="0"/>
        <v>0</v>
      </c>
    </row>
    <row r="38" spans="1:40">
      <c r="A38" t="s">
        <v>170</v>
      </c>
      <c r="B38" t="s">
        <v>24</v>
      </c>
      <c r="C38" t="s">
        <v>25</v>
      </c>
      <c r="D38" t="s">
        <v>102</v>
      </c>
      <c r="E38" t="s">
        <v>171</v>
      </c>
      <c r="F38" t="s">
        <v>28</v>
      </c>
      <c r="G38">
        <f t="shared" si="1"/>
        <v>1</v>
      </c>
      <c r="H38">
        <f t="shared" si="2"/>
        <v>0</v>
      </c>
      <c r="I38">
        <f t="shared" si="3"/>
        <v>0</v>
      </c>
      <c r="J38">
        <f t="shared" si="4"/>
        <v>0</v>
      </c>
      <c r="K38">
        <f t="shared" si="5"/>
        <v>0</v>
      </c>
      <c r="L38" t="s">
        <v>29</v>
      </c>
      <c r="M38" t="s">
        <v>51</v>
      </c>
      <c r="N38">
        <f t="shared" si="6"/>
        <v>1</v>
      </c>
      <c r="O38" t="s">
        <v>116</v>
      </c>
      <c r="P38" t="s">
        <v>45</v>
      </c>
      <c r="Q38">
        <v>1</v>
      </c>
      <c r="R38">
        <v>10</v>
      </c>
      <c r="S38">
        <v>9</v>
      </c>
      <c r="T38">
        <v>9</v>
      </c>
      <c r="U38">
        <v>5</v>
      </c>
      <c r="V38">
        <v>10</v>
      </c>
      <c r="W38">
        <f t="shared" si="7"/>
        <v>7.333333333333333</v>
      </c>
      <c r="X38" t="s">
        <v>76</v>
      </c>
      <c r="Y38" t="s">
        <v>67</v>
      </c>
      <c r="Z38" t="s">
        <v>35</v>
      </c>
      <c r="AA38">
        <f t="shared" si="8"/>
        <v>0</v>
      </c>
      <c r="AB38">
        <v>34</v>
      </c>
      <c r="AC38" t="s">
        <v>36</v>
      </c>
      <c r="AD38" t="str">
        <f t="shared" si="9"/>
        <v xml:space="preserve"> </v>
      </c>
      <c r="AE38" t="s">
        <v>52</v>
      </c>
      <c r="AF38" t="s">
        <v>172</v>
      </c>
      <c r="AG38">
        <f t="shared" si="10"/>
        <v>0</v>
      </c>
      <c r="AH38">
        <f t="shared" si="11"/>
        <v>0</v>
      </c>
      <c r="AI38">
        <f t="shared" si="12"/>
        <v>0</v>
      </c>
      <c r="AJ38">
        <f t="shared" si="13"/>
        <v>0</v>
      </c>
      <c r="AK38">
        <f t="shared" si="14"/>
        <v>0</v>
      </c>
      <c r="AL38">
        <f t="shared" si="15"/>
        <v>0</v>
      </c>
      <c r="AM38">
        <f t="shared" si="16"/>
        <v>0</v>
      </c>
      <c r="AN38">
        <f t="shared" si="0"/>
        <v>1</v>
      </c>
    </row>
    <row r="39" spans="1:40">
      <c r="A39" t="s">
        <v>173</v>
      </c>
      <c r="B39" t="s">
        <v>24</v>
      </c>
      <c r="C39" t="s">
        <v>25</v>
      </c>
      <c r="D39" t="s">
        <v>174</v>
      </c>
      <c r="E39" t="s">
        <v>74</v>
      </c>
      <c r="F39" t="s">
        <v>28</v>
      </c>
      <c r="G39">
        <f t="shared" si="1"/>
        <v>1</v>
      </c>
      <c r="H39">
        <f t="shared" si="2"/>
        <v>0</v>
      </c>
      <c r="I39">
        <f t="shared" si="3"/>
        <v>0</v>
      </c>
      <c r="J39">
        <f t="shared" si="4"/>
        <v>0</v>
      </c>
      <c r="K39">
        <f t="shared" si="5"/>
        <v>0</v>
      </c>
      <c r="L39" t="s">
        <v>29</v>
      </c>
      <c r="M39" t="s">
        <v>84</v>
      </c>
      <c r="N39">
        <f t="shared" si="6"/>
        <v>4</v>
      </c>
      <c r="O39" t="s">
        <v>31</v>
      </c>
      <c r="P39" t="s">
        <v>82</v>
      </c>
      <c r="Q39">
        <v>3</v>
      </c>
      <c r="R39">
        <v>5</v>
      </c>
      <c r="S39">
        <v>6</v>
      </c>
      <c r="T39">
        <v>4</v>
      </c>
      <c r="U39">
        <v>4</v>
      </c>
      <c r="V39">
        <v>5</v>
      </c>
      <c r="W39">
        <f t="shared" si="7"/>
        <v>4.5</v>
      </c>
      <c r="X39" t="s">
        <v>76</v>
      </c>
      <c r="Y39" t="s">
        <v>67</v>
      </c>
      <c r="Z39" t="s">
        <v>35</v>
      </c>
      <c r="AA39">
        <f t="shared" si="8"/>
        <v>0</v>
      </c>
      <c r="AB39">
        <v>29</v>
      </c>
      <c r="AC39" t="s">
        <v>36</v>
      </c>
      <c r="AD39" t="str">
        <f t="shared" si="9"/>
        <v xml:space="preserve"> </v>
      </c>
      <c r="AE39" t="s">
        <v>37</v>
      </c>
      <c r="AF39" t="s">
        <v>38</v>
      </c>
      <c r="AG39">
        <f t="shared" si="10"/>
        <v>1</v>
      </c>
      <c r="AH39">
        <f t="shared" si="11"/>
        <v>0</v>
      </c>
      <c r="AI39">
        <f t="shared" si="12"/>
        <v>0</v>
      </c>
      <c r="AJ39">
        <f t="shared" si="13"/>
        <v>0</v>
      </c>
      <c r="AK39">
        <f t="shared" si="14"/>
        <v>0</v>
      </c>
      <c r="AL39">
        <f t="shared" si="15"/>
        <v>0</v>
      </c>
      <c r="AM39">
        <f t="shared" si="16"/>
        <v>0</v>
      </c>
      <c r="AN39">
        <f t="shared" si="0"/>
        <v>0</v>
      </c>
    </row>
    <row r="40" spans="1:40">
      <c r="A40" t="s">
        <v>175</v>
      </c>
      <c r="B40" t="s">
        <v>24</v>
      </c>
      <c r="C40" t="s">
        <v>25</v>
      </c>
      <c r="D40" t="s">
        <v>144</v>
      </c>
      <c r="E40" t="s">
        <v>156</v>
      </c>
      <c r="F40" t="s">
        <v>28</v>
      </c>
      <c r="G40">
        <f t="shared" si="1"/>
        <v>1</v>
      </c>
      <c r="H40">
        <f t="shared" si="2"/>
        <v>0</v>
      </c>
      <c r="I40">
        <f t="shared" si="3"/>
        <v>0</v>
      </c>
      <c r="J40">
        <f t="shared" si="4"/>
        <v>0</v>
      </c>
      <c r="K40">
        <f t="shared" si="5"/>
        <v>0</v>
      </c>
      <c r="L40" t="s">
        <v>42</v>
      </c>
      <c r="M40" t="s">
        <v>51</v>
      </c>
      <c r="N40">
        <f t="shared" si="6"/>
        <v>1</v>
      </c>
      <c r="O40" t="s">
        <v>44</v>
      </c>
      <c r="P40" t="s">
        <v>32</v>
      </c>
      <c r="Q40">
        <v>4</v>
      </c>
      <c r="R40">
        <v>4</v>
      </c>
      <c r="S40">
        <v>4</v>
      </c>
      <c r="T40">
        <v>4</v>
      </c>
      <c r="U40">
        <v>4</v>
      </c>
      <c r="V40">
        <v>4</v>
      </c>
      <c r="W40">
        <f t="shared" si="7"/>
        <v>4</v>
      </c>
      <c r="X40" t="s">
        <v>76</v>
      </c>
      <c r="Y40" t="s">
        <v>67</v>
      </c>
      <c r="Z40" t="s">
        <v>35</v>
      </c>
      <c r="AA40">
        <f t="shared" si="8"/>
        <v>0</v>
      </c>
      <c r="AB40">
        <v>32</v>
      </c>
      <c r="AC40" t="s">
        <v>36</v>
      </c>
      <c r="AD40" t="str">
        <f t="shared" si="9"/>
        <v xml:space="preserve"> </v>
      </c>
      <c r="AE40" t="s">
        <v>88</v>
      </c>
      <c r="AF40" t="s">
        <v>172</v>
      </c>
      <c r="AG40">
        <f t="shared" si="10"/>
        <v>0</v>
      </c>
      <c r="AH40">
        <f t="shared" si="11"/>
        <v>0</v>
      </c>
      <c r="AI40">
        <f t="shared" si="12"/>
        <v>0</v>
      </c>
      <c r="AJ40">
        <f t="shared" si="13"/>
        <v>0</v>
      </c>
      <c r="AK40">
        <f t="shared" si="14"/>
        <v>0</v>
      </c>
      <c r="AL40">
        <f t="shared" si="15"/>
        <v>0</v>
      </c>
      <c r="AM40">
        <f t="shared" si="16"/>
        <v>0</v>
      </c>
      <c r="AN40">
        <f t="shared" si="0"/>
        <v>1</v>
      </c>
    </row>
    <row r="41" spans="1:40">
      <c r="A41" t="s">
        <v>176</v>
      </c>
      <c r="B41" t="s">
        <v>24</v>
      </c>
      <c r="C41" t="s">
        <v>25</v>
      </c>
      <c r="D41" t="s">
        <v>174</v>
      </c>
      <c r="E41" t="s">
        <v>177</v>
      </c>
      <c r="F41" t="s">
        <v>75</v>
      </c>
      <c r="G41">
        <f t="shared" si="1"/>
        <v>0</v>
      </c>
      <c r="H41">
        <f t="shared" si="2"/>
        <v>0</v>
      </c>
      <c r="I41">
        <f t="shared" si="3"/>
        <v>0</v>
      </c>
      <c r="J41">
        <f t="shared" si="4"/>
        <v>0</v>
      </c>
      <c r="K41">
        <f t="shared" si="5"/>
        <v>0</v>
      </c>
      <c r="L41" t="s">
        <v>29</v>
      </c>
      <c r="M41" t="s">
        <v>43</v>
      </c>
      <c r="N41">
        <f t="shared" si="6"/>
        <v>2</v>
      </c>
      <c r="O41" t="s">
        <v>109</v>
      </c>
      <c r="P41" t="s">
        <v>32</v>
      </c>
      <c r="Q41">
        <v>2</v>
      </c>
      <c r="R41">
        <v>0</v>
      </c>
      <c r="S41">
        <v>2</v>
      </c>
      <c r="T41">
        <v>2</v>
      </c>
      <c r="U41">
        <v>0</v>
      </c>
      <c r="V41">
        <v>0</v>
      </c>
      <c r="W41">
        <f t="shared" si="7"/>
        <v>1</v>
      </c>
      <c r="X41" t="s">
        <v>33</v>
      </c>
      <c r="Y41" t="s">
        <v>34</v>
      </c>
      <c r="Z41" t="s">
        <v>35</v>
      </c>
      <c r="AA41">
        <f t="shared" si="8"/>
        <v>0</v>
      </c>
      <c r="AB41">
        <v>34</v>
      </c>
      <c r="AC41" t="s">
        <v>36</v>
      </c>
      <c r="AD41" t="str">
        <f t="shared" si="9"/>
        <v xml:space="preserve"> </v>
      </c>
      <c r="AE41" t="s">
        <v>37</v>
      </c>
      <c r="AF41" t="s">
        <v>38</v>
      </c>
      <c r="AG41">
        <f t="shared" si="10"/>
        <v>1</v>
      </c>
      <c r="AH41">
        <f t="shared" si="11"/>
        <v>0</v>
      </c>
      <c r="AI41">
        <f t="shared" si="12"/>
        <v>0</v>
      </c>
      <c r="AJ41">
        <f t="shared" si="13"/>
        <v>0</v>
      </c>
      <c r="AK41">
        <f t="shared" si="14"/>
        <v>0</v>
      </c>
      <c r="AL41">
        <f t="shared" si="15"/>
        <v>0</v>
      </c>
      <c r="AM41">
        <f t="shared" si="16"/>
        <v>0</v>
      </c>
      <c r="AN41">
        <f t="shared" si="0"/>
        <v>0</v>
      </c>
    </row>
    <row r="42" spans="1:40">
      <c r="A42" t="s">
        <v>178</v>
      </c>
      <c r="B42" t="s">
        <v>24</v>
      </c>
      <c r="C42" t="s">
        <v>25</v>
      </c>
      <c r="D42" t="s">
        <v>179</v>
      </c>
      <c r="E42" t="s">
        <v>180</v>
      </c>
      <c r="F42" t="s">
        <v>28</v>
      </c>
      <c r="G42">
        <f t="shared" si="1"/>
        <v>1</v>
      </c>
      <c r="H42">
        <f t="shared" si="2"/>
        <v>0</v>
      </c>
      <c r="I42">
        <f t="shared" si="3"/>
        <v>0</v>
      </c>
      <c r="J42">
        <f t="shared" si="4"/>
        <v>0</v>
      </c>
      <c r="K42">
        <f t="shared" si="5"/>
        <v>0</v>
      </c>
      <c r="L42" t="s">
        <v>29</v>
      </c>
      <c r="M42" t="s">
        <v>43</v>
      </c>
      <c r="N42">
        <f t="shared" si="6"/>
        <v>2</v>
      </c>
      <c r="O42" t="s">
        <v>52</v>
      </c>
      <c r="P42" t="s">
        <v>52</v>
      </c>
      <c r="Q42">
        <v>5</v>
      </c>
      <c r="R42">
        <v>6</v>
      </c>
      <c r="S42">
        <v>6</v>
      </c>
      <c r="T42">
        <v>5</v>
      </c>
      <c r="U42">
        <v>4</v>
      </c>
      <c r="V42">
        <v>6</v>
      </c>
      <c r="W42">
        <f t="shared" si="7"/>
        <v>5.333333333333333</v>
      </c>
      <c r="X42" t="s">
        <v>33</v>
      </c>
      <c r="Y42" t="s">
        <v>67</v>
      </c>
      <c r="Z42" t="s">
        <v>35</v>
      </c>
      <c r="AA42">
        <f t="shared" si="8"/>
        <v>0</v>
      </c>
      <c r="AB42">
        <v>42</v>
      </c>
      <c r="AC42" t="s">
        <v>36</v>
      </c>
      <c r="AD42" t="str">
        <f t="shared" si="9"/>
        <v xml:space="preserve"> </v>
      </c>
      <c r="AE42" t="s">
        <v>52</v>
      </c>
      <c r="AF42" t="s">
        <v>181</v>
      </c>
      <c r="AG42">
        <f t="shared" si="10"/>
        <v>0</v>
      </c>
      <c r="AH42">
        <f t="shared" si="11"/>
        <v>0</v>
      </c>
      <c r="AI42">
        <f t="shared" si="12"/>
        <v>0</v>
      </c>
      <c r="AJ42">
        <f t="shared" si="13"/>
        <v>0</v>
      </c>
      <c r="AK42">
        <f t="shared" si="14"/>
        <v>0</v>
      </c>
      <c r="AL42">
        <f t="shared" si="15"/>
        <v>0</v>
      </c>
      <c r="AM42">
        <f t="shared" si="16"/>
        <v>1</v>
      </c>
      <c r="AN42">
        <f t="shared" si="0"/>
        <v>0</v>
      </c>
    </row>
    <row r="43" spans="1:40" hidden="1">
      <c r="A43" t="s">
        <v>182</v>
      </c>
      <c r="B43" t="s">
        <v>24</v>
      </c>
      <c r="C43" t="s">
        <v>25</v>
      </c>
      <c r="D43" t="s">
        <v>179</v>
      </c>
      <c r="E43" t="s">
        <v>183</v>
      </c>
      <c r="F43" t="s">
        <v>75</v>
      </c>
      <c r="G43">
        <f t="shared" si="1"/>
        <v>0</v>
      </c>
      <c r="H43">
        <f t="shared" si="2"/>
        <v>0</v>
      </c>
      <c r="I43">
        <f t="shared" si="3"/>
        <v>0</v>
      </c>
      <c r="J43">
        <f t="shared" si="4"/>
        <v>0</v>
      </c>
      <c r="K43">
        <f t="shared" si="5"/>
        <v>0</v>
      </c>
      <c r="L43" t="s">
        <v>29</v>
      </c>
      <c r="M43" t="s">
        <v>51</v>
      </c>
      <c r="N43">
        <f t="shared" si="6"/>
        <v>1</v>
      </c>
      <c r="O43" t="s">
        <v>52</v>
      </c>
      <c r="P43" t="s">
        <v>184</v>
      </c>
      <c r="Q43">
        <v>0</v>
      </c>
      <c r="R43">
        <v>0</v>
      </c>
      <c r="S43">
        <v>0</v>
      </c>
      <c r="T43">
        <v>0</v>
      </c>
      <c r="U43">
        <v>0</v>
      </c>
      <c r="V43">
        <v>0</v>
      </c>
      <c r="W43">
        <f t="shared" si="7"/>
        <v>0</v>
      </c>
      <c r="X43" t="s">
        <v>66</v>
      </c>
      <c r="Y43" t="s">
        <v>34</v>
      </c>
      <c r="Z43" t="s">
        <v>62</v>
      </c>
      <c r="AA43">
        <f t="shared" si="8"/>
        <v>1</v>
      </c>
      <c r="AB43">
        <v>40</v>
      </c>
      <c r="AC43" t="s">
        <v>36</v>
      </c>
      <c r="AD43" t="str">
        <f t="shared" si="9"/>
        <v xml:space="preserve"> </v>
      </c>
      <c r="AE43" t="s">
        <v>46</v>
      </c>
      <c r="AF43" t="s">
        <v>38</v>
      </c>
      <c r="AG43">
        <f t="shared" si="10"/>
        <v>1</v>
      </c>
      <c r="AH43">
        <f t="shared" si="11"/>
        <v>0</v>
      </c>
      <c r="AI43">
        <f t="shared" si="12"/>
        <v>0</v>
      </c>
      <c r="AJ43">
        <f t="shared" si="13"/>
        <v>0</v>
      </c>
      <c r="AK43">
        <f t="shared" si="14"/>
        <v>0</v>
      </c>
      <c r="AL43">
        <f t="shared" si="15"/>
        <v>0</v>
      </c>
      <c r="AM43">
        <f t="shared" si="16"/>
        <v>0</v>
      </c>
      <c r="AN43">
        <f t="shared" si="0"/>
        <v>0</v>
      </c>
    </row>
    <row r="44" spans="1:40">
      <c r="A44" t="s">
        <v>185</v>
      </c>
      <c r="B44" t="s">
        <v>24</v>
      </c>
      <c r="C44" t="s">
        <v>25</v>
      </c>
      <c r="D44" t="s">
        <v>179</v>
      </c>
      <c r="E44" t="s">
        <v>186</v>
      </c>
      <c r="F44" t="s">
        <v>75</v>
      </c>
      <c r="G44">
        <f t="shared" si="1"/>
        <v>0</v>
      </c>
      <c r="H44">
        <f t="shared" si="2"/>
        <v>0</v>
      </c>
      <c r="I44">
        <f t="shared" si="3"/>
        <v>0</v>
      </c>
      <c r="J44">
        <f t="shared" si="4"/>
        <v>0</v>
      </c>
      <c r="K44">
        <f t="shared" si="5"/>
        <v>0</v>
      </c>
      <c r="L44" t="s">
        <v>42</v>
      </c>
      <c r="M44" t="s">
        <v>43</v>
      </c>
      <c r="N44">
        <f t="shared" si="6"/>
        <v>2</v>
      </c>
      <c r="O44" t="s">
        <v>87</v>
      </c>
      <c r="P44" t="s">
        <v>32</v>
      </c>
      <c r="Q44">
        <v>3</v>
      </c>
      <c r="R44">
        <v>1</v>
      </c>
      <c r="S44">
        <v>3</v>
      </c>
      <c r="T44">
        <v>4</v>
      </c>
      <c r="U44">
        <v>0</v>
      </c>
      <c r="V44">
        <v>3</v>
      </c>
      <c r="W44">
        <f t="shared" si="7"/>
        <v>2.3333333333333335</v>
      </c>
      <c r="X44" t="s">
        <v>53</v>
      </c>
      <c r="Y44" t="s">
        <v>54</v>
      </c>
      <c r="Z44" t="s">
        <v>35</v>
      </c>
      <c r="AA44">
        <f t="shared" si="8"/>
        <v>0</v>
      </c>
      <c r="AB44">
        <v>43</v>
      </c>
      <c r="AC44" t="s">
        <v>36</v>
      </c>
      <c r="AD44" t="str">
        <f t="shared" si="9"/>
        <v xml:space="preserve"> </v>
      </c>
      <c r="AE44" t="s">
        <v>37</v>
      </c>
      <c r="AF44" t="s">
        <v>187</v>
      </c>
      <c r="AG44">
        <f t="shared" si="10"/>
        <v>0</v>
      </c>
      <c r="AH44">
        <f t="shared" si="11"/>
        <v>0</v>
      </c>
      <c r="AI44">
        <f t="shared" si="12"/>
        <v>1</v>
      </c>
      <c r="AJ44">
        <f t="shared" si="13"/>
        <v>0</v>
      </c>
      <c r="AK44">
        <f t="shared" si="14"/>
        <v>0</v>
      </c>
      <c r="AL44">
        <f t="shared" si="15"/>
        <v>0</v>
      </c>
      <c r="AM44">
        <f t="shared" si="16"/>
        <v>0</v>
      </c>
      <c r="AN44">
        <f t="shared" si="0"/>
        <v>0</v>
      </c>
    </row>
    <row r="45" spans="1:40">
      <c r="A45" t="s">
        <v>188</v>
      </c>
      <c r="B45" t="s">
        <v>24</v>
      </c>
      <c r="C45" t="s">
        <v>25</v>
      </c>
      <c r="D45" t="s">
        <v>189</v>
      </c>
      <c r="E45" t="s">
        <v>190</v>
      </c>
      <c r="F45" t="s">
        <v>28</v>
      </c>
      <c r="G45">
        <f t="shared" si="1"/>
        <v>1</v>
      </c>
      <c r="H45">
        <f t="shared" si="2"/>
        <v>0</v>
      </c>
      <c r="I45">
        <f t="shared" si="3"/>
        <v>0</v>
      </c>
      <c r="J45">
        <f t="shared" si="4"/>
        <v>0</v>
      </c>
      <c r="K45">
        <f t="shared" si="5"/>
        <v>0</v>
      </c>
      <c r="L45" t="s">
        <v>29</v>
      </c>
      <c r="M45" t="s">
        <v>51</v>
      </c>
      <c r="N45">
        <f t="shared" si="6"/>
        <v>1</v>
      </c>
      <c r="O45" t="s">
        <v>31</v>
      </c>
      <c r="P45" t="s">
        <v>45</v>
      </c>
      <c r="Q45">
        <v>6</v>
      </c>
      <c r="R45">
        <v>8</v>
      </c>
      <c r="S45">
        <v>6</v>
      </c>
      <c r="T45">
        <v>6</v>
      </c>
      <c r="U45">
        <v>8</v>
      </c>
      <c r="V45">
        <v>10</v>
      </c>
      <c r="W45">
        <f t="shared" si="7"/>
        <v>7.333333333333333</v>
      </c>
      <c r="X45" t="s">
        <v>53</v>
      </c>
      <c r="Y45" t="s">
        <v>34</v>
      </c>
      <c r="Z45" t="s">
        <v>35</v>
      </c>
      <c r="AA45">
        <f t="shared" si="8"/>
        <v>0</v>
      </c>
      <c r="AB45">
        <v>29</v>
      </c>
      <c r="AC45" t="s">
        <v>96</v>
      </c>
      <c r="AD45">
        <f t="shared" si="9"/>
        <v>1</v>
      </c>
      <c r="AE45" t="s">
        <v>88</v>
      </c>
      <c r="AF45" t="s">
        <v>172</v>
      </c>
      <c r="AG45">
        <f t="shared" si="10"/>
        <v>0</v>
      </c>
      <c r="AH45">
        <f t="shared" si="11"/>
        <v>0</v>
      </c>
      <c r="AI45">
        <f t="shared" si="12"/>
        <v>0</v>
      </c>
      <c r="AJ45">
        <f t="shared" si="13"/>
        <v>0</v>
      </c>
      <c r="AK45">
        <f t="shared" si="14"/>
        <v>0</v>
      </c>
      <c r="AL45">
        <f t="shared" si="15"/>
        <v>0</v>
      </c>
      <c r="AM45">
        <f t="shared" si="16"/>
        <v>0</v>
      </c>
      <c r="AN45">
        <f t="shared" si="0"/>
        <v>1</v>
      </c>
    </row>
    <row r="46" spans="1:40">
      <c r="A46" t="s">
        <v>191</v>
      </c>
      <c r="B46" t="s">
        <v>24</v>
      </c>
      <c r="C46" t="s">
        <v>25</v>
      </c>
      <c r="D46" t="s">
        <v>192</v>
      </c>
      <c r="E46" t="s">
        <v>193</v>
      </c>
      <c r="F46" t="s">
        <v>75</v>
      </c>
      <c r="G46">
        <f t="shared" si="1"/>
        <v>0</v>
      </c>
      <c r="H46">
        <f t="shared" si="2"/>
        <v>0</v>
      </c>
      <c r="I46">
        <f t="shared" si="3"/>
        <v>0</v>
      </c>
      <c r="J46">
        <f t="shared" si="4"/>
        <v>0</v>
      </c>
      <c r="K46">
        <f t="shared" si="5"/>
        <v>0</v>
      </c>
      <c r="L46" t="s">
        <v>29</v>
      </c>
      <c r="M46" t="s">
        <v>51</v>
      </c>
      <c r="N46">
        <f t="shared" si="6"/>
        <v>1</v>
      </c>
      <c r="O46" t="s">
        <v>104</v>
      </c>
      <c r="P46" t="s">
        <v>32</v>
      </c>
      <c r="Q46">
        <v>5</v>
      </c>
      <c r="R46">
        <v>5</v>
      </c>
      <c r="S46">
        <v>3</v>
      </c>
      <c r="T46">
        <v>5</v>
      </c>
      <c r="U46">
        <v>2</v>
      </c>
      <c r="V46">
        <v>6</v>
      </c>
      <c r="W46">
        <f t="shared" si="7"/>
        <v>4.333333333333333</v>
      </c>
      <c r="X46" t="s">
        <v>66</v>
      </c>
      <c r="Y46" t="s">
        <v>67</v>
      </c>
      <c r="Z46" t="s">
        <v>35</v>
      </c>
      <c r="AA46">
        <f t="shared" si="8"/>
        <v>0</v>
      </c>
      <c r="AB46">
        <v>23</v>
      </c>
      <c r="AC46" t="s">
        <v>36</v>
      </c>
      <c r="AD46" t="str">
        <f t="shared" si="9"/>
        <v xml:space="preserve"> </v>
      </c>
      <c r="AE46" t="s">
        <v>46</v>
      </c>
      <c r="AF46" t="s">
        <v>169</v>
      </c>
      <c r="AG46">
        <f t="shared" si="10"/>
        <v>0</v>
      </c>
      <c r="AH46">
        <f t="shared" si="11"/>
        <v>0</v>
      </c>
      <c r="AI46">
        <f t="shared" si="12"/>
        <v>0</v>
      </c>
      <c r="AJ46">
        <f t="shared" si="13"/>
        <v>0</v>
      </c>
      <c r="AK46">
        <f t="shared" si="14"/>
        <v>0</v>
      </c>
      <c r="AL46">
        <f t="shared" si="15"/>
        <v>1</v>
      </c>
      <c r="AM46">
        <f t="shared" si="16"/>
        <v>0</v>
      </c>
      <c r="AN46">
        <f t="shared" si="0"/>
        <v>0</v>
      </c>
    </row>
    <row r="47" spans="1:40">
      <c r="A47" t="s">
        <v>194</v>
      </c>
      <c r="B47" t="s">
        <v>24</v>
      </c>
      <c r="C47" t="s">
        <v>25</v>
      </c>
      <c r="D47" t="s">
        <v>192</v>
      </c>
      <c r="E47" t="s">
        <v>195</v>
      </c>
      <c r="F47" t="s">
        <v>28</v>
      </c>
      <c r="G47">
        <f t="shared" si="1"/>
        <v>1</v>
      </c>
      <c r="H47">
        <f t="shared" si="2"/>
        <v>0</v>
      </c>
      <c r="I47">
        <f t="shared" si="3"/>
        <v>0</v>
      </c>
      <c r="J47">
        <f t="shared" si="4"/>
        <v>0</v>
      </c>
      <c r="K47">
        <f t="shared" si="5"/>
        <v>0</v>
      </c>
      <c r="L47" t="s">
        <v>29</v>
      </c>
      <c r="M47" t="s">
        <v>84</v>
      </c>
      <c r="N47">
        <f t="shared" si="6"/>
        <v>4</v>
      </c>
      <c r="O47" t="s">
        <v>52</v>
      </c>
      <c r="P47" t="s">
        <v>32</v>
      </c>
      <c r="Q47">
        <v>8</v>
      </c>
      <c r="R47">
        <v>6</v>
      </c>
      <c r="S47">
        <v>2</v>
      </c>
      <c r="T47">
        <v>3</v>
      </c>
      <c r="U47">
        <v>6</v>
      </c>
      <c r="V47">
        <v>7</v>
      </c>
      <c r="W47">
        <f t="shared" si="7"/>
        <v>5.333333333333333</v>
      </c>
      <c r="X47" t="s">
        <v>76</v>
      </c>
      <c r="Y47" t="s">
        <v>52</v>
      </c>
      <c r="Z47" t="s">
        <v>35</v>
      </c>
      <c r="AA47">
        <f t="shared" si="8"/>
        <v>0</v>
      </c>
      <c r="AB47">
        <v>28</v>
      </c>
      <c r="AC47" t="s">
        <v>36</v>
      </c>
      <c r="AD47" t="str">
        <f t="shared" si="9"/>
        <v xml:space="preserve"> </v>
      </c>
      <c r="AE47" t="s">
        <v>37</v>
      </c>
      <c r="AF47" t="s">
        <v>38</v>
      </c>
      <c r="AG47">
        <f t="shared" si="10"/>
        <v>1</v>
      </c>
      <c r="AH47">
        <f t="shared" si="11"/>
        <v>0</v>
      </c>
      <c r="AI47">
        <f t="shared" si="12"/>
        <v>0</v>
      </c>
      <c r="AJ47">
        <f t="shared" si="13"/>
        <v>0</v>
      </c>
      <c r="AK47">
        <f t="shared" si="14"/>
        <v>0</v>
      </c>
      <c r="AL47">
        <f t="shared" si="15"/>
        <v>0</v>
      </c>
      <c r="AM47">
        <f t="shared" si="16"/>
        <v>0</v>
      </c>
      <c r="AN47">
        <f t="shared" si="0"/>
        <v>0</v>
      </c>
    </row>
    <row r="48" spans="1:40">
      <c r="A48" t="s">
        <v>196</v>
      </c>
      <c r="B48" t="s">
        <v>24</v>
      </c>
      <c r="C48" t="s">
        <v>25</v>
      </c>
      <c r="D48" t="s">
        <v>197</v>
      </c>
      <c r="E48" t="s">
        <v>80</v>
      </c>
      <c r="F48" t="s">
        <v>28</v>
      </c>
      <c r="G48">
        <f t="shared" si="1"/>
        <v>1</v>
      </c>
      <c r="H48">
        <f t="shared" si="2"/>
        <v>0</v>
      </c>
      <c r="I48">
        <f t="shared" si="3"/>
        <v>0</v>
      </c>
      <c r="J48">
        <f t="shared" si="4"/>
        <v>0</v>
      </c>
      <c r="K48">
        <f t="shared" si="5"/>
        <v>0</v>
      </c>
      <c r="L48" t="s">
        <v>42</v>
      </c>
      <c r="M48" t="s">
        <v>91</v>
      </c>
      <c r="N48">
        <f t="shared" si="6"/>
        <v>3</v>
      </c>
      <c r="O48" t="s">
        <v>44</v>
      </c>
      <c r="P48" t="s">
        <v>82</v>
      </c>
      <c r="Q48">
        <v>5</v>
      </c>
      <c r="R48">
        <v>7</v>
      </c>
      <c r="S48">
        <v>1</v>
      </c>
      <c r="T48">
        <v>1</v>
      </c>
      <c r="U48">
        <v>0</v>
      </c>
      <c r="V48">
        <v>8</v>
      </c>
      <c r="W48">
        <f t="shared" si="7"/>
        <v>3.6666666666666665</v>
      </c>
      <c r="X48" t="s">
        <v>76</v>
      </c>
      <c r="Y48" t="s">
        <v>67</v>
      </c>
      <c r="Z48" t="s">
        <v>35</v>
      </c>
      <c r="AA48">
        <f t="shared" si="8"/>
        <v>0</v>
      </c>
      <c r="AB48">
        <v>32</v>
      </c>
      <c r="AC48" t="s">
        <v>36</v>
      </c>
      <c r="AD48" t="str">
        <f t="shared" si="9"/>
        <v xml:space="preserve"> </v>
      </c>
      <c r="AE48" t="s">
        <v>37</v>
      </c>
      <c r="AF48" t="s">
        <v>38</v>
      </c>
      <c r="AG48">
        <f t="shared" si="10"/>
        <v>1</v>
      </c>
      <c r="AH48">
        <f t="shared" si="11"/>
        <v>0</v>
      </c>
      <c r="AI48">
        <f t="shared" si="12"/>
        <v>0</v>
      </c>
      <c r="AJ48">
        <f t="shared" si="13"/>
        <v>0</v>
      </c>
      <c r="AK48">
        <f t="shared" si="14"/>
        <v>0</v>
      </c>
      <c r="AL48">
        <f t="shared" si="15"/>
        <v>0</v>
      </c>
      <c r="AM48">
        <f t="shared" si="16"/>
        <v>0</v>
      </c>
      <c r="AN48">
        <f t="shared" si="0"/>
        <v>0</v>
      </c>
    </row>
    <row r="49" spans="1:40" hidden="1">
      <c r="A49" t="s">
        <v>198</v>
      </c>
      <c r="B49" t="s">
        <v>24</v>
      </c>
      <c r="C49" t="s">
        <v>25</v>
      </c>
      <c r="D49" t="s">
        <v>199</v>
      </c>
      <c r="E49" t="s">
        <v>200</v>
      </c>
      <c r="F49" t="s">
        <v>28</v>
      </c>
      <c r="G49">
        <f t="shared" si="1"/>
        <v>1</v>
      </c>
      <c r="H49">
        <f t="shared" si="2"/>
        <v>0</v>
      </c>
      <c r="I49">
        <f t="shared" si="3"/>
        <v>0</v>
      </c>
      <c r="J49">
        <f t="shared" si="4"/>
        <v>0</v>
      </c>
      <c r="K49">
        <f t="shared" si="5"/>
        <v>0</v>
      </c>
      <c r="L49" t="s">
        <v>29</v>
      </c>
      <c r="M49" t="s">
        <v>91</v>
      </c>
      <c r="N49">
        <f t="shared" si="6"/>
        <v>3</v>
      </c>
      <c r="O49" t="s">
        <v>52</v>
      </c>
      <c r="P49" t="s">
        <v>45</v>
      </c>
      <c r="Q49">
        <v>7</v>
      </c>
      <c r="R49">
        <v>8</v>
      </c>
      <c r="S49">
        <v>10</v>
      </c>
      <c r="T49">
        <v>8</v>
      </c>
      <c r="U49">
        <v>9</v>
      </c>
      <c r="V49">
        <v>9</v>
      </c>
      <c r="W49">
        <f t="shared" si="7"/>
        <v>8.5</v>
      </c>
      <c r="X49" t="s">
        <v>66</v>
      </c>
      <c r="Y49" t="s">
        <v>34</v>
      </c>
      <c r="Z49" t="s">
        <v>62</v>
      </c>
      <c r="AA49">
        <f t="shared" si="8"/>
        <v>1</v>
      </c>
      <c r="AB49">
        <v>41</v>
      </c>
      <c r="AC49" t="s">
        <v>36</v>
      </c>
      <c r="AD49" t="str">
        <f t="shared" si="9"/>
        <v xml:space="preserve"> </v>
      </c>
      <c r="AE49" t="s">
        <v>37</v>
      </c>
      <c r="AF49" t="s">
        <v>38</v>
      </c>
      <c r="AG49">
        <f t="shared" si="10"/>
        <v>1</v>
      </c>
      <c r="AH49">
        <f t="shared" si="11"/>
        <v>0</v>
      </c>
      <c r="AI49">
        <f t="shared" si="12"/>
        <v>0</v>
      </c>
      <c r="AJ49">
        <f t="shared" si="13"/>
        <v>0</v>
      </c>
      <c r="AK49">
        <f t="shared" si="14"/>
        <v>0</v>
      </c>
      <c r="AL49">
        <f t="shared" si="15"/>
        <v>0</v>
      </c>
      <c r="AM49">
        <f t="shared" si="16"/>
        <v>0</v>
      </c>
      <c r="AN49">
        <f t="shared" si="0"/>
        <v>0</v>
      </c>
    </row>
    <row r="50" spans="1:40">
      <c r="A50" t="s">
        <v>201</v>
      </c>
      <c r="B50" t="s">
        <v>24</v>
      </c>
      <c r="C50" t="s">
        <v>25</v>
      </c>
      <c r="D50" t="s">
        <v>199</v>
      </c>
      <c r="E50" t="s">
        <v>202</v>
      </c>
      <c r="F50" t="s">
        <v>28</v>
      </c>
      <c r="G50">
        <f t="shared" si="1"/>
        <v>1</v>
      </c>
      <c r="H50">
        <f t="shared" si="2"/>
        <v>0</v>
      </c>
      <c r="I50">
        <f t="shared" si="3"/>
        <v>0</v>
      </c>
      <c r="J50">
        <f t="shared" si="4"/>
        <v>0</v>
      </c>
      <c r="K50">
        <f t="shared" si="5"/>
        <v>0</v>
      </c>
      <c r="L50" t="s">
        <v>29</v>
      </c>
      <c r="M50" t="s">
        <v>43</v>
      </c>
      <c r="N50">
        <f t="shared" si="6"/>
        <v>2</v>
      </c>
      <c r="O50" t="s">
        <v>44</v>
      </c>
      <c r="P50" t="s">
        <v>32</v>
      </c>
      <c r="Q50">
        <v>5</v>
      </c>
      <c r="R50">
        <v>6</v>
      </c>
      <c r="S50">
        <v>6</v>
      </c>
      <c r="T50">
        <v>6</v>
      </c>
      <c r="U50">
        <v>6</v>
      </c>
      <c r="V50">
        <v>6</v>
      </c>
      <c r="W50">
        <f t="shared" si="7"/>
        <v>5.833333333333333</v>
      </c>
      <c r="X50" t="s">
        <v>76</v>
      </c>
      <c r="Y50" t="s">
        <v>34</v>
      </c>
      <c r="Z50" t="s">
        <v>35</v>
      </c>
      <c r="AA50">
        <f t="shared" si="8"/>
        <v>0</v>
      </c>
      <c r="AB50">
        <v>33</v>
      </c>
      <c r="AC50" t="s">
        <v>96</v>
      </c>
      <c r="AD50">
        <f t="shared" si="9"/>
        <v>1</v>
      </c>
      <c r="AE50" t="s">
        <v>37</v>
      </c>
      <c r="AF50" t="s">
        <v>105</v>
      </c>
      <c r="AG50">
        <f t="shared" si="10"/>
        <v>0</v>
      </c>
      <c r="AH50">
        <f t="shared" si="11"/>
        <v>0</v>
      </c>
      <c r="AI50">
        <f t="shared" si="12"/>
        <v>0</v>
      </c>
      <c r="AJ50">
        <f t="shared" si="13"/>
        <v>0</v>
      </c>
      <c r="AK50">
        <f t="shared" si="14"/>
        <v>1</v>
      </c>
      <c r="AL50">
        <f t="shared" si="15"/>
        <v>0</v>
      </c>
      <c r="AM50">
        <f t="shared" si="16"/>
        <v>0</v>
      </c>
      <c r="AN50">
        <f t="shared" si="0"/>
        <v>0</v>
      </c>
    </row>
    <row r="51" spans="1:40">
      <c r="A51" t="s">
        <v>203</v>
      </c>
      <c r="B51" t="s">
        <v>24</v>
      </c>
      <c r="C51" t="s">
        <v>25</v>
      </c>
      <c r="D51" t="s">
        <v>199</v>
      </c>
      <c r="E51" t="s">
        <v>204</v>
      </c>
      <c r="F51" t="s">
        <v>52</v>
      </c>
      <c r="G51">
        <f t="shared" si="1"/>
        <v>0</v>
      </c>
      <c r="H51">
        <f t="shared" si="2"/>
        <v>0</v>
      </c>
      <c r="I51">
        <f t="shared" si="3"/>
        <v>0</v>
      </c>
      <c r="J51">
        <f t="shared" si="4"/>
        <v>0</v>
      </c>
      <c r="K51">
        <f t="shared" si="5"/>
        <v>0</v>
      </c>
      <c r="L51" t="s">
        <v>29</v>
      </c>
      <c r="M51" t="s">
        <v>60</v>
      </c>
      <c r="N51">
        <f t="shared" si="6"/>
        <v>7</v>
      </c>
      <c r="O51" t="s">
        <v>116</v>
      </c>
      <c r="P51" t="s">
        <v>32</v>
      </c>
      <c r="Q51">
        <v>10</v>
      </c>
      <c r="R51">
        <v>8</v>
      </c>
      <c r="S51">
        <v>9</v>
      </c>
      <c r="T51">
        <v>8</v>
      </c>
      <c r="U51">
        <v>8</v>
      </c>
      <c r="V51">
        <v>10</v>
      </c>
      <c r="W51">
        <f t="shared" si="7"/>
        <v>8.8333333333333339</v>
      </c>
      <c r="X51" t="s">
        <v>53</v>
      </c>
      <c r="Y51" t="s">
        <v>54</v>
      </c>
      <c r="Z51" t="s">
        <v>35</v>
      </c>
      <c r="AA51">
        <f t="shared" si="8"/>
        <v>0</v>
      </c>
      <c r="AB51">
        <v>38</v>
      </c>
      <c r="AC51" t="s">
        <v>36</v>
      </c>
      <c r="AD51" t="str">
        <f t="shared" si="9"/>
        <v xml:space="preserve"> </v>
      </c>
      <c r="AE51" t="s">
        <v>88</v>
      </c>
      <c r="AF51" t="s">
        <v>38</v>
      </c>
      <c r="AG51">
        <f t="shared" si="10"/>
        <v>1</v>
      </c>
      <c r="AH51">
        <f t="shared" si="11"/>
        <v>0</v>
      </c>
      <c r="AI51">
        <f t="shared" si="12"/>
        <v>0</v>
      </c>
      <c r="AJ51">
        <f t="shared" si="13"/>
        <v>0</v>
      </c>
      <c r="AK51">
        <f t="shared" si="14"/>
        <v>0</v>
      </c>
      <c r="AL51">
        <f t="shared" si="15"/>
        <v>0</v>
      </c>
      <c r="AM51">
        <f t="shared" si="16"/>
        <v>0</v>
      </c>
      <c r="AN51">
        <f t="shared" si="0"/>
        <v>0</v>
      </c>
    </row>
    <row r="52" spans="1:40" hidden="1">
      <c r="A52" t="s">
        <v>205</v>
      </c>
      <c r="B52" t="s">
        <v>24</v>
      </c>
      <c r="C52" t="s">
        <v>25</v>
      </c>
      <c r="D52" t="s">
        <v>199</v>
      </c>
      <c r="E52" t="s">
        <v>186</v>
      </c>
      <c r="F52" t="s">
        <v>28</v>
      </c>
      <c r="G52">
        <f t="shared" si="1"/>
        <v>1</v>
      </c>
      <c r="H52">
        <f t="shared" si="2"/>
        <v>0</v>
      </c>
      <c r="I52">
        <f t="shared" si="3"/>
        <v>0</v>
      </c>
      <c r="J52">
        <f t="shared" si="4"/>
        <v>0</v>
      </c>
      <c r="K52">
        <f t="shared" si="5"/>
        <v>0</v>
      </c>
      <c r="L52" t="s">
        <v>42</v>
      </c>
      <c r="M52" t="s">
        <v>51</v>
      </c>
      <c r="N52">
        <f t="shared" si="6"/>
        <v>1</v>
      </c>
      <c r="O52" t="s">
        <v>116</v>
      </c>
      <c r="P52" t="s">
        <v>82</v>
      </c>
      <c r="Q52">
        <v>8</v>
      </c>
      <c r="R52">
        <v>8</v>
      </c>
      <c r="S52">
        <v>8</v>
      </c>
      <c r="T52">
        <v>8</v>
      </c>
      <c r="U52">
        <v>5</v>
      </c>
      <c r="V52">
        <v>10</v>
      </c>
      <c r="W52">
        <f t="shared" si="7"/>
        <v>7.833333333333333</v>
      </c>
      <c r="X52" t="s">
        <v>53</v>
      </c>
      <c r="Y52" t="s">
        <v>67</v>
      </c>
      <c r="Z52" t="s">
        <v>62</v>
      </c>
      <c r="AA52">
        <f t="shared" si="8"/>
        <v>1</v>
      </c>
      <c r="AB52">
        <v>22</v>
      </c>
      <c r="AC52" t="s">
        <v>36</v>
      </c>
      <c r="AD52" t="str">
        <f t="shared" si="9"/>
        <v xml:space="preserve"> </v>
      </c>
      <c r="AE52" t="s">
        <v>52</v>
      </c>
      <c r="AF52" t="s">
        <v>146</v>
      </c>
      <c r="AG52">
        <f t="shared" si="10"/>
        <v>0</v>
      </c>
      <c r="AH52">
        <f t="shared" si="11"/>
        <v>0</v>
      </c>
      <c r="AI52">
        <f t="shared" si="12"/>
        <v>0</v>
      </c>
      <c r="AJ52">
        <f t="shared" si="13"/>
        <v>1</v>
      </c>
      <c r="AK52">
        <f t="shared" si="14"/>
        <v>0</v>
      </c>
      <c r="AL52">
        <f t="shared" si="15"/>
        <v>0</v>
      </c>
      <c r="AM52">
        <f t="shared" si="16"/>
        <v>0</v>
      </c>
      <c r="AN52">
        <f t="shared" si="0"/>
        <v>0</v>
      </c>
    </row>
    <row r="53" spans="1:40">
      <c r="A53" t="s">
        <v>206</v>
      </c>
      <c r="B53" t="s">
        <v>24</v>
      </c>
      <c r="C53" t="s">
        <v>135</v>
      </c>
      <c r="D53" t="s">
        <v>207</v>
      </c>
      <c r="E53" t="s">
        <v>208</v>
      </c>
      <c r="F53" t="s">
        <v>50</v>
      </c>
      <c r="G53">
        <f t="shared" si="1"/>
        <v>0</v>
      </c>
      <c r="H53">
        <f t="shared" si="2"/>
        <v>1</v>
      </c>
      <c r="I53">
        <f t="shared" si="3"/>
        <v>0</v>
      </c>
      <c r="J53">
        <f t="shared" si="4"/>
        <v>0</v>
      </c>
      <c r="K53">
        <f t="shared" si="5"/>
        <v>0</v>
      </c>
      <c r="L53" t="s">
        <v>29</v>
      </c>
      <c r="M53" t="s">
        <v>51</v>
      </c>
      <c r="N53">
        <f t="shared" si="6"/>
        <v>1</v>
      </c>
      <c r="O53" t="s">
        <v>116</v>
      </c>
      <c r="P53" t="s">
        <v>32</v>
      </c>
      <c r="Q53">
        <v>0</v>
      </c>
      <c r="R53">
        <v>5</v>
      </c>
      <c r="S53">
        <v>8</v>
      </c>
      <c r="T53">
        <v>6</v>
      </c>
      <c r="U53">
        <v>5</v>
      </c>
      <c r="V53">
        <v>7</v>
      </c>
      <c r="W53">
        <f t="shared" si="7"/>
        <v>5.166666666666667</v>
      </c>
      <c r="X53" t="s">
        <v>76</v>
      </c>
      <c r="Y53" t="s">
        <v>67</v>
      </c>
      <c r="Z53" t="s">
        <v>35</v>
      </c>
      <c r="AA53">
        <f t="shared" si="8"/>
        <v>0</v>
      </c>
      <c r="AB53">
        <v>28</v>
      </c>
      <c r="AC53" t="s">
        <v>77</v>
      </c>
      <c r="AD53">
        <f t="shared" si="9"/>
        <v>3</v>
      </c>
      <c r="AE53" t="s">
        <v>88</v>
      </c>
      <c r="AF53" t="s">
        <v>172</v>
      </c>
      <c r="AG53">
        <f t="shared" si="10"/>
        <v>0</v>
      </c>
      <c r="AH53">
        <f t="shared" si="11"/>
        <v>0</v>
      </c>
      <c r="AI53">
        <f t="shared" si="12"/>
        <v>0</v>
      </c>
      <c r="AJ53">
        <f t="shared" si="13"/>
        <v>0</v>
      </c>
      <c r="AK53">
        <f t="shared" si="14"/>
        <v>0</v>
      </c>
      <c r="AL53">
        <f t="shared" si="15"/>
        <v>0</v>
      </c>
      <c r="AM53">
        <f t="shared" si="16"/>
        <v>0</v>
      </c>
      <c r="AN53">
        <f t="shared" si="0"/>
        <v>1</v>
      </c>
    </row>
    <row r="54" spans="1:40" hidden="1">
      <c r="A54" t="s">
        <v>209</v>
      </c>
      <c r="B54" t="s">
        <v>24</v>
      </c>
      <c r="C54" t="s">
        <v>25</v>
      </c>
      <c r="D54" t="s">
        <v>210</v>
      </c>
      <c r="E54" t="s">
        <v>211</v>
      </c>
      <c r="F54" t="s">
        <v>50</v>
      </c>
      <c r="G54">
        <f t="shared" si="1"/>
        <v>0</v>
      </c>
      <c r="H54">
        <f t="shared" si="2"/>
        <v>1</v>
      </c>
      <c r="I54">
        <f t="shared" si="3"/>
        <v>0</v>
      </c>
      <c r="J54">
        <f t="shared" si="4"/>
        <v>0</v>
      </c>
      <c r="K54">
        <f t="shared" si="5"/>
        <v>0</v>
      </c>
      <c r="L54" t="s">
        <v>42</v>
      </c>
      <c r="M54" t="s">
        <v>91</v>
      </c>
      <c r="N54">
        <f t="shared" si="6"/>
        <v>3</v>
      </c>
      <c r="O54" t="s">
        <v>44</v>
      </c>
      <c r="P54" t="s">
        <v>32</v>
      </c>
      <c r="Q54">
        <v>2</v>
      </c>
      <c r="R54">
        <v>1</v>
      </c>
      <c r="S54">
        <v>1</v>
      </c>
      <c r="T54">
        <v>1</v>
      </c>
      <c r="U54">
        <v>3</v>
      </c>
      <c r="V54">
        <v>7</v>
      </c>
      <c r="W54">
        <f t="shared" si="7"/>
        <v>2.5</v>
      </c>
      <c r="X54" t="s">
        <v>53</v>
      </c>
      <c r="Y54" t="s">
        <v>34</v>
      </c>
      <c r="Z54" t="s">
        <v>62</v>
      </c>
      <c r="AA54">
        <f t="shared" si="8"/>
        <v>1</v>
      </c>
      <c r="AB54">
        <v>28</v>
      </c>
      <c r="AC54" t="s">
        <v>100</v>
      </c>
      <c r="AD54">
        <f t="shared" si="9"/>
        <v>4</v>
      </c>
      <c r="AE54" t="s">
        <v>46</v>
      </c>
      <c r="AF54" t="s">
        <v>38</v>
      </c>
      <c r="AG54">
        <f t="shared" si="10"/>
        <v>1</v>
      </c>
      <c r="AH54">
        <f t="shared" si="11"/>
        <v>0</v>
      </c>
      <c r="AI54">
        <f t="shared" si="12"/>
        <v>0</v>
      </c>
      <c r="AJ54">
        <f t="shared" si="13"/>
        <v>0</v>
      </c>
      <c r="AK54">
        <f t="shared" si="14"/>
        <v>0</v>
      </c>
      <c r="AL54">
        <f t="shared" si="15"/>
        <v>0</v>
      </c>
      <c r="AM54">
        <f t="shared" si="16"/>
        <v>0</v>
      </c>
      <c r="AN54">
        <f t="shared" si="0"/>
        <v>0</v>
      </c>
    </row>
    <row r="55" spans="1:40" hidden="1">
      <c r="A55" t="s">
        <v>212</v>
      </c>
      <c r="B55" t="s">
        <v>24</v>
      </c>
      <c r="C55" t="s">
        <v>25</v>
      </c>
      <c r="D55" t="s">
        <v>213</v>
      </c>
      <c r="E55" t="s">
        <v>214</v>
      </c>
      <c r="F55" t="s">
        <v>28</v>
      </c>
      <c r="G55">
        <f t="shared" si="1"/>
        <v>1</v>
      </c>
      <c r="H55">
        <f t="shared" si="2"/>
        <v>0</v>
      </c>
      <c r="I55">
        <f t="shared" si="3"/>
        <v>0</v>
      </c>
      <c r="J55">
        <f t="shared" si="4"/>
        <v>0</v>
      </c>
      <c r="K55">
        <f t="shared" si="5"/>
        <v>0</v>
      </c>
      <c r="L55" t="s">
        <v>29</v>
      </c>
      <c r="M55" t="s">
        <v>91</v>
      </c>
      <c r="N55">
        <f t="shared" si="6"/>
        <v>3</v>
      </c>
      <c r="O55" t="s">
        <v>116</v>
      </c>
      <c r="P55" t="s">
        <v>32</v>
      </c>
      <c r="Q55">
        <v>6</v>
      </c>
      <c r="R55">
        <v>6</v>
      </c>
      <c r="S55">
        <v>6</v>
      </c>
      <c r="T55">
        <v>6</v>
      </c>
      <c r="U55">
        <v>5</v>
      </c>
      <c r="V55">
        <v>6</v>
      </c>
      <c r="W55">
        <f t="shared" si="7"/>
        <v>5.833333333333333</v>
      </c>
      <c r="X55" t="s">
        <v>66</v>
      </c>
      <c r="Y55" t="s">
        <v>52</v>
      </c>
      <c r="Z55" t="s">
        <v>62</v>
      </c>
      <c r="AA55">
        <f t="shared" si="8"/>
        <v>1</v>
      </c>
      <c r="AB55">
        <v>24</v>
      </c>
      <c r="AC55" t="s">
        <v>77</v>
      </c>
      <c r="AD55">
        <f t="shared" si="9"/>
        <v>3</v>
      </c>
      <c r="AE55" t="s">
        <v>88</v>
      </c>
      <c r="AF55" t="s">
        <v>38</v>
      </c>
      <c r="AG55">
        <f t="shared" si="10"/>
        <v>1</v>
      </c>
      <c r="AH55">
        <f t="shared" si="11"/>
        <v>0</v>
      </c>
      <c r="AI55">
        <f t="shared" si="12"/>
        <v>0</v>
      </c>
      <c r="AJ55">
        <f t="shared" si="13"/>
        <v>0</v>
      </c>
      <c r="AK55">
        <f t="shared" si="14"/>
        <v>0</v>
      </c>
      <c r="AL55">
        <f t="shared" si="15"/>
        <v>0</v>
      </c>
      <c r="AM55">
        <f t="shared" si="16"/>
        <v>0</v>
      </c>
      <c r="AN55">
        <f t="shared" si="0"/>
        <v>0</v>
      </c>
    </row>
    <row r="56" spans="1:40">
      <c r="A56" t="s">
        <v>215</v>
      </c>
      <c r="B56" t="s">
        <v>24</v>
      </c>
      <c r="C56" t="s">
        <v>25</v>
      </c>
      <c r="D56" t="s">
        <v>216</v>
      </c>
      <c r="E56" t="s">
        <v>217</v>
      </c>
      <c r="F56" t="s">
        <v>52</v>
      </c>
      <c r="G56">
        <f t="shared" si="1"/>
        <v>0</v>
      </c>
      <c r="H56">
        <f t="shared" si="2"/>
        <v>0</v>
      </c>
      <c r="I56">
        <f t="shared" si="3"/>
        <v>0</v>
      </c>
      <c r="J56">
        <f t="shared" si="4"/>
        <v>0</v>
      </c>
      <c r="K56">
        <f t="shared" si="5"/>
        <v>0</v>
      </c>
      <c r="L56" t="s">
        <v>42</v>
      </c>
      <c r="M56" t="s">
        <v>43</v>
      </c>
      <c r="N56">
        <f t="shared" si="6"/>
        <v>2</v>
      </c>
      <c r="O56" t="s">
        <v>52</v>
      </c>
      <c r="P56" t="s">
        <v>218</v>
      </c>
      <c r="Q56">
        <v>3</v>
      </c>
      <c r="R56">
        <v>6</v>
      </c>
      <c r="S56">
        <v>7</v>
      </c>
      <c r="T56">
        <v>7</v>
      </c>
      <c r="U56">
        <v>0</v>
      </c>
      <c r="V56">
        <v>3</v>
      </c>
      <c r="W56">
        <f t="shared" si="7"/>
        <v>4.333333333333333</v>
      </c>
      <c r="X56" t="s">
        <v>33</v>
      </c>
      <c r="Y56" t="s">
        <v>67</v>
      </c>
      <c r="Z56" t="s">
        <v>35</v>
      </c>
      <c r="AA56">
        <f t="shared" si="8"/>
        <v>0</v>
      </c>
      <c r="AB56">
        <v>29</v>
      </c>
      <c r="AC56" t="s">
        <v>77</v>
      </c>
      <c r="AD56">
        <f t="shared" si="9"/>
        <v>3</v>
      </c>
      <c r="AE56" t="s">
        <v>37</v>
      </c>
      <c r="AF56" t="s">
        <v>38</v>
      </c>
      <c r="AG56">
        <f t="shared" si="10"/>
        <v>1</v>
      </c>
      <c r="AH56">
        <f t="shared" si="11"/>
        <v>0</v>
      </c>
      <c r="AI56">
        <f t="shared" si="12"/>
        <v>0</v>
      </c>
      <c r="AJ56">
        <f t="shared" si="13"/>
        <v>0</v>
      </c>
      <c r="AK56">
        <f t="shared" si="14"/>
        <v>0</v>
      </c>
      <c r="AL56">
        <f t="shared" si="15"/>
        <v>0</v>
      </c>
      <c r="AM56">
        <f t="shared" si="16"/>
        <v>0</v>
      </c>
      <c r="AN56">
        <f t="shared" si="0"/>
        <v>0</v>
      </c>
    </row>
    <row r="57" spans="1:40">
      <c r="A57" t="s">
        <v>219</v>
      </c>
      <c r="B57" t="s">
        <v>24</v>
      </c>
      <c r="C57" t="s">
        <v>220</v>
      </c>
      <c r="D57" t="s">
        <v>221</v>
      </c>
      <c r="E57" t="s">
        <v>222</v>
      </c>
      <c r="F57" t="s">
        <v>28</v>
      </c>
      <c r="G57">
        <f t="shared" si="1"/>
        <v>1</v>
      </c>
      <c r="H57">
        <f t="shared" si="2"/>
        <v>0</v>
      </c>
      <c r="I57">
        <f t="shared" si="3"/>
        <v>0</v>
      </c>
      <c r="J57">
        <f t="shared" si="4"/>
        <v>0</v>
      </c>
      <c r="K57">
        <f t="shared" si="5"/>
        <v>0</v>
      </c>
      <c r="L57" t="s">
        <v>29</v>
      </c>
      <c r="M57" t="s">
        <v>51</v>
      </c>
      <c r="N57">
        <f t="shared" si="6"/>
        <v>1</v>
      </c>
      <c r="O57" t="s">
        <v>116</v>
      </c>
      <c r="P57" t="s">
        <v>32</v>
      </c>
      <c r="Q57">
        <v>6</v>
      </c>
      <c r="R57">
        <v>7</v>
      </c>
      <c r="S57">
        <v>7</v>
      </c>
      <c r="T57">
        <v>7</v>
      </c>
      <c r="U57">
        <v>5</v>
      </c>
      <c r="V57">
        <v>6</v>
      </c>
      <c r="W57">
        <f t="shared" si="7"/>
        <v>6.333333333333333</v>
      </c>
      <c r="X57" t="s">
        <v>76</v>
      </c>
      <c r="Y57" t="s">
        <v>67</v>
      </c>
      <c r="Z57" t="s">
        <v>35</v>
      </c>
      <c r="AA57">
        <f t="shared" si="8"/>
        <v>0</v>
      </c>
      <c r="AB57">
        <v>39</v>
      </c>
      <c r="AC57" t="s">
        <v>138</v>
      </c>
      <c r="AD57">
        <f t="shared" si="9"/>
        <v>2</v>
      </c>
      <c r="AE57" t="s">
        <v>37</v>
      </c>
      <c r="AF57" t="s">
        <v>172</v>
      </c>
      <c r="AG57">
        <f t="shared" si="10"/>
        <v>0</v>
      </c>
      <c r="AH57">
        <f t="shared" si="11"/>
        <v>0</v>
      </c>
      <c r="AI57">
        <f t="shared" si="12"/>
        <v>0</v>
      </c>
      <c r="AJ57">
        <f t="shared" si="13"/>
        <v>0</v>
      </c>
      <c r="AK57">
        <f t="shared" si="14"/>
        <v>0</v>
      </c>
      <c r="AL57">
        <f t="shared" si="15"/>
        <v>0</v>
      </c>
      <c r="AM57">
        <f t="shared" si="16"/>
        <v>0</v>
      </c>
      <c r="AN57">
        <f t="shared" si="0"/>
        <v>1</v>
      </c>
    </row>
    <row r="58" spans="1:40">
      <c r="A58" t="s">
        <v>223</v>
      </c>
      <c r="B58" t="s">
        <v>24</v>
      </c>
      <c r="C58" t="s">
        <v>25</v>
      </c>
      <c r="D58" t="s">
        <v>224</v>
      </c>
      <c r="E58" t="s">
        <v>225</v>
      </c>
      <c r="F58" t="s">
        <v>52</v>
      </c>
      <c r="G58">
        <f t="shared" si="1"/>
        <v>0</v>
      </c>
      <c r="H58">
        <f t="shared" si="2"/>
        <v>0</v>
      </c>
      <c r="I58">
        <f t="shared" si="3"/>
        <v>0</v>
      </c>
      <c r="J58">
        <f t="shared" si="4"/>
        <v>0</v>
      </c>
      <c r="K58">
        <f t="shared" si="5"/>
        <v>0</v>
      </c>
      <c r="L58" t="s">
        <v>29</v>
      </c>
      <c r="M58" t="s">
        <v>43</v>
      </c>
      <c r="N58">
        <f t="shared" si="6"/>
        <v>2</v>
      </c>
      <c r="O58" t="s">
        <v>52</v>
      </c>
      <c r="P58" t="s">
        <v>32</v>
      </c>
      <c r="Q58">
        <v>6</v>
      </c>
      <c r="R58">
        <v>8</v>
      </c>
      <c r="S58">
        <v>8</v>
      </c>
      <c r="T58">
        <v>7</v>
      </c>
      <c r="U58">
        <v>9</v>
      </c>
      <c r="V58">
        <v>7</v>
      </c>
      <c r="W58">
        <f t="shared" si="7"/>
        <v>7.5</v>
      </c>
      <c r="X58" t="s">
        <v>76</v>
      </c>
      <c r="Y58" t="s">
        <v>54</v>
      </c>
      <c r="Z58" t="s">
        <v>35</v>
      </c>
      <c r="AA58">
        <f t="shared" si="8"/>
        <v>0</v>
      </c>
      <c r="AB58">
        <v>38</v>
      </c>
      <c r="AC58" t="s">
        <v>100</v>
      </c>
      <c r="AD58">
        <f t="shared" si="9"/>
        <v>4</v>
      </c>
      <c r="AE58" t="s">
        <v>37</v>
      </c>
      <c r="AF58" t="s">
        <v>187</v>
      </c>
      <c r="AG58">
        <f t="shared" si="10"/>
        <v>0</v>
      </c>
      <c r="AH58">
        <f t="shared" si="11"/>
        <v>0</v>
      </c>
      <c r="AI58">
        <f t="shared" si="12"/>
        <v>1</v>
      </c>
      <c r="AJ58">
        <f t="shared" si="13"/>
        <v>0</v>
      </c>
      <c r="AK58">
        <f t="shared" si="14"/>
        <v>0</v>
      </c>
      <c r="AL58">
        <f t="shared" si="15"/>
        <v>0</v>
      </c>
      <c r="AM58">
        <f t="shared" si="16"/>
        <v>0</v>
      </c>
      <c r="AN58">
        <f t="shared" si="0"/>
        <v>0</v>
      </c>
    </row>
    <row r="59" spans="1:40">
      <c r="A59" t="s">
        <v>226</v>
      </c>
      <c r="B59" t="s">
        <v>24</v>
      </c>
      <c r="C59" t="s">
        <v>72</v>
      </c>
      <c r="D59" t="s">
        <v>227</v>
      </c>
      <c r="E59" t="s">
        <v>228</v>
      </c>
      <c r="F59" t="s">
        <v>52</v>
      </c>
      <c r="G59">
        <f t="shared" si="1"/>
        <v>0</v>
      </c>
      <c r="H59">
        <f t="shared" si="2"/>
        <v>0</v>
      </c>
      <c r="I59">
        <f t="shared" si="3"/>
        <v>0</v>
      </c>
      <c r="J59">
        <f t="shared" si="4"/>
        <v>0</v>
      </c>
      <c r="K59">
        <f t="shared" si="5"/>
        <v>0</v>
      </c>
      <c r="L59" t="s">
        <v>42</v>
      </c>
      <c r="M59" t="s">
        <v>51</v>
      </c>
      <c r="N59">
        <f t="shared" si="6"/>
        <v>1</v>
      </c>
      <c r="O59" t="s">
        <v>87</v>
      </c>
      <c r="P59" t="s">
        <v>32</v>
      </c>
      <c r="Q59">
        <v>4</v>
      </c>
      <c r="R59">
        <v>3</v>
      </c>
      <c r="S59">
        <v>2</v>
      </c>
      <c r="T59">
        <v>0</v>
      </c>
      <c r="U59">
        <v>0</v>
      </c>
      <c r="V59">
        <v>0</v>
      </c>
      <c r="W59">
        <f t="shared" si="7"/>
        <v>1.5</v>
      </c>
      <c r="X59" t="s">
        <v>76</v>
      </c>
      <c r="Y59" t="s">
        <v>54</v>
      </c>
      <c r="Z59" t="s">
        <v>35</v>
      </c>
      <c r="AA59">
        <f t="shared" si="8"/>
        <v>0</v>
      </c>
      <c r="AB59">
        <v>35</v>
      </c>
      <c r="AC59" t="s">
        <v>77</v>
      </c>
      <c r="AD59">
        <f t="shared" si="9"/>
        <v>3</v>
      </c>
      <c r="AE59" t="s">
        <v>37</v>
      </c>
      <c r="AF59" t="s">
        <v>172</v>
      </c>
      <c r="AG59">
        <f t="shared" si="10"/>
        <v>0</v>
      </c>
      <c r="AH59">
        <f t="shared" si="11"/>
        <v>0</v>
      </c>
      <c r="AI59">
        <f t="shared" si="12"/>
        <v>0</v>
      </c>
      <c r="AJ59">
        <f t="shared" si="13"/>
        <v>0</v>
      </c>
      <c r="AK59">
        <f t="shared" si="14"/>
        <v>0</v>
      </c>
      <c r="AL59">
        <f t="shared" si="15"/>
        <v>0</v>
      </c>
      <c r="AM59">
        <f t="shared" si="16"/>
        <v>0</v>
      </c>
      <c r="AN59">
        <f t="shared" si="0"/>
        <v>1</v>
      </c>
    </row>
    <row r="60" spans="1:40">
      <c r="A60" t="s">
        <v>229</v>
      </c>
      <c r="B60" t="s">
        <v>24</v>
      </c>
      <c r="C60" t="s">
        <v>25</v>
      </c>
      <c r="D60" t="s">
        <v>230</v>
      </c>
      <c r="E60" t="s">
        <v>74</v>
      </c>
      <c r="F60" t="s">
        <v>75</v>
      </c>
      <c r="G60">
        <f t="shared" si="1"/>
        <v>0</v>
      </c>
      <c r="H60">
        <f t="shared" si="2"/>
        <v>0</v>
      </c>
      <c r="I60">
        <f t="shared" si="3"/>
        <v>0</v>
      </c>
      <c r="J60">
        <f t="shared" si="4"/>
        <v>0</v>
      </c>
      <c r="K60">
        <f t="shared" si="5"/>
        <v>0</v>
      </c>
      <c r="L60" t="s">
        <v>42</v>
      </c>
      <c r="M60" t="s">
        <v>51</v>
      </c>
      <c r="N60">
        <f t="shared" si="6"/>
        <v>1</v>
      </c>
      <c r="O60" t="s">
        <v>116</v>
      </c>
      <c r="P60" t="s">
        <v>32</v>
      </c>
      <c r="Q60">
        <v>1</v>
      </c>
      <c r="R60">
        <v>4</v>
      </c>
      <c r="S60">
        <v>5</v>
      </c>
      <c r="T60">
        <v>5</v>
      </c>
      <c r="U60">
        <v>1</v>
      </c>
      <c r="V60">
        <v>1</v>
      </c>
      <c r="W60">
        <f t="shared" si="7"/>
        <v>2.8333333333333335</v>
      </c>
      <c r="X60" t="s">
        <v>66</v>
      </c>
      <c r="Y60" t="s">
        <v>67</v>
      </c>
      <c r="Z60" t="s">
        <v>35</v>
      </c>
      <c r="AA60">
        <f t="shared" si="8"/>
        <v>0</v>
      </c>
      <c r="AB60">
        <v>25</v>
      </c>
      <c r="AC60" t="s">
        <v>100</v>
      </c>
      <c r="AD60">
        <f t="shared" si="9"/>
        <v>4</v>
      </c>
      <c r="AE60" t="s">
        <v>37</v>
      </c>
      <c r="AF60" t="s">
        <v>38</v>
      </c>
      <c r="AG60">
        <f t="shared" si="10"/>
        <v>1</v>
      </c>
      <c r="AH60">
        <f t="shared" si="11"/>
        <v>0</v>
      </c>
      <c r="AI60">
        <f t="shared" si="12"/>
        <v>0</v>
      </c>
      <c r="AJ60">
        <f t="shared" si="13"/>
        <v>0</v>
      </c>
      <c r="AK60">
        <f t="shared" si="14"/>
        <v>0</v>
      </c>
      <c r="AL60">
        <f t="shared" si="15"/>
        <v>0</v>
      </c>
      <c r="AM60">
        <f t="shared" si="16"/>
        <v>0</v>
      </c>
      <c r="AN60">
        <f t="shared" si="0"/>
        <v>0</v>
      </c>
    </row>
    <row r="61" spans="1:40">
      <c r="A61" t="s">
        <v>231</v>
      </c>
      <c r="B61" t="s">
        <v>24</v>
      </c>
      <c r="C61" t="s">
        <v>25</v>
      </c>
      <c r="D61" t="s">
        <v>230</v>
      </c>
      <c r="E61" t="s">
        <v>232</v>
      </c>
      <c r="F61" t="s">
        <v>28</v>
      </c>
      <c r="G61">
        <f t="shared" si="1"/>
        <v>1</v>
      </c>
      <c r="H61">
        <f t="shared" si="2"/>
        <v>0</v>
      </c>
      <c r="I61">
        <f t="shared" si="3"/>
        <v>0</v>
      </c>
      <c r="J61">
        <f t="shared" si="4"/>
        <v>0</v>
      </c>
      <c r="K61">
        <f t="shared" si="5"/>
        <v>0</v>
      </c>
      <c r="L61" t="s">
        <v>42</v>
      </c>
      <c r="M61" t="s">
        <v>91</v>
      </c>
      <c r="N61">
        <f t="shared" si="6"/>
        <v>3</v>
      </c>
      <c r="O61" t="s">
        <v>87</v>
      </c>
      <c r="P61" t="s">
        <v>32</v>
      </c>
      <c r="Q61">
        <v>4</v>
      </c>
      <c r="R61">
        <v>6</v>
      </c>
      <c r="S61">
        <v>4</v>
      </c>
      <c r="T61">
        <v>5</v>
      </c>
      <c r="U61">
        <v>4</v>
      </c>
      <c r="V61">
        <v>4</v>
      </c>
      <c r="W61">
        <f t="shared" si="7"/>
        <v>4.5</v>
      </c>
      <c r="X61" t="s">
        <v>76</v>
      </c>
      <c r="Y61" t="s">
        <v>67</v>
      </c>
      <c r="Z61" t="s">
        <v>35</v>
      </c>
      <c r="AA61">
        <f t="shared" si="8"/>
        <v>0</v>
      </c>
      <c r="AB61">
        <v>24</v>
      </c>
      <c r="AC61" t="s">
        <v>100</v>
      </c>
      <c r="AD61">
        <f t="shared" si="9"/>
        <v>4</v>
      </c>
      <c r="AE61" t="s">
        <v>37</v>
      </c>
      <c r="AF61" t="s">
        <v>38</v>
      </c>
      <c r="AG61">
        <f t="shared" si="10"/>
        <v>1</v>
      </c>
      <c r="AH61">
        <f t="shared" si="11"/>
        <v>0</v>
      </c>
      <c r="AI61">
        <f t="shared" si="12"/>
        <v>0</v>
      </c>
      <c r="AJ61">
        <f t="shared" si="13"/>
        <v>0</v>
      </c>
      <c r="AK61">
        <f t="shared" si="14"/>
        <v>0</v>
      </c>
      <c r="AL61">
        <f t="shared" si="15"/>
        <v>0</v>
      </c>
      <c r="AM61">
        <f t="shared" si="16"/>
        <v>0</v>
      </c>
      <c r="AN61">
        <f t="shared" si="0"/>
        <v>0</v>
      </c>
    </row>
    <row r="62" spans="1:40">
      <c r="A62" t="s">
        <v>233</v>
      </c>
      <c r="B62" t="s">
        <v>24</v>
      </c>
      <c r="C62" t="s">
        <v>220</v>
      </c>
      <c r="D62" t="s">
        <v>234</v>
      </c>
      <c r="E62" t="s">
        <v>235</v>
      </c>
      <c r="F62" t="s">
        <v>50</v>
      </c>
      <c r="G62">
        <f t="shared" si="1"/>
        <v>0</v>
      </c>
      <c r="H62">
        <f t="shared" si="2"/>
        <v>1</v>
      </c>
      <c r="I62">
        <f t="shared" si="3"/>
        <v>0</v>
      </c>
      <c r="J62">
        <f t="shared" si="4"/>
        <v>0</v>
      </c>
      <c r="K62">
        <f t="shared" si="5"/>
        <v>0</v>
      </c>
      <c r="L62" t="s">
        <v>29</v>
      </c>
      <c r="M62" t="s">
        <v>51</v>
      </c>
      <c r="N62">
        <f t="shared" si="6"/>
        <v>1</v>
      </c>
      <c r="O62" t="s">
        <v>116</v>
      </c>
      <c r="P62" t="s">
        <v>32</v>
      </c>
      <c r="Q62">
        <v>7</v>
      </c>
      <c r="R62">
        <v>3</v>
      </c>
      <c r="S62">
        <v>3</v>
      </c>
      <c r="T62">
        <v>2</v>
      </c>
      <c r="U62">
        <v>5</v>
      </c>
      <c r="V62">
        <v>9</v>
      </c>
      <c r="W62">
        <f t="shared" si="7"/>
        <v>4.833333333333333</v>
      </c>
      <c r="X62" t="s">
        <v>66</v>
      </c>
      <c r="Y62" t="s">
        <v>67</v>
      </c>
      <c r="Z62" t="s">
        <v>35</v>
      </c>
      <c r="AA62">
        <f t="shared" si="8"/>
        <v>0</v>
      </c>
      <c r="AB62">
        <v>26</v>
      </c>
      <c r="AC62" t="s">
        <v>77</v>
      </c>
      <c r="AD62">
        <f t="shared" si="9"/>
        <v>3</v>
      </c>
      <c r="AE62" t="s">
        <v>88</v>
      </c>
      <c r="AF62" t="s">
        <v>172</v>
      </c>
      <c r="AG62">
        <f t="shared" si="10"/>
        <v>0</v>
      </c>
      <c r="AH62">
        <f t="shared" si="11"/>
        <v>0</v>
      </c>
      <c r="AI62">
        <f t="shared" si="12"/>
        <v>0</v>
      </c>
      <c r="AJ62">
        <f t="shared" si="13"/>
        <v>0</v>
      </c>
      <c r="AK62">
        <f t="shared" si="14"/>
        <v>0</v>
      </c>
      <c r="AL62">
        <f t="shared" si="15"/>
        <v>0</v>
      </c>
      <c r="AM62">
        <f t="shared" si="16"/>
        <v>0</v>
      </c>
      <c r="AN62">
        <f t="shared" si="0"/>
        <v>1</v>
      </c>
    </row>
    <row r="63" spans="1:40" hidden="1">
      <c r="A63" t="s">
        <v>236</v>
      </c>
      <c r="B63" t="s">
        <v>24</v>
      </c>
      <c r="C63" t="s">
        <v>25</v>
      </c>
      <c r="D63" t="s">
        <v>237</v>
      </c>
      <c r="E63" t="s">
        <v>238</v>
      </c>
      <c r="F63" t="s">
        <v>75</v>
      </c>
      <c r="G63">
        <f t="shared" si="1"/>
        <v>0</v>
      </c>
      <c r="H63">
        <f t="shared" si="2"/>
        <v>0</v>
      </c>
      <c r="I63">
        <f t="shared" si="3"/>
        <v>0</v>
      </c>
      <c r="J63">
        <f t="shared" si="4"/>
        <v>0</v>
      </c>
      <c r="K63">
        <f t="shared" si="5"/>
        <v>0</v>
      </c>
      <c r="L63" t="s">
        <v>42</v>
      </c>
      <c r="M63" t="s">
        <v>51</v>
      </c>
      <c r="N63">
        <f t="shared" si="6"/>
        <v>1</v>
      </c>
      <c r="O63" t="s">
        <v>116</v>
      </c>
      <c r="P63" t="s">
        <v>32</v>
      </c>
      <c r="Q63">
        <v>7</v>
      </c>
      <c r="R63">
        <v>5</v>
      </c>
      <c r="S63">
        <v>8</v>
      </c>
      <c r="T63">
        <v>0</v>
      </c>
      <c r="U63">
        <v>0</v>
      </c>
      <c r="V63">
        <v>0</v>
      </c>
      <c r="W63">
        <f t="shared" si="7"/>
        <v>3.3333333333333335</v>
      </c>
      <c r="X63" t="s">
        <v>76</v>
      </c>
      <c r="Y63" t="s">
        <v>110</v>
      </c>
      <c r="Z63" t="s">
        <v>62</v>
      </c>
      <c r="AA63">
        <f t="shared" si="8"/>
        <v>1</v>
      </c>
      <c r="AB63">
        <v>23</v>
      </c>
      <c r="AC63" t="s">
        <v>77</v>
      </c>
      <c r="AD63">
        <f t="shared" si="9"/>
        <v>3</v>
      </c>
      <c r="AE63" t="s">
        <v>46</v>
      </c>
      <c r="AF63" t="s">
        <v>146</v>
      </c>
      <c r="AG63">
        <f t="shared" si="10"/>
        <v>0</v>
      </c>
      <c r="AH63">
        <f t="shared" si="11"/>
        <v>0</v>
      </c>
      <c r="AI63">
        <f t="shared" si="12"/>
        <v>0</v>
      </c>
      <c r="AJ63">
        <f t="shared" si="13"/>
        <v>1</v>
      </c>
      <c r="AK63">
        <f t="shared" si="14"/>
        <v>0</v>
      </c>
      <c r="AL63">
        <f t="shared" si="15"/>
        <v>0</v>
      </c>
      <c r="AM63">
        <f t="shared" si="16"/>
        <v>0</v>
      </c>
      <c r="AN63">
        <f t="shared" si="0"/>
        <v>0</v>
      </c>
    </row>
    <row r="64" spans="1:40">
      <c r="A64" t="s">
        <v>239</v>
      </c>
      <c r="B64" t="s">
        <v>24</v>
      </c>
      <c r="C64" t="s">
        <v>25</v>
      </c>
      <c r="D64" t="s">
        <v>237</v>
      </c>
      <c r="E64" t="s">
        <v>240</v>
      </c>
      <c r="F64" t="s">
        <v>50</v>
      </c>
      <c r="G64">
        <f t="shared" si="1"/>
        <v>0</v>
      </c>
      <c r="H64">
        <f t="shared" si="2"/>
        <v>1</v>
      </c>
      <c r="I64">
        <f t="shared" si="3"/>
        <v>0</v>
      </c>
      <c r="J64">
        <f t="shared" si="4"/>
        <v>0</v>
      </c>
      <c r="K64">
        <f t="shared" si="5"/>
        <v>0</v>
      </c>
      <c r="L64" t="s">
        <v>42</v>
      </c>
      <c r="M64" t="s">
        <v>51</v>
      </c>
      <c r="N64">
        <f t="shared" si="6"/>
        <v>1</v>
      </c>
      <c r="O64" t="s">
        <v>116</v>
      </c>
      <c r="P64" t="s">
        <v>45</v>
      </c>
      <c r="Q64">
        <v>2</v>
      </c>
      <c r="R64">
        <v>3</v>
      </c>
      <c r="S64">
        <v>2</v>
      </c>
      <c r="T64">
        <v>5</v>
      </c>
      <c r="U64">
        <v>5</v>
      </c>
      <c r="V64">
        <v>7</v>
      </c>
      <c r="W64">
        <f t="shared" si="7"/>
        <v>4</v>
      </c>
      <c r="X64" t="s">
        <v>76</v>
      </c>
      <c r="Y64" t="s">
        <v>34</v>
      </c>
      <c r="Z64" t="s">
        <v>35</v>
      </c>
      <c r="AA64">
        <f t="shared" si="8"/>
        <v>0</v>
      </c>
      <c r="AB64">
        <v>21</v>
      </c>
      <c r="AC64" t="s">
        <v>100</v>
      </c>
      <c r="AD64">
        <f t="shared" si="9"/>
        <v>4</v>
      </c>
      <c r="AE64" t="s">
        <v>88</v>
      </c>
      <c r="AF64" t="s">
        <v>187</v>
      </c>
      <c r="AG64">
        <f t="shared" si="10"/>
        <v>0</v>
      </c>
      <c r="AH64">
        <f t="shared" si="11"/>
        <v>0</v>
      </c>
      <c r="AI64">
        <f t="shared" si="12"/>
        <v>1</v>
      </c>
      <c r="AJ64">
        <f t="shared" si="13"/>
        <v>0</v>
      </c>
      <c r="AK64">
        <f t="shared" si="14"/>
        <v>0</v>
      </c>
      <c r="AL64">
        <f t="shared" si="15"/>
        <v>0</v>
      </c>
      <c r="AM64">
        <f t="shared" si="16"/>
        <v>0</v>
      </c>
      <c r="AN64">
        <f t="shared" si="0"/>
        <v>0</v>
      </c>
    </row>
    <row r="65" spans="1:40">
      <c r="A65" t="s">
        <v>241</v>
      </c>
      <c r="B65" t="s">
        <v>24</v>
      </c>
      <c r="C65" t="s">
        <v>135</v>
      </c>
      <c r="D65" t="s">
        <v>242</v>
      </c>
      <c r="E65" t="s">
        <v>243</v>
      </c>
      <c r="F65" t="s">
        <v>28</v>
      </c>
      <c r="G65">
        <f t="shared" si="1"/>
        <v>1</v>
      </c>
      <c r="H65">
        <f t="shared" si="2"/>
        <v>0</v>
      </c>
      <c r="I65">
        <f t="shared" si="3"/>
        <v>0</v>
      </c>
      <c r="J65">
        <f t="shared" si="4"/>
        <v>0</v>
      </c>
      <c r="K65">
        <f t="shared" si="5"/>
        <v>0</v>
      </c>
      <c r="L65" t="s">
        <v>29</v>
      </c>
      <c r="M65" t="s">
        <v>84</v>
      </c>
      <c r="N65">
        <f t="shared" si="6"/>
        <v>4</v>
      </c>
      <c r="O65" t="s">
        <v>31</v>
      </c>
      <c r="P65" t="s">
        <v>52</v>
      </c>
      <c r="Q65">
        <v>6</v>
      </c>
      <c r="R65">
        <v>6</v>
      </c>
      <c r="S65">
        <v>6</v>
      </c>
      <c r="T65">
        <v>5</v>
      </c>
      <c r="U65">
        <v>4</v>
      </c>
      <c r="V65">
        <v>4</v>
      </c>
      <c r="W65">
        <f t="shared" si="7"/>
        <v>5.166666666666667</v>
      </c>
      <c r="X65" t="s">
        <v>53</v>
      </c>
      <c r="Y65" t="s">
        <v>34</v>
      </c>
      <c r="Z65" t="s">
        <v>35</v>
      </c>
      <c r="AA65">
        <f t="shared" si="8"/>
        <v>0</v>
      </c>
      <c r="AB65">
        <v>53</v>
      </c>
      <c r="AC65" t="s">
        <v>244</v>
      </c>
      <c r="AD65">
        <f t="shared" si="9"/>
        <v>5</v>
      </c>
      <c r="AE65" t="s">
        <v>37</v>
      </c>
      <c r="AF65" t="s">
        <v>187</v>
      </c>
      <c r="AG65">
        <f t="shared" si="10"/>
        <v>0</v>
      </c>
      <c r="AH65">
        <f t="shared" si="11"/>
        <v>0</v>
      </c>
      <c r="AI65">
        <f t="shared" si="12"/>
        <v>1</v>
      </c>
      <c r="AJ65">
        <f t="shared" si="13"/>
        <v>0</v>
      </c>
      <c r="AK65">
        <f t="shared" si="14"/>
        <v>0</v>
      </c>
      <c r="AL65">
        <f t="shared" si="15"/>
        <v>0</v>
      </c>
      <c r="AM65">
        <f t="shared" si="16"/>
        <v>0</v>
      </c>
      <c r="AN65">
        <f t="shared" si="0"/>
        <v>0</v>
      </c>
    </row>
    <row r="66" spans="1:40">
      <c r="A66" t="s">
        <v>245</v>
      </c>
      <c r="B66" t="s">
        <v>24</v>
      </c>
      <c r="C66" t="s">
        <v>25</v>
      </c>
      <c r="D66" t="s">
        <v>246</v>
      </c>
      <c r="E66" t="s">
        <v>247</v>
      </c>
      <c r="F66" t="s">
        <v>28</v>
      </c>
      <c r="G66">
        <f t="shared" si="1"/>
        <v>1</v>
      </c>
      <c r="H66">
        <f t="shared" si="2"/>
        <v>0</v>
      </c>
      <c r="I66">
        <f t="shared" si="3"/>
        <v>0</v>
      </c>
      <c r="J66">
        <f t="shared" si="4"/>
        <v>0</v>
      </c>
      <c r="K66">
        <f t="shared" si="5"/>
        <v>0</v>
      </c>
      <c r="L66" t="s">
        <v>29</v>
      </c>
      <c r="M66" t="s">
        <v>43</v>
      </c>
      <c r="N66">
        <f t="shared" si="6"/>
        <v>2</v>
      </c>
      <c r="O66" t="s">
        <v>116</v>
      </c>
      <c r="P66" t="s">
        <v>32</v>
      </c>
      <c r="Q66">
        <v>5</v>
      </c>
      <c r="R66">
        <v>6</v>
      </c>
      <c r="S66">
        <v>7</v>
      </c>
      <c r="T66">
        <v>7</v>
      </c>
      <c r="U66">
        <v>7</v>
      </c>
      <c r="V66">
        <v>6</v>
      </c>
      <c r="W66">
        <f t="shared" si="7"/>
        <v>6.333333333333333</v>
      </c>
      <c r="X66" t="s">
        <v>66</v>
      </c>
      <c r="Y66" t="s">
        <v>67</v>
      </c>
      <c r="Z66" t="s">
        <v>35</v>
      </c>
      <c r="AA66">
        <f t="shared" si="8"/>
        <v>0</v>
      </c>
      <c r="AB66">
        <v>25</v>
      </c>
      <c r="AC66" t="s">
        <v>77</v>
      </c>
      <c r="AD66">
        <f t="shared" si="9"/>
        <v>3</v>
      </c>
      <c r="AE66" t="s">
        <v>46</v>
      </c>
      <c r="AF66" t="s">
        <v>38</v>
      </c>
      <c r="AG66">
        <f t="shared" si="10"/>
        <v>1</v>
      </c>
      <c r="AH66">
        <f t="shared" si="11"/>
        <v>0</v>
      </c>
      <c r="AI66">
        <f t="shared" si="12"/>
        <v>0</v>
      </c>
      <c r="AJ66">
        <f t="shared" si="13"/>
        <v>0</v>
      </c>
      <c r="AK66">
        <f t="shared" si="14"/>
        <v>0</v>
      </c>
      <c r="AL66">
        <f t="shared" si="15"/>
        <v>0</v>
      </c>
      <c r="AM66">
        <f t="shared" si="16"/>
        <v>0</v>
      </c>
      <c r="AN66">
        <f t="shared" ref="AN66:AN129" si="17">IF(AF66="South America",1,0)</f>
        <v>0</v>
      </c>
    </row>
    <row r="67" spans="1:40">
      <c r="A67" t="s">
        <v>248</v>
      </c>
      <c r="B67" t="s">
        <v>24</v>
      </c>
      <c r="C67" t="s">
        <v>25</v>
      </c>
      <c r="D67" t="s">
        <v>246</v>
      </c>
      <c r="E67" t="s">
        <v>108</v>
      </c>
      <c r="F67" t="s">
        <v>28</v>
      </c>
      <c r="G67">
        <f t="shared" ref="G67:G130" si="18">IF(F67="Data Analyst", 1, 0)</f>
        <v>1</v>
      </c>
      <c r="H67">
        <f t="shared" ref="H67:H130" si="19">IF(F67="Data Engineer",1,0)</f>
        <v>0</v>
      </c>
      <c r="I67">
        <f t="shared" ref="I67:I130" si="20">IF(F67="Data Scientist",1,0)</f>
        <v>0</v>
      </c>
      <c r="J67">
        <f t="shared" ref="J67:J130" si="21">IF(F67="BI Developer/Engineer", 1, 0)</f>
        <v>0</v>
      </c>
      <c r="K67">
        <f t="shared" ref="K67:K130" si="22">IF(F67="Database Developer", 1, 0)</f>
        <v>0</v>
      </c>
      <c r="L67" t="s">
        <v>42</v>
      </c>
      <c r="M67" t="s">
        <v>43</v>
      </c>
      <c r="N67">
        <f t="shared" ref="N67:N130" si="23">IF(M67="0-40k", 1, IF(M67="41k-65k", 2, IF(M67="66k-85k", 3, IF(M67="86k-105k", 4, IF(M67="106k-125k", 5, IF(M67="125k-150k", 6, IF(M67="150k-225k", 7, IF(M67="225k+", 8, ""))))))))</f>
        <v>2</v>
      </c>
      <c r="O67" t="s">
        <v>116</v>
      </c>
      <c r="P67" t="s">
        <v>32</v>
      </c>
      <c r="Q67">
        <v>6</v>
      </c>
      <c r="R67">
        <v>6</v>
      </c>
      <c r="S67">
        <v>6</v>
      </c>
      <c r="T67">
        <v>6</v>
      </c>
      <c r="U67">
        <v>3</v>
      </c>
      <c r="V67">
        <v>5</v>
      </c>
      <c r="W67">
        <f t="shared" ref="W67:W130" si="24">AVERAGE(Q67:V67)</f>
        <v>5.333333333333333</v>
      </c>
      <c r="X67" t="s">
        <v>66</v>
      </c>
      <c r="Y67" t="s">
        <v>110</v>
      </c>
      <c r="Z67" t="s">
        <v>35</v>
      </c>
      <c r="AA67">
        <f t="shared" ref="AA67:AA130" si="25">IF(Z67="Female", 1, 0)</f>
        <v>0</v>
      </c>
      <c r="AB67">
        <v>27</v>
      </c>
      <c r="AC67" t="s">
        <v>100</v>
      </c>
      <c r="AD67">
        <f t="shared" ref="AD67:AD130" si="26">IF(AC67="High School", 1, IF(AC67="Associates", 2, IF(AC67="Bachelors", 3, IF(AC67="Masters", 4, IF(AC67="PhD", 5, " ")))))</f>
        <v>4</v>
      </c>
      <c r="AE67" t="s">
        <v>55</v>
      </c>
      <c r="AF67" t="s">
        <v>187</v>
      </c>
      <c r="AG67">
        <f t="shared" ref="AG67:AG130" si="27">IF(AF67="North America", 1, 0)</f>
        <v>0</v>
      </c>
      <c r="AH67">
        <f t="shared" ref="AH67:AH130" si="28">IF(AF67="Africa", 1, 0)</f>
        <v>0</v>
      </c>
      <c r="AI67">
        <f t="shared" ref="AI67:AI130" si="29">IF(AF67="Europe", 1, 0)</f>
        <v>1</v>
      </c>
      <c r="AJ67">
        <f t="shared" ref="AJ67:AJ130" si="30">IF(AF67="India", 1, 0)</f>
        <v>0</v>
      </c>
      <c r="AK67">
        <f t="shared" ref="AK67:AK130" si="31">IF(AF67="United Kingdom", 1, 0)</f>
        <v>0</v>
      </c>
      <c r="AL67">
        <f t="shared" ref="AL67:AL130" si="32">IF(AF67="Asia", 1, 0)</f>
        <v>0</v>
      </c>
      <c r="AM67">
        <f t="shared" ref="AM67:AM130" si="33">IF(AF67="Australia", 1, 0)</f>
        <v>0</v>
      </c>
      <c r="AN67">
        <f t="shared" si="17"/>
        <v>0</v>
      </c>
    </row>
    <row r="68" spans="1:40">
      <c r="A68" t="s">
        <v>249</v>
      </c>
      <c r="B68" t="s">
        <v>24</v>
      </c>
      <c r="C68" t="s">
        <v>25</v>
      </c>
      <c r="D68" t="s">
        <v>250</v>
      </c>
      <c r="E68" t="s">
        <v>251</v>
      </c>
      <c r="F68" t="s">
        <v>28</v>
      </c>
      <c r="G68">
        <f t="shared" si="18"/>
        <v>1</v>
      </c>
      <c r="H68">
        <f t="shared" si="19"/>
        <v>0</v>
      </c>
      <c r="I68">
        <f t="shared" si="20"/>
        <v>0</v>
      </c>
      <c r="J68">
        <f t="shared" si="21"/>
        <v>0</v>
      </c>
      <c r="K68">
        <f t="shared" si="22"/>
        <v>0</v>
      </c>
      <c r="L68" t="s">
        <v>29</v>
      </c>
      <c r="M68" t="s">
        <v>43</v>
      </c>
      <c r="N68">
        <f t="shared" si="23"/>
        <v>2</v>
      </c>
      <c r="O68" t="s">
        <v>116</v>
      </c>
      <c r="P68" t="s">
        <v>32</v>
      </c>
      <c r="Q68">
        <v>3</v>
      </c>
      <c r="R68">
        <v>9</v>
      </c>
      <c r="S68">
        <v>10</v>
      </c>
      <c r="T68">
        <v>8</v>
      </c>
      <c r="U68">
        <v>9</v>
      </c>
      <c r="V68">
        <v>9</v>
      </c>
      <c r="W68">
        <f t="shared" si="24"/>
        <v>8</v>
      </c>
      <c r="X68" t="s">
        <v>53</v>
      </c>
      <c r="Y68" t="s">
        <v>67</v>
      </c>
      <c r="Z68" t="s">
        <v>35</v>
      </c>
      <c r="AA68">
        <f t="shared" si="25"/>
        <v>0</v>
      </c>
      <c r="AB68">
        <v>23</v>
      </c>
      <c r="AC68" t="s">
        <v>77</v>
      </c>
      <c r="AD68">
        <f t="shared" si="26"/>
        <v>3</v>
      </c>
      <c r="AE68" t="s">
        <v>46</v>
      </c>
      <c r="AF68" t="s">
        <v>146</v>
      </c>
      <c r="AG68">
        <f t="shared" si="27"/>
        <v>0</v>
      </c>
      <c r="AH68">
        <f t="shared" si="28"/>
        <v>0</v>
      </c>
      <c r="AI68">
        <f t="shared" si="29"/>
        <v>0</v>
      </c>
      <c r="AJ68">
        <f t="shared" si="30"/>
        <v>1</v>
      </c>
      <c r="AK68">
        <f t="shared" si="31"/>
        <v>0</v>
      </c>
      <c r="AL68">
        <f t="shared" si="32"/>
        <v>0</v>
      </c>
      <c r="AM68">
        <f t="shared" si="33"/>
        <v>0</v>
      </c>
      <c r="AN68">
        <f t="shared" si="17"/>
        <v>0</v>
      </c>
    </row>
    <row r="69" spans="1:40">
      <c r="A69" t="s">
        <v>252</v>
      </c>
      <c r="B69" t="s">
        <v>24</v>
      </c>
      <c r="C69" t="s">
        <v>25</v>
      </c>
      <c r="D69" t="s">
        <v>250</v>
      </c>
      <c r="E69" t="s">
        <v>253</v>
      </c>
      <c r="F69" t="s">
        <v>52</v>
      </c>
      <c r="G69">
        <f t="shared" si="18"/>
        <v>0</v>
      </c>
      <c r="H69">
        <f t="shared" si="19"/>
        <v>0</v>
      </c>
      <c r="I69">
        <f t="shared" si="20"/>
        <v>0</v>
      </c>
      <c r="J69">
        <f t="shared" si="21"/>
        <v>0</v>
      </c>
      <c r="K69">
        <f t="shared" si="22"/>
        <v>0</v>
      </c>
      <c r="L69" t="s">
        <v>42</v>
      </c>
      <c r="M69" t="s">
        <v>84</v>
      </c>
      <c r="N69">
        <f t="shared" si="23"/>
        <v>4</v>
      </c>
      <c r="O69" t="s">
        <v>52</v>
      </c>
      <c r="P69" t="s">
        <v>45</v>
      </c>
      <c r="Q69">
        <v>4</v>
      </c>
      <c r="R69">
        <v>3</v>
      </c>
      <c r="S69">
        <v>3</v>
      </c>
      <c r="T69">
        <v>5</v>
      </c>
      <c r="U69">
        <v>5</v>
      </c>
      <c r="V69">
        <v>5</v>
      </c>
      <c r="W69">
        <f t="shared" si="24"/>
        <v>4.166666666666667</v>
      </c>
      <c r="X69" t="s">
        <v>66</v>
      </c>
      <c r="Y69" t="s">
        <v>67</v>
      </c>
      <c r="Z69" t="s">
        <v>35</v>
      </c>
      <c r="AA69">
        <f t="shared" si="25"/>
        <v>0</v>
      </c>
      <c r="AB69">
        <v>32</v>
      </c>
      <c r="AC69" t="s">
        <v>100</v>
      </c>
      <c r="AD69">
        <f t="shared" si="26"/>
        <v>4</v>
      </c>
      <c r="AE69" t="s">
        <v>46</v>
      </c>
      <c r="AF69" t="s">
        <v>38</v>
      </c>
      <c r="AG69">
        <f t="shared" si="27"/>
        <v>1</v>
      </c>
      <c r="AH69">
        <f t="shared" si="28"/>
        <v>0</v>
      </c>
      <c r="AI69">
        <f t="shared" si="29"/>
        <v>0</v>
      </c>
      <c r="AJ69">
        <f t="shared" si="30"/>
        <v>0</v>
      </c>
      <c r="AK69">
        <f t="shared" si="31"/>
        <v>0</v>
      </c>
      <c r="AL69">
        <f t="shared" si="32"/>
        <v>0</v>
      </c>
      <c r="AM69">
        <f t="shared" si="33"/>
        <v>0</v>
      </c>
      <c r="AN69">
        <f t="shared" si="17"/>
        <v>0</v>
      </c>
    </row>
    <row r="70" spans="1:40">
      <c r="A70" t="s">
        <v>254</v>
      </c>
      <c r="B70" t="s">
        <v>24</v>
      </c>
      <c r="C70" t="s">
        <v>25</v>
      </c>
      <c r="D70" t="s">
        <v>255</v>
      </c>
      <c r="E70" t="s">
        <v>256</v>
      </c>
      <c r="F70" t="s">
        <v>75</v>
      </c>
      <c r="G70">
        <f t="shared" si="18"/>
        <v>0</v>
      </c>
      <c r="H70">
        <f t="shared" si="19"/>
        <v>0</v>
      </c>
      <c r="I70">
        <f t="shared" si="20"/>
        <v>0</v>
      </c>
      <c r="J70">
        <f t="shared" si="21"/>
        <v>0</v>
      </c>
      <c r="K70">
        <f t="shared" si="22"/>
        <v>0</v>
      </c>
      <c r="L70" t="s">
        <v>29</v>
      </c>
      <c r="M70" t="s">
        <v>30</v>
      </c>
      <c r="N70">
        <f t="shared" si="23"/>
        <v>5</v>
      </c>
      <c r="O70" t="s">
        <v>31</v>
      </c>
      <c r="P70" t="s">
        <v>32</v>
      </c>
      <c r="Q70">
        <v>5</v>
      </c>
      <c r="R70">
        <v>5</v>
      </c>
      <c r="S70">
        <v>7</v>
      </c>
      <c r="T70">
        <v>5</v>
      </c>
      <c r="U70">
        <v>7</v>
      </c>
      <c r="V70">
        <v>7</v>
      </c>
      <c r="W70">
        <f t="shared" si="24"/>
        <v>6</v>
      </c>
      <c r="X70" t="s">
        <v>76</v>
      </c>
      <c r="Y70" t="s">
        <v>34</v>
      </c>
      <c r="Z70" t="s">
        <v>35</v>
      </c>
      <c r="AA70">
        <f t="shared" si="25"/>
        <v>0</v>
      </c>
      <c r="AB70">
        <v>22</v>
      </c>
      <c r="AC70" t="s">
        <v>77</v>
      </c>
      <c r="AD70">
        <f t="shared" si="26"/>
        <v>3</v>
      </c>
      <c r="AE70" t="s">
        <v>46</v>
      </c>
      <c r="AF70" t="s">
        <v>146</v>
      </c>
      <c r="AG70">
        <f t="shared" si="27"/>
        <v>0</v>
      </c>
      <c r="AH70">
        <f t="shared" si="28"/>
        <v>0</v>
      </c>
      <c r="AI70">
        <f t="shared" si="29"/>
        <v>0</v>
      </c>
      <c r="AJ70">
        <f t="shared" si="30"/>
        <v>1</v>
      </c>
      <c r="AK70">
        <f t="shared" si="31"/>
        <v>0</v>
      </c>
      <c r="AL70">
        <f t="shared" si="32"/>
        <v>0</v>
      </c>
      <c r="AM70">
        <f t="shared" si="33"/>
        <v>0</v>
      </c>
      <c r="AN70">
        <f t="shared" si="17"/>
        <v>0</v>
      </c>
    </row>
    <row r="71" spans="1:40">
      <c r="A71" t="s">
        <v>257</v>
      </c>
      <c r="B71" t="s">
        <v>24</v>
      </c>
      <c r="C71" t="s">
        <v>25</v>
      </c>
      <c r="D71" t="s">
        <v>144</v>
      </c>
      <c r="E71" t="s">
        <v>80</v>
      </c>
      <c r="F71" t="s">
        <v>28</v>
      </c>
      <c r="G71">
        <f t="shared" si="18"/>
        <v>1</v>
      </c>
      <c r="H71">
        <f t="shared" si="19"/>
        <v>0</v>
      </c>
      <c r="I71">
        <f t="shared" si="20"/>
        <v>0</v>
      </c>
      <c r="J71">
        <f t="shared" si="21"/>
        <v>0</v>
      </c>
      <c r="K71">
        <f t="shared" si="22"/>
        <v>0</v>
      </c>
      <c r="L71" t="s">
        <v>29</v>
      </c>
      <c r="M71" t="s">
        <v>51</v>
      </c>
      <c r="N71">
        <f t="shared" si="23"/>
        <v>1</v>
      </c>
      <c r="O71" t="s">
        <v>31</v>
      </c>
      <c r="P71" t="s">
        <v>32</v>
      </c>
      <c r="Q71">
        <v>5</v>
      </c>
      <c r="R71">
        <v>6</v>
      </c>
      <c r="S71">
        <v>8</v>
      </c>
      <c r="T71">
        <v>8</v>
      </c>
      <c r="U71">
        <v>7</v>
      </c>
      <c r="V71">
        <v>1</v>
      </c>
      <c r="W71">
        <f t="shared" si="24"/>
        <v>5.833333333333333</v>
      </c>
      <c r="X71" t="s">
        <v>76</v>
      </c>
      <c r="Y71" t="s">
        <v>34</v>
      </c>
      <c r="Z71" t="s">
        <v>35</v>
      </c>
      <c r="AA71">
        <f t="shared" si="25"/>
        <v>0</v>
      </c>
      <c r="AB71">
        <v>28</v>
      </c>
      <c r="AC71" t="s">
        <v>36</v>
      </c>
      <c r="AD71" t="str">
        <f t="shared" si="26"/>
        <v xml:space="preserve"> </v>
      </c>
      <c r="AE71" t="s">
        <v>37</v>
      </c>
      <c r="AF71" t="s">
        <v>169</v>
      </c>
      <c r="AG71">
        <f t="shared" si="27"/>
        <v>0</v>
      </c>
      <c r="AH71">
        <f t="shared" si="28"/>
        <v>0</v>
      </c>
      <c r="AI71">
        <f t="shared" si="29"/>
        <v>0</v>
      </c>
      <c r="AJ71">
        <f t="shared" si="30"/>
        <v>0</v>
      </c>
      <c r="AK71">
        <f t="shared" si="31"/>
        <v>0</v>
      </c>
      <c r="AL71">
        <f t="shared" si="32"/>
        <v>1</v>
      </c>
      <c r="AM71">
        <f t="shared" si="33"/>
        <v>0</v>
      </c>
      <c r="AN71">
        <f t="shared" si="17"/>
        <v>0</v>
      </c>
    </row>
    <row r="72" spans="1:40" hidden="1">
      <c r="A72" t="s">
        <v>258</v>
      </c>
      <c r="B72" t="s">
        <v>24</v>
      </c>
      <c r="C72" t="s">
        <v>25</v>
      </c>
      <c r="D72" t="s">
        <v>259</v>
      </c>
      <c r="E72" t="s">
        <v>69</v>
      </c>
      <c r="F72" t="s">
        <v>28</v>
      </c>
      <c r="G72">
        <f t="shared" si="18"/>
        <v>1</v>
      </c>
      <c r="H72">
        <f t="shared" si="19"/>
        <v>0</v>
      </c>
      <c r="I72">
        <f t="shared" si="20"/>
        <v>0</v>
      </c>
      <c r="J72">
        <f t="shared" si="21"/>
        <v>0</v>
      </c>
      <c r="K72">
        <f t="shared" si="22"/>
        <v>0</v>
      </c>
      <c r="L72" t="s">
        <v>29</v>
      </c>
      <c r="M72" t="s">
        <v>51</v>
      </c>
      <c r="N72">
        <f t="shared" si="23"/>
        <v>1</v>
      </c>
      <c r="O72" t="s">
        <v>87</v>
      </c>
      <c r="P72" t="s">
        <v>32</v>
      </c>
      <c r="Q72">
        <v>2</v>
      </c>
      <c r="R72">
        <v>8</v>
      </c>
      <c r="S72">
        <v>6</v>
      </c>
      <c r="T72">
        <v>6</v>
      </c>
      <c r="U72">
        <v>5</v>
      </c>
      <c r="V72">
        <v>5</v>
      </c>
      <c r="W72">
        <f t="shared" si="24"/>
        <v>5.333333333333333</v>
      </c>
      <c r="X72" t="s">
        <v>76</v>
      </c>
      <c r="Y72" t="s">
        <v>34</v>
      </c>
      <c r="Z72" t="s">
        <v>62</v>
      </c>
      <c r="AA72">
        <f t="shared" si="25"/>
        <v>1</v>
      </c>
      <c r="AB72">
        <v>36</v>
      </c>
      <c r="AC72" t="s">
        <v>100</v>
      </c>
      <c r="AD72">
        <f t="shared" si="26"/>
        <v>4</v>
      </c>
      <c r="AE72" t="s">
        <v>37</v>
      </c>
      <c r="AF72" t="s">
        <v>187</v>
      </c>
      <c r="AG72">
        <f t="shared" si="27"/>
        <v>0</v>
      </c>
      <c r="AH72">
        <f t="shared" si="28"/>
        <v>0</v>
      </c>
      <c r="AI72">
        <f t="shared" si="29"/>
        <v>1</v>
      </c>
      <c r="AJ72">
        <f t="shared" si="30"/>
        <v>0</v>
      </c>
      <c r="AK72">
        <f t="shared" si="31"/>
        <v>0</v>
      </c>
      <c r="AL72">
        <f t="shared" si="32"/>
        <v>0</v>
      </c>
      <c r="AM72">
        <f t="shared" si="33"/>
        <v>0</v>
      </c>
      <c r="AN72">
        <f t="shared" si="17"/>
        <v>0</v>
      </c>
    </row>
    <row r="73" spans="1:40" hidden="1">
      <c r="A73" t="s">
        <v>260</v>
      </c>
      <c r="B73" t="s">
        <v>24</v>
      </c>
      <c r="C73" t="s">
        <v>25</v>
      </c>
      <c r="D73" t="s">
        <v>261</v>
      </c>
      <c r="E73" t="s">
        <v>145</v>
      </c>
      <c r="F73" t="s">
        <v>28</v>
      </c>
      <c r="G73">
        <f t="shared" si="18"/>
        <v>1</v>
      </c>
      <c r="H73">
        <f t="shared" si="19"/>
        <v>0</v>
      </c>
      <c r="I73">
        <f t="shared" si="20"/>
        <v>0</v>
      </c>
      <c r="J73">
        <f t="shared" si="21"/>
        <v>0</v>
      </c>
      <c r="K73">
        <f t="shared" si="22"/>
        <v>0</v>
      </c>
      <c r="L73" t="s">
        <v>29</v>
      </c>
      <c r="M73" t="s">
        <v>30</v>
      </c>
      <c r="N73">
        <f t="shared" si="23"/>
        <v>5</v>
      </c>
      <c r="O73" t="s">
        <v>116</v>
      </c>
      <c r="P73" t="s">
        <v>82</v>
      </c>
      <c r="Q73">
        <v>10</v>
      </c>
      <c r="R73">
        <v>6</v>
      </c>
      <c r="S73">
        <v>9</v>
      </c>
      <c r="T73">
        <v>5</v>
      </c>
      <c r="U73">
        <v>8</v>
      </c>
      <c r="V73">
        <v>7</v>
      </c>
      <c r="W73">
        <f t="shared" si="24"/>
        <v>7.5</v>
      </c>
      <c r="X73" t="s">
        <v>53</v>
      </c>
      <c r="Y73" t="s">
        <v>54</v>
      </c>
      <c r="Z73" t="s">
        <v>62</v>
      </c>
      <c r="AA73">
        <f t="shared" si="25"/>
        <v>1</v>
      </c>
      <c r="AB73">
        <v>27</v>
      </c>
      <c r="AC73" t="s">
        <v>77</v>
      </c>
      <c r="AD73">
        <f t="shared" si="26"/>
        <v>3</v>
      </c>
      <c r="AE73" t="s">
        <v>37</v>
      </c>
      <c r="AF73" t="s">
        <v>38</v>
      </c>
      <c r="AG73">
        <f t="shared" si="27"/>
        <v>1</v>
      </c>
      <c r="AH73">
        <f t="shared" si="28"/>
        <v>0</v>
      </c>
      <c r="AI73">
        <f t="shared" si="29"/>
        <v>0</v>
      </c>
      <c r="AJ73">
        <f t="shared" si="30"/>
        <v>0</v>
      </c>
      <c r="AK73">
        <f t="shared" si="31"/>
        <v>0</v>
      </c>
      <c r="AL73">
        <f t="shared" si="32"/>
        <v>0</v>
      </c>
      <c r="AM73">
        <f t="shared" si="33"/>
        <v>0</v>
      </c>
      <c r="AN73">
        <f t="shared" si="17"/>
        <v>0</v>
      </c>
    </row>
    <row r="74" spans="1:40">
      <c r="A74" t="s">
        <v>262</v>
      </c>
      <c r="B74" t="s">
        <v>24</v>
      </c>
      <c r="C74" t="s">
        <v>25</v>
      </c>
      <c r="D74" t="s">
        <v>261</v>
      </c>
      <c r="E74" t="s">
        <v>263</v>
      </c>
      <c r="F74" t="s">
        <v>52</v>
      </c>
      <c r="G74">
        <f t="shared" si="18"/>
        <v>0</v>
      </c>
      <c r="H74">
        <f t="shared" si="19"/>
        <v>0</v>
      </c>
      <c r="I74">
        <f t="shared" si="20"/>
        <v>0</v>
      </c>
      <c r="J74">
        <f t="shared" si="21"/>
        <v>0</v>
      </c>
      <c r="K74">
        <f t="shared" si="22"/>
        <v>0</v>
      </c>
      <c r="L74" t="s">
        <v>29</v>
      </c>
      <c r="M74" t="s">
        <v>51</v>
      </c>
      <c r="N74">
        <f t="shared" si="23"/>
        <v>1</v>
      </c>
      <c r="O74" t="s">
        <v>116</v>
      </c>
      <c r="P74" t="s">
        <v>32</v>
      </c>
      <c r="Q74">
        <v>5</v>
      </c>
      <c r="R74">
        <v>5</v>
      </c>
      <c r="S74">
        <v>5</v>
      </c>
      <c r="T74">
        <v>5</v>
      </c>
      <c r="U74">
        <v>5</v>
      </c>
      <c r="V74">
        <v>1</v>
      </c>
      <c r="W74">
        <f t="shared" si="24"/>
        <v>4.333333333333333</v>
      </c>
      <c r="X74" t="s">
        <v>76</v>
      </c>
      <c r="Y74" t="s">
        <v>52</v>
      </c>
      <c r="Z74" t="s">
        <v>35</v>
      </c>
      <c r="AA74">
        <f t="shared" si="25"/>
        <v>0</v>
      </c>
      <c r="AB74">
        <v>23</v>
      </c>
      <c r="AC74" t="s">
        <v>77</v>
      </c>
      <c r="AD74">
        <f t="shared" si="26"/>
        <v>3</v>
      </c>
      <c r="AE74" t="s">
        <v>46</v>
      </c>
      <c r="AF74" t="s">
        <v>146</v>
      </c>
      <c r="AG74">
        <f t="shared" si="27"/>
        <v>0</v>
      </c>
      <c r="AH74">
        <f t="shared" si="28"/>
        <v>0</v>
      </c>
      <c r="AI74">
        <f t="shared" si="29"/>
        <v>0</v>
      </c>
      <c r="AJ74">
        <f t="shared" si="30"/>
        <v>1</v>
      </c>
      <c r="AK74">
        <f t="shared" si="31"/>
        <v>0</v>
      </c>
      <c r="AL74">
        <f t="shared" si="32"/>
        <v>0</v>
      </c>
      <c r="AM74">
        <f t="shared" si="33"/>
        <v>0</v>
      </c>
      <c r="AN74">
        <f t="shared" si="17"/>
        <v>0</v>
      </c>
    </row>
    <row r="75" spans="1:40">
      <c r="A75" t="s">
        <v>264</v>
      </c>
      <c r="B75" t="s">
        <v>24</v>
      </c>
      <c r="C75" t="s">
        <v>25</v>
      </c>
      <c r="D75" t="s">
        <v>265</v>
      </c>
      <c r="E75" t="s">
        <v>225</v>
      </c>
      <c r="F75" t="s">
        <v>28</v>
      </c>
      <c r="G75">
        <f t="shared" si="18"/>
        <v>1</v>
      </c>
      <c r="H75">
        <f t="shared" si="19"/>
        <v>0</v>
      </c>
      <c r="I75">
        <f t="shared" si="20"/>
        <v>0</v>
      </c>
      <c r="J75">
        <f t="shared" si="21"/>
        <v>0</v>
      </c>
      <c r="K75">
        <f t="shared" si="22"/>
        <v>0</v>
      </c>
      <c r="L75" t="s">
        <v>29</v>
      </c>
      <c r="M75" t="s">
        <v>51</v>
      </c>
      <c r="N75">
        <f t="shared" si="23"/>
        <v>1</v>
      </c>
      <c r="O75" t="s">
        <v>116</v>
      </c>
      <c r="P75" t="s">
        <v>32</v>
      </c>
      <c r="Q75">
        <v>3</v>
      </c>
      <c r="R75">
        <v>2</v>
      </c>
      <c r="S75">
        <v>4</v>
      </c>
      <c r="T75">
        <v>3</v>
      </c>
      <c r="U75">
        <v>7</v>
      </c>
      <c r="V75">
        <v>8</v>
      </c>
      <c r="W75">
        <f t="shared" si="24"/>
        <v>4.5</v>
      </c>
      <c r="X75" t="s">
        <v>53</v>
      </c>
      <c r="Y75" t="s">
        <v>54</v>
      </c>
      <c r="Z75" t="s">
        <v>35</v>
      </c>
      <c r="AA75">
        <f t="shared" si="25"/>
        <v>0</v>
      </c>
      <c r="AB75">
        <v>26</v>
      </c>
      <c r="AC75" t="s">
        <v>77</v>
      </c>
      <c r="AD75">
        <f t="shared" si="26"/>
        <v>3</v>
      </c>
      <c r="AE75" t="s">
        <v>52</v>
      </c>
      <c r="AF75" t="s">
        <v>169</v>
      </c>
      <c r="AG75">
        <f t="shared" si="27"/>
        <v>0</v>
      </c>
      <c r="AH75">
        <f t="shared" si="28"/>
        <v>0</v>
      </c>
      <c r="AI75">
        <f t="shared" si="29"/>
        <v>0</v>
      </c>
      <c r="AJ75">
        <f t="shared" si="30"/>
        <v>0</v>
      </c>
      <c r="AK75">
        <f t="shared" si="31"/>
        <v>0</v>
      </c>
      <c r="AL75">
        <f t="shared" si="32"/>
        <v>1</v>
      </c>
      <c r="AM75">
        <f t="shared" si="33"/>
        <v>0</v>
      </c>
      <c r="AN75">
        <f t="shared" si="17"/>
        <v>0</v>
      </c>
    </row>
    <row r="76" spans="1:40" hidden="1">
      <c r="A76" t="s">
        <v>266</v>
      </c>
      <c r="B76" t="s">
        <v>24</v>
      </c>
      <c r="C76" t="s">
        <v>25</v>
      </c>
      <c r="D76" t="s">
        <v>267</v>
      </c>
      <c r="E76" t="s">
        <v>268</v>
      </c>
      <c r="F76" t="s">
        <v>52</v>
      </c>
      <c r="G76">
        <f t="shared" si="18"/>
        <v>0</v>
      </c>
      <c r="H76">
        <f t="shared" si="19"/>
        <v>0</v>
      </c>
      <c r="I76">
        <f t="shared" si="20"/>
        <v>0</v>
      </c>
      <c r="J76">
        <f t="shared" si="21"/>
        <v>0</v>
      </c>
      <c r="K76">
        <f t="shared" si="22"/>
        <v>0</v>
      </c>
      <c r="L76" t="s">
        <v>42</v>
      </c>
      <c r="M76" t="s">
        <v>84</v>
      </c>
      <c r="N76">
        <f t="shared" si="23"/>
        <v>4</v>
      </c>
      <c r="O76" t="s">
        <v>31</v>
      </c>
      <c r="P76" t="s">
        <v>32</v>
      </c>
      <c r="Q76">
        <v>9</v>
      </c>
      <c r="R76">
        <v>10</v>
      </c>
      <c r="S76">
        <v>10</v>
      </c>
      <c r="T76">
        <v>10</v>
      </c>
      <c r="U76">
        <v>10</v>
      </c>
      <c r="V76">
        <v>10</v>
      </c>
      <c r="W76">
        <f t="shared" si="24"/>
        <v>9.8333333333333339</v>
      </c>
      <c r="X76" t="s">
        <v>61</v>
      </c>
      <c r="Y76" t="s">
        <v>54</v>
      </c>
      <c r="Z76" t="s">
        <v>62</v>
      </c>
      <c r="AA76">
        <f t="shared" si="25"/>
        <v>1</v>
      </c>
      <c r="AB76">
        <v>33</v>
      </c>
      <c r="AC76" t="s">
        <v>244</v>
      </c>
      <c r="AD76">
        <f t="shared" si="26"/>
        <v>5</v>
      </c>
      <c r="AE76" t="s">
        <v>88</v>
      </c>
      <c r="AF76" t="s">
        <v>38</v>
      </c>
      <c r="AG76">
        <f t="shared" si="27"/>
        <v>1</v>
      </c>
      <c r="AH76">
        <f t="shared" si="28"/>
        <v>0</v>
      </c>
      <c r="AI76">
        <f t="shared" si="29"/>
        <v>0</v>
      </c>
      <c r="AJ76">
        <f t="shared" si="30"/>
        <v>0</v>
      </c>
      <c r="AK76">
        <f t="shared" si="31"/>
        <v>0</v>
      </c>
      <c r="AL76">
        <f t="shared" si="32"/>
        <v>0</v>
      </c>
      <c r="AM76">
        <f t="shared" si="33"/>
        <v>0</v>
      </c>
      <c r="AN76">
        <f t="shared" si="17"/>
        <v>0</v>
      </c>
    </row>
    <row r="77" spans="1:40">
      <c r="A77" t="s">
        <v>269</v>
      </c>
      <c r="B77" t="s">
        <v>24</v>
      </c>
      <c r="C77" t="s">
        <v>25</v>
      </c>
      <c r="D77" t="s">
        <v>210</v>
      </c>
      <c r="E77" t="s">
        <v>270</v>
      </c>
      <c r="F77" t="s">
        <v>75</v>
      </c>
      <c r="G77">
        <f t="shared" si="18"/>
        <v>0</v>
      </c>
      <c r="H77">
        <f t="shared" si="19"/>
        <v>0</v>
      </c>
      <c r="I77">
        <f t="shared" si="20"/>
        <v>0</v>
      </c>
      <c r="J77">
        <f t="shared" si="21"/>
        <v>0</v>
      </c>
      <c r="K77">
        <f t="shared" si="22"/>
        <v>0</v>
      </c>
      <c r="L77" t="s">
        <v>29</v>
      </c>
      <c r="M77" t="s">
        <v>51</v>
      </c>
      <c r="N77">
        <f t="shared" si="23"/>
        <v>1</v>
      </c>
      <c r="O77" t="s">
        <v>52</v>
      </c>
      <c r="P77" t="s">
        <v>45</v>
      </c>
      <c r="Q77">
        <v>1</v>
      </c>
      <c r="R77">
        <v>3</v>
      </c>
      <c r="S77">
        <v>6</v>
      </c>
      <c r="T77">
        <v>6</v>
      </c>
      <c r="U77">
        <v>6</v>
      </c>
      <c r="V77">
        <v>9</v>
      </c>
      <c r="W77">
        <f t="shared" si="24"/>
        <v>5.166666666666667</v>
      </c>
      <c r="X77" t="s">
        <v>66</v>
      </c>
      <c r="Y77" t="s">
        <v>34</v>
      </c>
      <c r="Z77" t="s">
        <v>35</v>
      </c>
      <c r="AA77">
        <f t="shared" si="25"/>
        <v>0</v>
      </c>
      <c r="AB77">
        <v>36</v>
      </c>
      <c r="AC77" t="s">
        <v>77</v>
      </c>
      <c r="AD77">
        <f t="shared" si="26"/>
        <v>3</v>
      </c>
      <c r="AE77" t="s">
        <v>55</v>
      </c>
      <c r="AF77" t="s">
        <v>142</v>
      </c>
      <c r="AG77">
        <f t="shared" si="27"/>
        <v>0</v>
      </c>
      <c r="AH77">
        <f t="shared" si="28"/>
        <v>0</v>
      </c>
      <c r="AI77">
        <f t="shared" si="29"/>
        <v>0</v>
      </c>
      <c r="AJ77">
        <f t="shared" si="30"/>
        <v>0</v>
      </c>
      <c r="AK77">
        <f t="shared" si="31"/>
        <v>0</v>
      </c>
      <c r="AL77">
        <f t="shared" si="32"/>
        <v>0</v>
      </c>
      <c r="AM77">
        <f t="shared" si="33"/>
        <v>0</v>
      </c>
      <c r="AN77">
        <f t="shared" si="17"/>
        <v>0</v>
      </c>
    </row>
    <row r="78" spans="1:40">
      <c r="A78" t="s">
        <v>271</v>
      </c>
      <c r="B78" t="s">
        <v>24</v>
      </c>
      <c r="C78" t="s">
        <v>25</v>
      </c>
      <c r="D78" t="s">
        <v>272</v>
      </c>
      <c r="E78" t="s">
        <v>159</v>
      </c>
      <c r="F78" t="s">
        <v>28</v>
      </c>
      <c r="G78">
        <f t="shared" si="18"/>
        <v>1</v>
      </c>
      <c r="H78">
        <f t="shared" si="19"/>
        <v>0</v>
      </c>
      <c r="I78">
        <f t="shared" si="20"/>
        <v>0</v>
      </c>
      <c r="J78">
        <f t="shared" si="21"/>
        <v>0</v>
      </c>
      <c r="K78">
        <f t="shared" si="22"/>
        <v>0</v>
      </c>
      <c r="L78" t="s">
        <v>29</v>
      </c>
      <c r="M78" t="s">
        <v>43</v>
      </c>
      <c r="N78">
        <f t="shared" si="23"/>
        <v>2</v>
      </c>
      <c r="O78" t="s">
        <v>104</v>
      </c>
      <c r="P78" t="s">
        <v>45</v>
      </c>
      <c r="Q78">
        <v>3</v>
      </c>
      <c r="R78">
        <v>6</v>
      </c>
      <c r="S78">
        <v>5</v>
      </c>
      <c r="T78">
        <v>4</v>
      </c>
      <c r="U78">
        <v>3</v>
      </c>
      <c r="V78">
        <v>4</v>
      </c>
      <c r="W78">
        <f t="shared" si="24"/>
        <v>4.166666666666667</v>
      </c>
      <c r="X78" t="s">
        <v>76</v>
      </c>
      <c r="Y78" t="s">
        <v>67</v>
      </c>
      <c r="Z78" t="s">
        <v>35</v>
      </c>
      <c r="AA78">
        <f t="shared" si="25"/>
        <v>0</v>
      </c>
      <c r="AB78">
        <v>42</v>
      </c>
      <c r="AC78" t="s">
        <v>138</v>
      </c>
      <c r="AD78">
        <f t="shared" si="26"/>
        <v>2</v>
      </c>
      <c r="AE78" t="s">
        <v>37</v>
      </c>
      <c r="AF78" t="s">
        <v>38</v>
      </c>
      <c r="AG78">
        <f t="shared" si="27"/>
        <v>1</v>
      </c>
      <c r="AH78">
        <f t="shared" si="28"/>
        <v>0</v>
      </c>
      <c r="AI78">
        <f t="shared" si="29"/>
        <v>0</v>
      </c>
      <c r="AJ78">
        <f t="shared" si="30"/>
        <v>0</v>
      </c>
      <c r="AK78">
        <f t="shared" si="31"/>
        <v>0</v>
      </c>
      <c r="AL78">
        <f t="shared" si="32"/>
        <v>0</v>
      </c>
      <c r="AM78">
        <f t="shared" si="33"/>
        <v>0</v>
      </c>
      <c r="AN78">
        <f t="shared" si="17"/>
        <v>0</v>
      </c>
    </row>
    <row r="79" spans="1:40">
      <c r="A79" t="s">
        <v>273</v>
      </c>
      <c r="B79" t="s">
        <v>24</v>
      </c>
      <c r="C79" t="s">
        <v>25</v>
      </c>
      <c r="D79" t="s">
        <v>272</v>
      </c>
      <c r="E79" t="s">
        <v>253</v>
      </c>
      <c r="F79" t="s">
        <v>28</v>
      </c>
      <c r="G79">
        <f t="shared" si="18"/>
        <v>1</v>
      </c>
      <c r="H79">
        <f t="shared" si="19"/>
        <v>0</v>
      </c>
      <c r="I79">
        <f t="shared" si="20"/>
        <v>0</v>
      </c>
      <c r="J79">
        <f t="shared" si="21"/>
        <v>0</v>
      </c>
      <c r="K79">
        <f t="shared" si="22"/>
        <v>0</v>
      </c>
      <c r="L79" t="s">
        <v>29</v>
      </c>
      <c r="M79" t="s">
        <v>51</v>
      </c>
      <c r="N79">
        <f t="shared" si="23"/>
        <v>1</v>
      </c>
      <c r="O79" t="s">
        <v>116</v>
      </c>
      <c r="P79" t="s">
        <v>32</v>
      </c>
      <c r="Q79">
        <v>6</v>
      </c>
      <c r="R79">
        <v>7</v>
      </c>
      <c r="S79">
        <v>8</v>
      </c>
      <c r="T79">
        <v>7</v>
      </c>
      <c r="U79">
        <v>7</v>
      </c>
      <c r="V79">
        <v>8</v>
      </c>
      <c r="W79">
        <f t="shared" si="24"/>
        <v>7.166666666666667</v>
      </c>
      <c r="X79" t="s">
        <v>53</v>
      </c>
      <c r="Y79" t="s">
        <v>54</v>
      </c>
      <c r="Z79" t="s">
        <v>35</v>
      </c>
      <c r="AA79">
        <f t="shared" si="25"/>
        <v>0</v>
      </c>
      <c r="AB79">
        <v>29</v>
      </c>
      <c r="AC79" t="s">
        <v>100</v>
      </c>
      <c r="AD79">
        <f t="shared" si="26"/>
        <v>4</v>
      </c>
      <c r="AE79" t="s">
        <v>37</v>
      </c>
      <c r="AF79" t="s">
        <v>187</v>
      </c>
      <c r="AG79">
        <f t="shared" si="27"/>
        <v>0</v>
      </c>
      <c r="AH79">
        <f t="shared" si="28"/>
        <v>0</v>
      </c>
      <c r="AI79">
        <f t="shared" si="29"/>
        <v>1</v>
      </c>
      <c r="AJ79">
        <f t="shared" si="30"/>
        <v>0</v>
      </c>
      <c r="AK79">
        <f t="shared" si="31"/>
        <v>0</v>
      </c>
      <c r="AL79">
        <f t="shared" si="32"/>
        <v>0</v>
      </c>
      <c r="AM79">
        <f t="shared" si="33"/>
        <v>0</v>
      </c>
      <c r="AN79">
        <f t="shared" si="17"/>
        <v>0</v>
      </c>
    </row>
    <row r="80" spans="1:40" hidden="1">
      <c r="A80" t="s">
        <v>274</v>
      </c>
      <c r="B80" t="s">
        <v>24</v>
      </c>
      <c r="C80" t="s">
        <v>25</v>
      </c>
      <c r="D80" t="s">
        <v>275</v>
      </c>
      <c r="E80" t="s">
        <v>276</v>
      </c>
      <c r="F80" t="s">
        <v>28</v>
      </c>
      <c r="G80">
        <f t="shared" si="18"/>
        <v>1</v>
      </c>
      <c r="H80">
        <f t="shared" si="19"/>
        <v>0</v>
      </c>
      <c r="I80">
        <f t="shared" si="20"/>
        <v>0</v>
      </c>
      <c r="J80">
        <f t="shared" si="21"/>
        <v>0</v>
      </c>
      <c r="K80">
        <f t="shared" si="22"/>
        <v>0</v>
      </c>
      <c r="L80" t="s">
        <v>42</v>
      </c>
      <c r="M80" t="s">
        <v>81</v>
      </c>
      <c r="N80">
        <f t="shared" si="23"/>
        <v>6</v>
      </c>
      <c r="O80" t="s">
        <v>116</v>
      </c>
      <c r="P80" t="s">
        <v>32</v>
      </c>
      <c r="Q80">
        <v>4</v>
      </c>
      <c r="R80">
        <v>7</v>
      </c>
      <c r="S80">
        <v>6</v>
      </c>
      <c r="T80">
        <v>4</v>
      </c>
      <c r="U80">
        <v>2</v>
      </c>
      <c r="V80">
        <v>4</v>
      </c>
      <c r="W80">
        <f t="shared" si="24"/>
        <v>4.5</v>
      </c>
      <c r="X80" t="s">
        <v>53</v>
      </c>
      <c r="Y80" t="s">
        <v>67</v>
      </c>
      <c r="Z80" t="s">
        <v>62</v>
      </c>
      <c r="AA80">
        <f t="shared" si="25"/>
        <v>1</v>
      </c>
      <c r="AB80">
        <v>27</v>
      </c>
      <c r="AC80" t="s">
        <v>100</v>
      </c>
      <c r="AD80">
        <f t="shared" si="26"/>
        <v>4</v>
      </c>
      <c r="AE80" t="s">
        <v>46</v>
      </c>
      <c r="AF80" t="s">
        <v>38</v>
      </c>
      <c r="AG80">
        <f t="shared" si="27"/>
        <v>1</v>
      </c>
      <c r="AH80">
        <f t="shared" si="28"/>
        <v>0</v>
      </c>
      <c r="AI80">
        <f t="shared" si="29"/>
        <v>0</v>
      </c>
      <c r="AJ80">
        <f t="shared" si="30"/>
        <v>0</v>
      </c>
      <c r="AK80">
        <f t="shared" si="31"/>
        <v>0</v>
      </c>
      <c r="AL80">
        <f t="shared" si="32"/>
        <v>0</v>
      </c>
      <c r="AM80">
        <f t="shared" si="33"/>
        <v>0</v>
      </c>
      <c r="AN80">
        <f t="shared" si="17"/>
        <v>0</v>
      </c>
    </row>
    <row r="81" spans="1:40" hidden="1">
      <c r="A81" t="s">
        <v>277</v>
      </c>
      <c r="B81" t="s">
        <v>24</v>
      </c>
      <c r="C81" t="s">
        <v>25</v>
      </c>
      <c r="D81" t="s">
        <v>275</v>
      </c>
      <c r="E81" t="s">
        <v>278</v>
      </c>
      <c r="F81" t="s">
        <v>75</v>
      </c>
      <c r="G81">
        <f t="shared" si="18"/>
        <v>0</v>
      </c>
      <c r="H81">
        <f t="shared" si="19"/>
        <v>0</v>
      </c>
      <c r="I81">
        <f t="shared" si="20"/>
        <v>0</v>
      </c>
      <c r="J81">
        <f t="shared" si="21"/>
        <v>0</v>
      </c>
      <c r="K81">
        <f t="shared" si="22"/>
        <v>0</v>
      </c>
      <c r="L81" t="s">
        <v>42</v>
      </c>
      <c r="M81" t="s">
        <v>43</v>
      </c>
      <c r="N81">
        <f t="shared" si="23"/>
        <v>2</v>
      </c>
      <c r="O81" t="s">
        <v>31</v>
      </c>
      <c r="P81" t="s">
        <v>32</v>
      </c>
      <c r="Q81">
        <v>0</v>
      </c>
      <c r="R81">
        <v>10</v>
      </c>
      <c r="S81">
        <v>10</v>
      </c>
      <c r="T81">
        <v>10</v>
      </c>
      <c r="U81">
        <v>4</v>
      </c>
      <c r="V81">
        <v>2</v>
      </c>
      <c r="W81">
        <f t="shared" si="24"/>
        <v>6</v>
      </c>
      <c r="X81" t="s">
        <v>76</v>
      </c>
      <c r="Y81" t="s">
        <v>34</v>
      </c>
      <c r="Z81" t="s">
        <v>62</v>
      </c>
      <c r="AA81">
        <f t="shared" si="25"/>
        <v>1</v>
      </c>
      <c r="AB81">
        <v>39</v>
      </c>
      <c r="AC81" t="s">
        <v>77</v>
      </c>
      <c r="AD81">
        <f t="shared" si="26"/>
        <v>3</v>
      </c>
      <c r="AE81" t="s">
        <v>88</v>
      </c>
      <c r="AF81" t="s">
        <v>38</v>
      </c>
      <c r="AG81">
        <f t="shared" si="27"/>
        <v>1</v>
      </c>
      <c r="AH81">
        <f t="shared" si="28"/>
        <v>0</v>
      </c>
      <c r="AI81">
        <f t="shared" si="29"/>
        <v>0</v>
      </c>
      <c r="AJ81">
        <f t="shared" si="30"/>
        <v>0</v>
      </c>
      <c r="AK81">
        <f t="shared" si="31"/>
        <v>0</v>
      </c>
      <c r="AL81">
        <f t="shared" si="32"/>
        <v>0</v>
      </c>
      <c r="AM81">
        <f t="shared" si="33"/>
        <v>0</v>
      </c>
      <c r="AN81">
        <f t="shared" si="17"/>
        <v>0</v>
      </c>
    </row>
    <row r="82" spans="1:40">
      <c r="A82" t="s">
        <v>279</v>
      </c>
      <c r="B82" t="s">
        <v>24</v>
      </c>
      <c r="C82" t="s">
        <v>25</v>
      </c>
      <c r="D82" t="s">
        <v>280</v>
      </c>
      <c r="E82" t="s">
        <v>166</v>
      </c>
      <c r="F82" t="s">
        <v>75</v>
      </c>
      <c r="G82">
        <f t="shared" si="18"/>
        <v>0</v>
      </c>
      <c r="H82">
        <f t="shared" si="19"/>
        <v>0</v>
      </c>
      <c r="I82">
        <f t="shared" si="20"/>
        <v>0</v>
      </c>
      <c r="J82">
        <f t="shared" si="21"/>
        <v>0</v>
      </c>
      <c r="K82">
        <f t="shared" si="22"/>
        <v>0</v>
      </c>
      <c r="L82" t="s">
        <v>42</v>
      </c>
      <c r="M82" t="s">
        <v>43</v>
      </c>
      <c r="N82">
        <f t="shared" si="23"/>
        <v>2</v>
      </c>
      <c r="O82" t="s">
        <v>109</v>
      </c>
      <c r="P82" t="s">
        <v>52</v>
      </c>
      <c r="Q82">
        <v>10</v>
      </c>
      <c r="R82">
        <v>4</v>
      </c>
      <c r="S82">
        <v>10</v>
      </c>
      <c r="T82">
        <v>10</v>
      </c>
      <c r="U82">
        <v>4</v>
      </c>
      <c r="V82">
        <v>10</v>
      </c>
      <c r="W82">
        <f t="shared" si="24"/>
        <v>8</v>
      </c>
      <c r="X82" t="s">
        <v>76</v>
      </c>
      <c r="Y82" t="s">
        <v>34</v>
      </c>
      <c r="Z82" t="s">
        <v>35</v>
      </c>
      <c r="AA82">
        <f t="shared" si="25"/>
        <v>0</v>
      </c>
      <c r="AB82">
        <v>32</v>
      </c>
      <c r="AC82" t="s">
        <v>100</v>
      </c>
      <c r="AD82">
        <f t="shared" si="26"/>
        <v>4</v>
      </c>
      <c r="AE82" t="s">
        <v>37</v>
      </c>
      <c r="AF82" t="s">
        <v>187</v>
      </c>
      <c r="AG82">
        <f t="shared" si="27"/>
        <v>0</v>
      </c>
      <c r="AH82">
        <f t="shared" si="28"/>
        <v>0</v>
      </c>
      <c r="AI82">
        <f t="shared" si="29"/>
        <v>1</v>
      </c>
      <c r="AJ82">
        <f t="shared" si="30"/>
        <v>0</v>
      </c>
      <c r="AK82">
        <f t="shared" si="31"/>
        <v>0</v>
      </c>
      <c r="AL82">
        <f t="shared" si="32"/>
        <v>0</v>
      </c>
      <c r="AM82">
        <f t="shared" si="33"/>
        <v>0</v>
      </c>
      <c r="AN82">
        <f t="shared" si="17"/>
        <v>0</v>
      </c>
    </row>
    <row r="83" spans="1:40">
      <c r="A83" t="s">
        <v>281</v>
      </c>
      <c r="B83" t="s">
        <v>24</v>
      </c>
      <c r="C83" t="s">
        <v>25</v>
      </c>
      <c r="D83" t="s">
        <v>282</v>
      </c>
      <c r="E83" t="s">
        <v>283</v>
      </c>
      <c r="F83" t="s">
        <v>75</v>
      </c>
      <c r="G83">
        <f t="shared" si="18"/>
        <v>0</v>
      </c>
      <c r="H83">
        <f t="shared" si="19"/>
        <v>0</v>
      </c>
      <c r="I83">
        <f t="shared" si="20"/>
        <v>0</v>
      </c>
      <c r="J83">
        <f t="shared" si="21"/>
        <v>0</v>
      </c>
      <c r="K83">
        <f t="shared" si="22"/>
        <v>0</v>
      </c>
      <c r="L83" t="s">
        <v>42</v>
      </c>
      <c r="M83" t="s">
        <v>51</v>
      </c>
      <c r="N83">
        <f t="shared" si="23"/>
        <v>1</v>
      </c>
      <c r="O83" t="s">
        <v>116</v>
      </c>
      <c r="P83" t="s">
        <v>32</v>
      </c>
      <c r="Q83">
        <v>0</v>
      </c>
      <c r="R83">
        <v>4</v>
      </c>
      <c r="S83">
        <v>7</v>
      </c>
      <c r="T83">
        <v>6</v>
      </c>
      <c r="U83">
        <v>7</v>
      </c>
      <c r="V83">
        <v>8</v>
      </c>
      <c r="W83">
        <f t="shared" si="24"/>
        <v>5.333333333333333</v>
      </c>
      <c r="X83" t="s">
        <v>53</v>
      </c>
      <c r="Y83" t="s">
        <v>52</v>
      </c>
      <c r="Z83" t="s">
        <v>35</v>
      </c>
      <c r="AA83">
        <f t="shared" si="25"/>
        <v>0</v>
      </c>
      <c r="AB83">
        <v>24</v>
      </c>
      <c r="AC83" t="s">
        <v>100</v>
      </c>
      <c r="AD83">
        <f t="shared" si="26"/>
        <v>4</v>
      </c>
      <c r="AE83" t="s">
        <v>37</v>
      </c>
      <c r="AF83" t="s">
        <v>187</v>
      </c>
      <c r="AG83">
        <f t="shared" si="27"/>
        <v>0</v>
      </c>
      <c r="AH83">
        <f t="shared" si="28"/>
        <v>0</v>
      </c>
      <c r="AI83">
        <f t="shared" si="29"/>
        <v>1</v>
      </c>
      <c r="AJ83">
        <f t="shared" si="30"/>
        <v>0</v>
      </c>
      <c r="AK83">
        <f t="shared" si="31"/>
        <v>0</v>
      </c>
      <c r="AL83">
        <f t="shared" si="32"/>
        <v>0</v>
      </c>
      <c r="AM83">
        <f t="shared" si="33"/>
        <v>0</v>
      </c>
      <c r="AN83">
        <f t="shared" si="17"/>
        <v>0</v>
      </c>
    </row>
    <row r="84" spans="1:40">
      <c r="A84" t="s">
        <v>284</v>
      </c>
      <c r="B84" t="s">
        <v>24</v>
      </c>
      <c r="C84" t="s">
        <v>25</v>
      </c>
      <c r="D84" t="s">
        <v>285</v>
      </c>
      <c r="E84" t="s">
        <v>286</v>
      </c>
      <c r="F84" t="s">
        <v>28</v>
      </c>
      <c r="G84">
        <f t="shared" si="18"/>
        <v>1</v>
      </c>
      <c r="H84">
        <f t="shared" si="19"/>
        <v>0</v>
      </c>
      <c r="I84">
        <f t="shared" si="20"/>
        <v>0</v>
      </c>
      <c r="J84">
        <f t="shared" si="21"/>
        <v>0</v>
      </c>
      <c r="K84">
        <f t="shared" si="22"/>
        <v>0</v>
      </c>
      <c r="L84" t="s">
        <v>29</v>
      </c>
      <c r="M84" t="s">
        <v>91</v>
      </c>
      <c r="N84">
        <f t="shared" si="23"/>
        <v>3</v>
      </c>
      <c r="O84" t="s">
        <v>104</v>
      </c>
      <c r="P84" t="s">
        <v>45</v>
      </c>
      <c r="Q84">
        <v>7</v>
      </c>
      <c r="R84">
        <v>7</v>
      </c>
      <c r="S84">
        <v>7</v>
      </c>
      <c r="T84">
        <v>7</v>
      </c>
      <c r="U84">
        <v>4</v>
      </c>
      <c r="V84">
        <v>7</v>
      </c>
      <c r="W84">
        <f t="shared" si="24"/>
        <v>6.5</v>
      </c>
      <c r="X84" t="s">
        <v>53</v>
      </c>
      <c r="Y84" t="s">
        <v>34</v>
      </c>
      <c r="Z84" t="s">
        <v>35</v>
      </c>
      <c r="AA84">
        <f t="shared" si="25"/>
        <v>0</v>
      </c>
      <c r="AB84">
        <v>31</v>
      </c>
      <c r="AC84" t="s">
        <v>100</v>
      </c>
      <c r="AD84">
        <f t="shared" si="26"/>
        <v>4</v>
      </c>
      <c r="AE84" t="s">
        <v>37</v>
      </c>
      <c r="AF84" t="s">
        <v>38</v>
      </c>
      <c r="AG84">
        <f t="shared" si="27"/>
        <v>1</v>
      </c>
      <c r="AH84">
        <f t="shared" si="28"/>
        <v>0</v>
      </c>
      <c r="AI84">
        <f t="shared" si="29"/>
        <v>0</v>
      </c>
      <c r="AJ84">
        <f t="shared" si="30"/>
        <v>0</v>
      </c>
      <c r="AK84">
        <f t="shared" si="31"/>
        <v>0</v>
      </c>
      <c r="AL84">
        <f t="shared" si="32"/>
        <v>0</v>
      </c>
      <c r="AM84">
        <f t="shared" si="33"/>
        <v>0</v>
      </c>
      <c r="AN84">
        <f t="shared" si="17"/>
        <v>0</v>
      </c>
    </row>
    <row r="85" spans="1:40">
      <c r="A85" t="s">
        <v>287</v>
      </c>
      <c r="B85" t="s">
        <v>24</v>
      </c>
      <c r="C85" t="s">
        <v>25</v>
      </c>
      <c r="D85" t="s">
        <v>288</v>
      </c>
      <c r="E85" t="s">
        <v>41</v>
      </c>
      <c r="F85" t="s">
        <v>28</v>
      </c>
      <c r="G85">
        <f t="shared" si="18"/>
        <v>1</v>
      </c>
      <c r="H85">
        <f t="shared" si="19"/>
        <v>0</v>
      </c>
      <c r="I85">
        <f t="shared" si="20"/>
        <v>0</v>
      </c>
      <c r="J85">
        <f t="shared" si="21"/>
        <v>0</v>
      </c>
      <c r="K85">
        <f t="shared" si="22"/>
        <v>0</v>
      </c>
      <c r="L85" t="s">
        <v>29</v>
      </c>
      <c r="M85" t="s">
        <v>51</v>
      </c>
      <c r="N85">
        <f t="shared" si="23"/>
        <v>1</v>
      </c>
      <c r="O85" t="s">
        <v>44</v>
      </c>
      <c r="P85" t="s">
        <v>32</v>
      </c>
      <c r="Q85">
        <v>10</v>
      </c>
      <c r="R85">
        <v>9</v>
      </c>
      <c r="S85">
        <v>9</v>
      </c>
      <c r="T85">
        <v>10</v>
      </c>
      <c r="U85">
        <v>9</v>
      </c>
      <c r="V85">
        <v>10</v>
      </c>
      <c r="W85">
        <f t="shared" si="24"/>
        <v>9.5</v>
      </c>
      <c r="X85" t="s">
        <v>76</v>
      </c>
      <c r="Y85" t="s">
        <v>110</v>
      </c>
      <c r="Z85" t="s">
        <v>35</v>
      </c>
      <c r="AA85">
        <f t="shared" si="25"/>
        <v>0</v>
      </c>
      <c r="AB85">
        <v>30</v>
      </c>
      <c r="AC85" t="s">
        <v>100</v>
      </c>
      <c r="AD85">
        <f t="shared" si="26"/>
        <v>4</v>
      </c>
      <c r="AE85" t="s">
        <v>88</v>
      </c>
      <c r="AF85" t="s">
        <v>38</v>
      </c>
      <c r="AG85">
        <f t="shared" si="27"/>
        <v>1</v>
      </c>
      <c r="AH85">
        <f t="shared" si="28"/>
        <v>0</v>
      </c>
      <c r="AI85">
        <f t="shared" si="29"/>
        <v>0</v>
      </c>
      <c r="AJ85">
        <f t="shared" si="30"/>
        <v>0</v>
      </c>
      <c r="AK85">
        <f t="shared" si="31"/>
        <v>0</v>
      </c>
      <c r="AL85">
        <f t="shared" si="32"/>
        <v>0</v>
      </c>
      <c r="AM85">
        <f t="shared" si="33"/>
        <v>0</v>
      </c>
      <c r="AN85">
        <f t="shared" si="17"/>
        <v>0</v>
      </c>
    </row>
    <row r="86" spans="1:40">
      <c r="A86" t="s">
        <v>289</v>
      </c>
      <c r="B86" t="s">
        <v>24</v>
      </c>
      <c r="C86" t="s">
        <v>25</v>
      </c>
      <c r="D86" t="s">
        <v>288</v>
      </c>
      <c r="E86" t="s">
        <v>290</v>
      </c>
      <c r="F86" t="s">
        <v>50</v>
      </c>
      <c r="G86">
        <f t="shared" si="18"/>
        <v>0</v>
      </c>
      <c r="H86">
        <f t="shared" si="19"/>
        <v>1</v>
      </c>
      <c r="I86">
        <f t="shared" si="20"/>
        <v>0</v>
      </c>
      <c r="J86">
        <f t="shared" si="21"/>
        <v>0</v>
      </c>
      <c r="K86">
        <f t="shared" si="22"/>
        <v>0</v>
      </c>
      <c r="L86" t="s">
        <v>29</v>
      </c>
      <c r="M86" t="s">
        <v>51</v>
      </c>
      <c r="N86">
        <f t="shared" si="23"/>
        <v>1</v>
      </c>
      <c r="O86" t="s">
        <v>116</v>
      </c>
      <c r="P86" t="s">
        <v>32</v>
      </c>
      <c r="Q86">
        <v>7</v>
      </c>
      <c r="R86">
        <v>8</v>
      </c>
      <c r="S86">
        <v>6</v>
      </c>
      <c r="T86">
        <v>5</v>
      </c>
      <c r="U86">
        <v>5</v>
      </c>
      <c r="V86">
        <v>9</v>
      </c>
      <c r="W86">
        <f t="shared" si="24"/>
        <v>6.666666666666667</v>
      </c>
      <c r="X86" t="s">
        <v>66</v>
      </c>
      <c r="Y86" t="s">
        <v>67</v>
      </c>
      <c r="Z86" t="s">
        <v>35</v>
      </c>
      <c r="AA86">
        <f t="shared" si="25"/>
        <v>0</v>
      </c>
      <c r="AB86">
        <v>33</v>
      </c>
      <c r="AC86" t="s">
        <v>100</v>
      </c>
      <c r="AD86">
        <f t="shared" si="26"/>
        <v>4</v>
      </c>
      <c r="AE86" t="s">
        <v>88</v>
      </c>
      <c r="AF86" t="s">
        <v>38</v>
      </c>
      <c r="AG86">
        <f t="shared" si="27"/>
        <v>1</v>
      </c>
      <c r="AH86">
        <f t="shared" si="28"/>
        <v>0</v>
      </c>
      <c r="AI86">
        <f t="shared" si="29"/>
        <v>0</v>
      </c>
      <c r="AJ86">
        <f t="shared" si="30"/>
        <v>0</v>
      </c>
      <c r="AK86">
        <f t="shared" si="31"/>
        <v>0</v>
      </c>
      <c r="AL86">
        <f t="shared" si="32"/>
        <v>0</v>
      </c>
      <c r="AM86">
        <f t="shared" si="33"/>
        <v>0</v>
      </c>
      <c r="AN86">
        <f t="shared" si="17"/>
        <v>0</v>
      </c>
    </row>
    <row r="87" spans="1:40">
      <c r="A87" t="s">
        <v>291</v>
      </c>
      <c r="B87" t="s">
        <v>24</v>
      </c>
      <c r="C87" t="s">
        <v>25</v>
      </c>
      <c r="D87" t="s">
        <v>292</v>
      </c>
      <c r="E87" t="s">
        <v>293</v>
      </c>
      <c r="F87" t="s">
        <v>28</v>
      </c>
      <c r="G87">
        <f t="shared" si="18"/>
        <v>1</v>
      </c>
      <c r="H87">
        <f t="shared" si="19"/>
        <v>0</v>
      </c>
      <c r="I87">
        <f t="shared" si="20"/>
        <v>0</v>
      </c>
      <c r="J87">
        <f t="shared" si="21"/>
        <v>0</v>
      </c>
      <c r="K87">
        <f t="shared" si="22"/>
        <v>0</v>
      </c>
      <c r="L87" t="s">
        <v>42</v>
      </c>
      <c r="M87" t="s">
        <v>91</v>
      </c>
      <c r="N87">
        <f t="shared" si="23"/>
        <v>3</v>
      </c>
      <c r="O87" t="s">
        <v>52</v>
      </c>
      <c r="P87" t="s">
        <v>32</v>
      </c>
      <c r="Q87">
        <v>7</v>
      </c>
      <c r="R87">
        <v>8</v>
      </c>
      <c r="S87">
        <v>9</v>
      </c>
      <c r="T87">
        <v>7</v>
      </c>
      <c r="U87">
        <v>7</v>
      </c>
      <c r="V87">
        <v>7</v>
      </c>
      <c r="W87">
        <f t="shared" si="24"/>
        <v>7.5</v>
      </c>
      <c r="X87" t="s">
        <v>76</v>
      </c>
      <c r="Y87" t="s">
        <v>67</v>
      </c>
      <c r="Z87" t="s">
        <v>35</v>
      </c>
      <c r="AA87">
        <f t="shared" si="25"/>
        <v>0</v>
      </c>
      <c r="AB87">
        <v>25</v>
      </c>
      <c r="AC87" t="s">
        <v>77</v>
      </c>
      <c r="AD87">
        <f t="shared" si="26"/>
        <v>3</v>
      </c>
      <c r="AE87" t="s">
        <v>37</v>
      </c>
      <c r="AF87" t="s">
        <v>38</v>
      </c>
      <c r="AG87">
        <f t="shared" si="27"/>
        <v>1</v>
      </c>
      <c r="AH87">
        <f t="shared" si="28"/>
        <v>0</v>
      </c>
      <c r="AI87">
        <f t="shared" si="29"/>
        <v>0</v>
      </c>
      <c r="AJ87">
        <f t="shared" si="30"/>
        <v>0</v>
      </c>
      <c r="AK87">
        <f t="shared" si="31"/>
        <v>0</v>
      </c>
      <c r="AL87">
        <f t="shared" si="32"/>
        <v>0</v>
      </c>
      <c r="AM87">
        <f t="shared" si="33"/>
        <v>0</v>
      </c>
      <c r="AN87">
        <f t="shared" si="17"/>
        <v>0</v>
      </c>
    </row>
    <row r="88" spans="1:40">
      <c r="A88" t="s">
        <v>294</v>
      </c>
      <c r="B88" t="s">
        <v>24</v>
      </c>
      <c r="C88" t="s">
        <v>25</v>
      </c>
      <c r="D88" t="s">
        <v>292</v>
      </c>
      <c r="E88" t="s">
        <v>232</v>
      </c>
      <c r="F88" t="s">
        <v>75</v>
      </c>
      <c r="G88">
        <f t="shared" si="18"/>
        <v>0</v>
      </c>
      <c r="H88">
        <f t="shared" si="19"/>
        <v>0</v>
      </c>
      <c r="I88">
        <f t="shared" si="20"/>
        <v>0</v>
      </c>
      <c r="J88">
        <f t="shared" si="21"/>
        <v>0</v>
      </c>
      <c r="K88">
        <f t="shared" si="22"/>
        <v>0</v>
      </c>
      <c r="L88" t="s">
        <v>42</v>
      </c>
      <c r="M88" t="s">
        <v>51</v>
      </c>
      <c r="N88">
        <f t="shared" si="23"/>
        <v>1</v>
      </c>
      <c r="O88" t="s">
        <v>116</v>
      </c>
      <c r="P88" t="s">
        <v>45</v>
      </c>
      <c r="Q88">
        <v>0</v>
      </c>
      <c r="R88">
        <v>0</v>
      </c>
      <c r="S88">
        <v>0</v>
      </c>
      <c r="T88">
        <v>0</v>
      </c>
      <c r="U88">
        <v>0</v>
      </c>
      <c r="V88">
        <v>0</v>
      </c>
      <c r="W88">
        <f t="shared" si="24"/>
        <v>0</v>
      </c>
      <c r="X88" t="s">
        <v>76</v>
      </c>
      <c r="Y88" t="s">
        <v>54</v>
      </c>
      <c r="Z88" t="s">
        <v>35</v>
      </c>
      <c r="AA88">
        <f t="shared" si="25"/>
        <v>0</v>
      </c>
      <c r="AB88">
        <v>23</v>
      </c>
      <c r="AC88" t="s">
        <v>77</v>
      </c>
      <c r="AD88">
        <f t="shared" si="26"/>
        <v>3</v>
      </c>
      <c r="AE88" t="s">
        <v>52</v>
      </c>
      <c r="AF88" t="s">
        <v>146</v>
      </c>
      <c r="AG88">
        <f t="shared" si="27"/>
        <v>0</v>
      </c>
      <c r="AH88">
        <f t="shared" si="28"/>
        <v>0</v>
      </c>
      <c r="AI88">
        <f t="shared" si="29"/>
        <v>0</v>
      </c>
      <c r="AJ88">
        <f t="shared" si="30"/>
        <v>1</v>
      </c>
      <c r="AK88">
        <f t="shared" si="31"/>
        <v>0</v>
      </c>
      <c r="AL88">
        <f t="shared" si="32"/>
        <v>0</v>
      </c>
      <c r="AM88">
        <f t="shared" si="33"/>
        <v>0</v>
      </c>
      <c r="AN88">
        <f t="shared" si="17"/>
        <v>0</v>
      </c>
    </row>
    <row r="89" spans="1:40">
      <c r="A89" t="s">
        <v>295</v>
      </c>
      <c r="B89" t="s">
        <v>24</v>
      </c>
      <c r="C89" t="s">
        <v>25</v>
      </c>
      <c r="D89" t="s">
        <v>292</v>
      </c>
      <c r="E89" t="s">
        <v>65</v>
      </c>
      <c r="F89" t="s">
        <v>28</v>
      </c>
      <c r="G89">
        <f t="shared" si="18"/>
        <v>1</v>
      </c>
      <c r="H89">
        <f t="shared" si="19"/>
        <v>0</v>
      </c>
      <c r="I89">
        <f t="shared" si="20"/>
        <v>0</v>
      </c>
      <c r="J89">
        <f t="shared" si="21"/>
        <v>0</v>
      </c>
      <c r="K89">
        <f t="shared" si="22"/>
        <v>0</v>
      </c>
      <c r="L89" t="s">
        <v>29</v>
      </c>
      <c r="M89" t="s">
        <v>43</v>
      </c>
      <c r="N89">
        <f t="shared" si="23"/>
        <v>2</v>
      </c>
      <c r="O89" t="s">
        <v>52</v>
      </c>
      <c r="P89" t="s">
        <v>52</v>
      </c>
      <c r="Q89">
        <v>4</v>
      </c>
      <c r="R89">
        <v>4</v>
      </c>
      <c r="S89">
        <v>3</v>
      </c>
      <c r="T89">
        <v>3</v>
      </c>
      <c r="U89">
        <v>5</v>
      </c>
      <c r="V89">
        <v>6</v>
      </c>
      <c r="W89">
        <f t="shared" si="24"/>
        <v>4.166666666666667</v>
      </c>
      <c r="X89" t="s">
        <v>33</v>
      </c>
      <c r="Y89" t="s">
        <v>67</v>
      </c>
      <c r="Z89" t="s">
        <v>35</v>
      </c>
      <c r="AA89">
        <f t="shared" si="25"/>
        <v>0</v>
      </c>
      <c r="AB89">
        <v>33</v>
      </c>
      <c r="AC89" t="s">
        <v>77</v>
      </c>
      <c r="AD89">
        <f t="shared" si="26"/>
        <v>3</v>
      </c>
      <c r="AE89" t="s">
        <v>46</v>
      </c>
      <c r="AF89" t="s">
        <v>38</v>
      </c>
      <c r="AG89">
        <f t="shared" si="27"/>
        <v>1</v>
      </c>
      <c r="AH89">
        <f t="shared" si="28"/>
        <v>0</v>
      </c>
      <c r="AI89">
        <f t="shared" si="29"/>
        <v>0</v>
      </c>
      <c r="AJ89">
        <f t="shared" si="30"/>
        <v>0</v>
      </c>
      <c r="AK89">
        <f t="shared" si="31"/>
        <v>0</v>
      </c>
      <c r="AL89">
        <f t="shared" si="32"/>
        <v>0</v>
      </c>
      <c r="AM89">
        <f t="shared" si="33"/>
        <v>0</v>
      </c>
      <c r="AN89">
        <f t="shared" si="17"/>
        <v>0</v>
      </c>
    </row>
    <row r="90" spans="1:40" hidden="1">
      <c r="A90" t="s">
        <v>296</v>
      </c>
      <c r="B90" t="s">
        <v>24</v>
      </c>
      <c r="C90" t="s">
        <v>25</v>
      </c>
      <c r="D90" t="s">
        <v>297</v>
      </c>
      <c r="E90" t="s">
        <v>298</v>
      </c>
      <c r="F90" t="s">
        <v>28</v>
      </c>
      <c r="G90">
        <f t="shared" si="18"/>
        <v>1</v>
      </c>
      <c r="H90">
        <f t="shared" si="19"/>
        <v>0</v>
      </c>
      <c r="I90">
        <f t="shared" si="20"/>
        <v>0</v>
      </c>
      <c r="J90">
        <f t="shared" si="21"/>
        <v>0</v>
      </c>
      <c r="K90">
        <f t="shared" si="22"/>
        <v>0</v>
      </c>
      <c r="L90" t="s">
        <v>29</v>
      </c>
      <c r="M90" t="s">
        <v>51</v>
      </c>
      <c r="N90">
        <f t="shared" si="23"/>
        <v>1</v>
      </c>
      <c r="O90" t="s">
        <v>31</v>
      </c>
      <c r="P90" t="s">
        <v>45</v>
      </c>
      <c r="Q90">
        <v>4</v>
      </c>
      <c r="R90">
        <v>5</v>
      </c>
      <c r="S90">
        <v>7</v>
      </c>
      <c r="T90">
        <v>7</v>
      </c>
      <c r="U90">
        <v>5</v>
      </c>
      <c r="V90">
        <v>7</v>
      </c>
      <c r="W90">
        <f t="shared" si="24"/>
        <v>5.833333333333333</v>
      </c>
      <c r="X90" t="s">
        <v>76</v>
      </c>
      <c r="Y90" t="s">
        <v>67</v>
      </c>
      <c r="Z90" t="s">
        <v>62</v>
      </c>
      <c r="AA90">
        <f t="shared" si="25"/>
        <v>1</v>
      </c>
      <c r="AB90">
        <v>35</v>
      </c>
      <c r="AC90" t="s">
        <v>77</v>
      </c>
      <c r="AD90">
        <f t="shared" si="26"/>
        <v>3</v>
      </c>
      <c r="AE90" t="s">
        <v>88</v>
      </c>
      <c r="AF90" t="s">
        <v>172</v>
      </c>
      <c r="AG90">
        <f t="shared" si="27"/>
        <v>0</v>
      </c>
      <c r="AH90">
        <f t="shared" si="28"/>
        <v>0</v>
      </c>
      <c r="AI90">
        <f t="shared" si="29"/>
        <v>0</v>
      </c>
      <c r="AJ90">
        <f t="shared" si="30"/>
        <v>0</v>
      </c>
      <c r="AK90">
        <f t="shared" si="31"/>
        <v>0</v>
      </c>
      <c r="AL90">
        <f t="shared" si="32"/>
        <v>0</v>
      </c>
      <c r="AM90">
        <f t="shared" si="33"/>
        <v>0</v>
      </c>
      <c r="AN90">
        <f t="shared" si="17"/>
        <v>1</v>
      </c>
    </row>
    <row r="91" spans="1:40">
      <c r="A91" t="s">
        <v>299</v>
      </c>
      <c r="B91" t="s">
        <v>24</v>
      </c>
      <c r="C91" t="s">
        <v>25</v>
      </c>
      <c r="D91" t="s">
        <v>300</v>
      </c>
      <c r="E91" t="s">
        <v>301</v>
      </c>
      <c r="F91" t="s">
        <v>28</v>
      </c>
      <c r="G91">
        <f t="shared" si="18"/>
        <v>1</v>
      </c>
      <c r="H91">
        <f t="shared" si="19"/>
        <v>0</v>
      </c>
      <c r="I91">
        <f t="shared" si="20"/>
        <v>0</v>
      </c>
      <c r="J91">
        <f t="shared" si="21"/>
        <v>0</v>
      </c>
      <c r="K91">
        <f t="shared" si="22"/>
        <v>0</v>
      </c>
      <c r="L91" t="s">
        <v>29</v>
      </c>
      <c r="M91" t="s">
        <v>91</v>
      </c>
      <c r="N91">
        <f t="shared" si="23"/>
        <v>3</v>
      </c>
      <c r="O91" t="s">
        <v>52</v>
      </c>
      <c r="P91" t="s">
        <v>32</v>
      </c>
      <c r="Q91">
        <v>7</v>
      </c>
      <c r="R91">
        <v>7</v>
      </c>
      <c r="S91">
        <v>5</v>
      </c>
      <c r="T91">
        <v>9</v>
      </c>
      <c r="U91">
        <v>7</v>
      </c>
      <c r="V91">
        <v>8</v>
      </c>
      <c r="W91">
        <f t="shared" si="24"/>
        <v>7.166666666666667</v>
      </c>
      <c r="X91" t="s">
        <v>53</v>
      </c>
      <c r="Y91" t="s">
        <v>54</v>
      </c>
      <c r="Z91" t="s">
        <v>35</v>
      </c>
      <c r="AA91">
        <f t="shared" si="25"/>
        <v>0</v>
      </c>
      <c r="AB91">
        <v>29</v>
      </c>
      <c r="AC91" t="s">
        <v>77</v>
      </c>
      <c r="AD91">
        <f t="shared" si="26"/>
        <v>3</v>
      </c>
      <c r="AE91" t="s">
        <v>88</v>
      </c>
      <c r="AF91" t="s">
        <v>172</v>
      </c>
      <c r="AG91">
        <f t="shared" si="27"/>
        <v>0</v>
      </c>
      <c r="AH91">
        <f t="shared" si="28"/>
        <v>0</v>
      </c>
      <c r="AI91">
        <f t="shared" si="29"/>
        <v>0</v>
      </c>
      <c r="AJ91">
        <f t="shared" si="30"/>
        <v>0</v>
      </c>
      <c r="AK91">
        <f t="shared" si="31"/>
        <v>0</v>
      </c>
      <c r="AL91">
        <f t="shared" si="32"/>
        <v>0</v>
      </c>
      <c r="AM91">
        <f t="shared" si="33"/>
        <v>0</v>
      </c>
      <c r="AN91">
        <f t="shared" si="17"/>
        <v>1</v>
      </c>
    </row>
    <row r="92" spans="1:40">
      <c r="A92" t="s">
        <v>302</v>
      </c>
      <c r="B92" t="s">
        <v>24</v>
      </c>
      <c r="C92" t="s">
        <v>25</v>
      </c>
      <c r="D92" t="s">
        <v>303</v>
      </c>
      <c r="E92" t="s">
        <v>304</v>
      </c>
      <c r="F92" t="s">
        <v>28</v>
      </c>
      <c r="G92">
        <f t="shared" si="18"/>
        <v>1</v>
      </c>
      <c r="H92">
        <f t="shared" si="19"/>
        <v>0</v>
      </c>
      <c r="I92">
        <f t="shared" si="20"/>
        <v>0</v>
      </c>
      <c r="J92">
        <f t="shared" si="21"/>
        <v>0</v>
      </c>
      <c r="K92">
        <f t="shared" si="22"/>
        <v>0</v>
      </c>
      <c r="L92" t="s">
        <v>42</v>
      </c>
      <c r="M92" t="s">
        <v>91</v>
      </c>
      <c r="N92">
        <f t="shared" si="23"/>
        <v>3</v>
      </c>
      <c r="O92" t="s">
        <v>116</v>
      </c>
      <c r="P92" t="s">
        <v>32</v>
      </c>
      <c r="Q92">
        <v>3</v>
      </c>
      <c r="R92">
        <v>4</v>
      </c>
      <c r="S92">
        <v>2</v>
      </c>
      <c r="T92">
        <v>1</v>
      </c>
      <c r="U92">
        <v>0</v>
      </c>
      <c r="V92">
        <v>4</v>
      </c>
      <c r="W92">
        <f t="shared" si="24"/>
        <v>2.3333333333333335</v>
      </c>
      <c r="X92" t="s">
        <v>76</v>
      </c>
      <c r="Y92" t="s">
        <v>67</v>
      </c>
      <c r="Z92" t="s">
        <v>35</v>
      </c>
      <c r="AA92">
        <f t="shared" si="25"/>
        <v>0</v>
      </c>
      <c r="AB92">
        <v>25</v>
      </c>
      <c r="AC92" t="s">
        <v>77</v>
      </c>
      <c r="AD92">
        <f t="shared" si="26"/>
        <v>3</v>
      </c>
      <c r="AE92" t="s">
        <v>37</v>
      </c>
      <c r="AF92" t="s">
        <v>38</v>
      </c>
      <c r="AG92">
        <f t="shared" si="27"/>
        <v>1</v>
      </c>
      <c r="AH92">
        <f t="shared" si="28"/>
        <v>0</v>
      </c>
      <c r="AI92">
        <f t="shared" si="29"/>
        <v>0</v>
      </c>
      <c r="AJ92">
        <f t="shared" si="30"/>
        <v>0</v>
      </c>
      <c r="AK92">
        <f t="shared" si="31"/>
        <v>0</v>
      </c>
      <c r="AL92">
        <f t="shared" si="32"/>
        <v>0</v>
      </c>
      <c r="AM92">
        <f t="shared" si="33"/>
        <v>0</v>
      </c>
      <c r="AN92">
        <f t="shared" si="17"/>
        <v>0</v>
      </c>
    </row>
    <row r="93" spans="1:40">
      <c r="A93" t="s">
        <v>305</v>
      </c>
      <c r="B93" t="s">
        <v>24</v>
      </c>
      <c r="C93" t="s">
        <v>25</v>
      </c>
      <c r="D93" t="s">
        <v>306</v>
      </c>
      <c r="E93" t="s">
        <v>307</v>
      </c>
      <c r="F93" t="s">
        <v>28</v>
      </c>
      <c r="G93">
        <f t="shared" si="18"/>
        <v>1</v>
      </c>
      <c r="H93">
        <f t="shared" si="19"/>
        <v>0</v>
      </c>
      <c r="I93">
        <f t="shared" si="20"/>
        <v>0</v>
      </c>
      <c r="J93">
        <f t="shared" si="21"/>
        <v>0</v>
      </c>
      <c r="K93">
        <f t="shared" si="22"/>
        <v>0</v>
      </c>
      <c r="L93" t="s">
        <v>42</v>
      </c>
      <c r="M93" t="s">
        <v>84</v>
      </c>
      <c r="N93">
        <f t="shared" si="23"/>
        <v>4</v>
      </c>
      <c r="O93" t="s">
        <v>52</v>
      </c>
      <c r="P93" t="s">
        <v>32</v>
      </c>
      <c r="Q93">
        <v>5</v>
      </c>
      <c r="R93">
        <v>4</v>
      </c>
      <c r="S93">
        <v>5</v>
      </c>
      <c r="T93">
        <v>4</v>
      </c>
      <c r="U93">
        <v>3</v>
      </c>
      <c r="V93">
        <v>6</v>
      </c>
      <c r="W93">
        <f t="shared" si="24"/>
        <v>4.5</v>
      </c>
      <c r="X93" t="s">
        <v>76</v>
      </c>
      <c r="Y93" t="s">
        <v>52</v>
      </c>
      <c r="Z93" t="s">
        <v>35</v>
      </c>
      <c r="AA93">
        <f t="shared" si="25"/>
        <v>0</v>
      </c>
      <c r="AB93">
        <v>23</v>
      </c>
      <c r="AC93" t="s">
        <v>77</v>
      </c>
      <c r="AD93">
        <f t="shared" si="26"/>
        <v>3</v>
      </c>
      <c r="AE93" t="s">
        <v>37</v>
      </c>
      <c r="AF93" t="s">
        <v>38</v>
      </c>
      <c r="AG93">
        <f t="shared" si="27"/>
        <v>1</v>
      </c>
      <c r="AH93">
        <f t="shared" si="28"/>
        <v>0</v>
      </c>
      <c r="AI93">
        <f t="shared" si="29"/>
        <v>0</v>
      </c>
      <c r="AJ93">
        <f t="shared" si="30"/>
        <v>0</v>
      </c>
      <c r="AK93">
        <f t="shared" si="31"/>
        <v>0</v>
      </c>
      <c r="AL93">
        <f t="shared" si="32"/>
        <v>0</v>
      </c>
      <c r="AM93">
        <f t="shared" si="33"/>
        <v>0</v>
      </c>
      <c r="AN93">
        <f t="shared" si="17"/>
        <v>0</v>
      </c>
    </row>
    <row r="94" spans="1:40" hidden="1">
      <c r="A94" t="s">
        <v>308</v>
      </c>
      <c r="B94" t="s">
        <v>24</v>
      </c>
      <c r="C94" t="s">
        <v>25</v>
      </c>
      <c r="D94" t="s">
        <v>309</v>
      </c>
      <c r="E94" t="s">
        <v>310</v>
      </c>
      <c r="F94" t="s">
        <v>52</v>
      </c>
      <c r="G94">
        <f t="shared" si="18"/>
        <v>0</v>
      </c>
      <c r="H94">
        <f t="shared" si="19"/>
        <v>0</v>
      </c>
      <c r="I94">
        <f t="shared" si="20"/>
        <v>0</v>
      </c>
      <c r="J94">
        <f t="shared" si="21"/>
        <v>0</v>
      </c>
      <c r="K94">
        <f t="shared" si="22"/>
        <v>0</v>
      </c>
      <c r="L94" t="s">
        <v>42</v>
      </c>
      <c r="M94" t="s">
        <v>43</v>
      </c>
      <c r="N94">
        <f t="shared" si="23"/>
        <v>2</v>
      </c>
      <c r="O94" t="s">
        <v>31</v>
      </c>
      <c r="P94" t="s">
        <v>184</v>
      </c>
      <c r="Q94">
        <v>2</v>
      </c>
      <c r="R94">
        <v>4</v>
      </c>
      <c r="S94">
        <v>6</v>
      </c>
      <c r="T94">
        <v>5</v>
      </c>
      <c r="U94">
        <v>3</v>
      </c>
      <c r="V94">
        <v>4</v>
      </c>
      <c r="W94">
        <f t="shared" si="24"/>
        <v>4</v>
      </c>
      <c r="X94" t="s">
        <v>53</v>
      </c>
      <c r="Y94" t="s">
        <v>67</v>
      </c>
      <c r="Z94" t="s">
        <v>62</v>
      </c>
      <c r="AA94">
        <f t="shared" si="25"/>
        <v>1</v>
      </c>
      <c r="AB94">
        <v>51</v>
      </c>
      <c r="AC94" t="s">
        <v>77</v>
      </c>
      <c r="AD94">
        <f t="shared" si="26"/>
        <v>3</v>
      </c>
      <c r="AE94" t="s">
        <v>55</v>
      </c>
      <c r="AF94" t="s">
        <v>38</v>
      </c>
      <c r="AG94">
        <f t="shared" si="27"/>
        <v>1</v>
      </c>
      <c r="AH94">
        <f t="shared" si="28"/>
        <v>0</v>
      </c>
      <c r="AI94">
        <f t="shared" si="29"/>
        <v>0</v>
      </c>
      <c r="AJ94">
        <f t="shared" si="30"/>
        <v>0</v>
      </c>
      <c r="AK94">
        <f t="shared" si="31"/>
        <v>0</v>
      </c>
      <c r="AL94">
        <f t="shared" si="32"/>
        <v>0</v>
      </c>
      <c r="AM94">
        <f t="shared" si="33"/>
        <v>0</v>
      </c>
      <c r="AN94">
        <f t="shared" si="17"/>
        <v>0</v>
      </c>
    </row>
    <row r="95" spans="1:40">
      <c r="A95" t="s">
        <v>311</v>
      </c>
      <c r="B95" t="s">
        <v>24</v>
      </c>
      <c r="C95" t="s">
        <v>25</v>
      </c>
      <c r="D95" t="s">
        <v>312</v>
      </c>
      <c r="E95" t="s">
        <v>313</v>
      </c>
      <c r="F95" t="s">
        <v>28</v>
      </c>
      <c r="G95">
        <f t="shared" si="18"/>
        <v>1</v>
      </c>
      <c r="H95">
        <f t="shared" si="19"/>
        <v>0</v>
      </c>
      <c r="I95">
        <f t="shared" si="20"/>
        <v>0</v>
      </c>
      <c r="J95">
        <f t="shared" si="21"/>
        <v>0</v>
      </c>
      <c r="K95">
        <f t="shared" si="22"/>
        <v>0</v>
      </c>
      <c r="L95" t="s">
        <v>42</v>
      </c>
      <c r="M95" t="s">
        <v>51</v>
      </c>
      <c r="N95">
        <f t="shared" si="23"/>
        <v>1</v>
      </c>
      <c r="O95" t="s">
        <v>87</v>
      </c>
      <c r="P95" t="s">
        <v>52</v>
      </c>
      <c r="Q95">
        <v>1</v>
      </c>
      <c r="R95">
        <v>4</v>
      </c>
      <c r="S95">
        <v>4</v>
      </c>
      <c r="T95">
        <v>3</v>
      </c>
      <c r="U95">
        <v>2</v>
      </c>
      <c r="V95">
        <v>6</v>
      </c>
      <c r="W95">
        <f t="shared" si="24"/>
        <v>3.3333333333333335</v>
      </c>
      <c r="X95" t="s">
        <v>33</v>
      </c>
      <c r="Y95" t="s">
        <v>67</v>
      </c>
      <c r="Z95" t="s">
        <v>35</v>
      </c>
      <c r="AA95">
        <f t="shared" si="25"/>
        <v>0</v>
      </c>
      <c r="AB95">
        <v>30</v>
      </c>
      <c r="AC95" t="s">
        <v>77</v>
      </c>
      <c r="AD95">
        <f t="shared" si="26"/>
        <v>3</v>
      </c>
      <c r="AE95" t="s">
        <v>55</v>
      </c>
      <c r="AF95" t="s">
        <v>105</v>
      </c>
      <c r="AG95">
        <f t="shared" si="27"/>
        <v>0</v>
      </c>
      <c r="AH95">
        <f t="shared" si="28"/>
        <v>0</v>
      </c>
      <c r="AI95">
        <f t="shared" si="29"/>
        <v>0</v>
      </c>
      <c r="AJ95">
        <f t="shared" si="30"/>
        <v>0</v>
      </c>
      <c r="AK95">
        <f t="shared" si="31"/>
        <v>1</v>
      </c>
      <c r="AL95">
        <f t="shared" si="32"/>
        <v>0</v>
      </c>
      <c r="AM95">
        <f t="shared" si="33"/>
        <v>0</v>
      </c>
      <c r="AN95">
        <f t="shared" si="17"/>
        <v>0</v>
      </c>
    </row>
    <row r="96" spans="1:40">
      <c r="A96" t="s">
        <v>314</v>
      </c>
      <c r="B96" t="s">
        <v>24</v>
      </c>
      <c r="C96" t="s">
        <v>25</v>
      </c>
      <c r="D96" t="s">
        <v>315</v>
      </c>
      <c r="E96" t="s">
        <v>278</v>
      </c>
      <c r="F96" t="s">
        <v>28</v>
      </c>
      <c r="G96">
        <f t="shared" si="18"/>
        <v>1</v>
      </c>
      <c r="H96">
        <f t="shared" si="19"/>
        <v>0</v>
      </c>
      <c r="I96">
        <f t="shared" si="20"/>
        <v>0</v>
      </c>
      <c r="J96">
        <f t="shared" si="21"/>
        <v>0</v>
      </c>
      <c r="K96">
        <f t="shared" si="22"/>
        <v>0</v>
      </c>
      <c r="L96" t="s">
        <v>29</v>
      </c>
      <c r="M96" t="s">
        <v>43</v>
      </c>
      <c r="N96">
        <f t="shared" si="23"/>
        <v>2</v>
      </c>
      <c r="O96" t="s">
        <v>44</v>
      </c>
      <c r="P96" t="s">
        <v>32</v>
      </c>
      <c r="Q96">
        <v>8</v>
      </c>
      <c r="R96">
        <v>9</v>
      </c>
      <c r="S96">
        <v>9</v>
      </c>
      <c r="T96">
        <v>9</v>
      </c>
      <c r="U96">
        <v>9</v>
      </c>
      <c r="V96">
        <v>8</v>
      </c>
      <c r="W96">
        <f t="shared" si="24"/>
        <v>8.6666666666666661</v>
      </c>
      <c r="X96" t="s">
        <v>33</v>
      </c>
      <c r="Y96" t="s">
        <v>67</v>
      </c>
      <c r="Z96" t="s">
        <v>35</v>
      </c>
      <c r="AA96">
        <f t="shared" si="25"/>
        <v>0</v>
      </c>
      <c r="AB96">
        <v>23</v>
      </c>
      <c r="AC96" t="s">
        <v>77</v>
      </c>
      <c r="AD96">
        <f t="shared" si="26"/>
        <v>3</v>
      </c>
      <c r="AE96" t="s">
        <v>46</v>
      </c>
      <c r="AF96" t="s">
        <v>146</v>
      </c>
      <c r="AG96">
        <f t="shared" si="27"/>
        <v>0</v>
      </c>
      <c r="AH96">
        <f t="shared" si="28"/>
        <v>0</v>
      </c>
      <c r="AI96">
        <f t="shared" si="29"/>
        <v>0</v>
      </c>
      <c r="AJ96">
        <f t="shared" si="30"/>
        <v>1</v>
      </c>
      <c r="AK96">
        <f t="shared" si="31"/>
        <v>0</v>
      </c>
      <c r="AL96">
        <f t="shared" si="32"/>
        <v>0</v>
      </c>
      <c r="AM96">
        <f t="shared" si="33"/>
        <v>0</v>
      </c>
      <c r="AN96">
        <f t="shared" si="17"/>
        <v>0</v>
      </c>
    </row>
    <row r="97" spans="1:40">
      <c r="A97" t="s">
        <v>316</v>
      </c>
      <c r="B97" t="s">
        <v>24</v>
      </c>
      <c r="C97" t="s">
        <v>25</v>
      </c>
      <c r="D97" t="s">
        <v>317</v>
      </c>
      <c r="E97" t="s">
        <v>115</v>
      </c>
      <c r="F97" t="s">
        <v>52</v>
      </c>
      <c r="G97">
        <f t="shared" si="18"/>
        <v>0</v>
      </c>
      <c r="H97">
        <f t="shared" si="19"/>
        <v>0</v>
      </c>
      <c r="I97">
        <f t="shared" si="20"/>
        <v>0</v>
      </c>
      <c r="J97">
        <f t="shared" si="21"/>
        <v>0</v>
      </c>
      <c r="K97">
        <f t="shared" si="22"/>
        <v>0</v>
      </c>
      <c r="L97" t="s">
        <v>29</v>
      </c>
      <c r="M97" t="s">
        <v>43</v>
      </c>
      <c r="N97">
        <f t="shared" si="23"/>
        <v>2</v>
      </c>
      <c r="O97" t="s">
        <v>52</v>
      </c>
      <c r="P97" t="s">
        <v>45</v>
      </c>
      <c r="Q97">
        <v>3</v>
      </c>
      <c r="R97">
        <v>5</v>
      </c>
      <c r="S97">
        <v>5</v>
      </c>
      <c r="T97">
        <v>6</v>
      </c>
      <c r="U97">
        <v>3</v>
      </c>
      <c r="V97">
        <v>4</v>
      </c>
      <c r="W97">
        <f t="shared" si="24"/>
        <v>4.333333333333333</v>
      </c>
      <c r="X97" t="s">
        <v>76</v>
      </c>
      <c r="Y97" t="s">
        <v>67</v>
      </c>
      <c r="Z97" t="s">
        <v>35</v>
      </c>
      <c r="AA97">
        <f t="shared" si="25"/>
        <v>0</v>
      </c>
      <c r="AB97">
        <v>24</v>
      </c>
      <c r="AC97" t="s">
        <v>77</v>
      </c>
      <c r="AD97">
        <f t="shared" si="26"/>
        <v>3</v>
      </c>
      <c r="AE97" t="s">
        <v>46</v>
      </c>
      <c r="AF97" t="s">
        <v>38</v>
      </c>
      <c r="AG97">
        <f t="shared" si="27"/>
        <v>1</v>
      </c>
      <c r="AH97">
        <f t="shared" si="28"/>
        <v>0</v>
      </c>
      <c r="AI97">
        <f t="shared" si="29"/>
        <v>0</v>
      </c>
      <c r="AJ97">
        <f t="shared" si="30"/>
        <v>0</v>
      </c>
      <c r="AK97">
        <f t="shared" si="31"/>
        <v>0</v>
      </c>
      <c r="AL97">
        <f t="shared" si="32"/>
        <v>0</v>
      </c>
      <c r="AM97">
        <f t="shared" si="33"/>
        <v>0</v>
      </c>
      <c r="AN97">
        <f t="shared" si="17"/>
        <v>0</v>
      </c>
    </row>
    <row r="98" spans="1:40">
      <c r="A98" t="s">
        <v>318</v>
      </c>
      <c r="B98" t="s">
        <v>24</v>
      </c>
      <c r="C98" t="s">
        <v>25</v>
      </c>
      <c r="D98" t="s">
        <v>319</v>
      </c>
      <c r="E98" t="s">
        <v>115</v>
      </c>
      <c r="F98" t="s">
        <v>75</v>
      </c>
      <c r="G98">
        <f t="shared" si="18"/>
        <v>0</v>
      </c>
      <c r="H98">
        <f t="shared" si="19"/>
        <v>0</v>
      </c>
      <c r="I98">
        <f t="shared" si="20"/>
        <v>0</v>
      </c>
      <c r="J98">
        <f t="shared" si="21"/>
        <v>0</v>
      </c>
      <c r="K98">
        <f t="shared" si="22"/>
        <v>0</v>
      </c>
      <c r="L98" t="s">
        <v>29</v>
      </c>
      <c r="M98" t="s">
        <v>43</v>
      </c>
      <c r="N98">
        <f t="shared" si="23"/>
        <v>2</v>
      </c>
      <c r="O98" t="s">
        <v>116</v>
      </c>
      <c r="P98" t="s">
        <v>32</v>
      </c>
      <c r="Q98">
        <v>6</v>
      </c>
      <c r="R98">
        <v>6</v>
      </c>
      <c r="S98">
        <v>6</v>
      </c>
      <c r="T98">
        <v>6</v>
      </c>
      <c r="U98">
        <v>6</v>
      </c>
      <c r="V98">
        <v>6</v>
      </c>
      <c r="W98">
        <f t="shared" si="24"/>
        <v>6</v>
      </c>
      <c r="X98" t="s">
        <v>53</v>
      </c>
      <c r="Y98" t="s">
        <v>110</v>
      </c>
      <c r="Z98" t="s">
        <v>35</v>
      </c>
      <c r="AA98">
        <f t="shared" si="25"/>
        <v>0</v>
      </c>
      <c r="AB98">
        <v>25</v>
      </c>
      <c r="AC98" t="s">
        <v>100</v>
      </c>
      <c r="AD98">
        <f t="shared" si="26"/>
        <v>4</v>
      </c>
      <c r="AE98" t="s">
        <v>46</v>
      </c>
      <c r="AF98" t="s">
        <v>181</v>
      </c>
      <c r="AG98">
        <f t="shared" si="27"/>
        <v>0</v>
      </c>
      <c r="AH98">
        <f t="shared" si="28"/>
        <v>0</v>
      </c>
      <c r="AI98">
        <f t="shared" si="29"/>
        <v>0</v>
      </c>
      <c r="AJ98">
        <f t="shared" si="30"/>
        <v>0</v>
      </c>
      <c r="AK98">
        <f t="shared" si="31"/>
        <v>0</v>
      </c>
      <c r="AL98">
        <f t="shared" si="32"/>
        <v>0</v>
      </c>
      <c r="AM98">
        <f t="shared" si="33"/>
        <v>1</v>
      </c>
      <c r="AN98">
        <f t="shared" si="17"/>
        <v>0</v>
      </c>
    </row>
    <row r="99" spans="1:40" hidden="1">
      <c r="A99" t="s">
        <v>320</v>
      </c>
      <c r="B99" t="s">
        <v>24</v>
      </c>
      <c r="C99" t="s">
        <v>25</v>
      </c>
      <c r="D99" t="s">
        <v>319</v>
      </c>
      <c r="E99" t="s">
        <v>321</v>
      </c>
      <c r="F99" t="s">
        <v>28</v>
      </c>
      <c r="G99">
        <f t="shared" si="18"/>
        <v>1</v>
      </c>
      <c r="H99">
        <f t="shared" si="19"/>
        <v>0</v>
      </c>
      <c r="I99">
        <f t="shared" si="20"/>
        <v>0</v>
      </c>
      <c r="J99">
        <f t="shared" si="21"/>
        <v>0</v>
      </c>
      <c r="K99">
        <f t="shared" si="22"/>
        <v>0</v>
      </c>
      <c r="L99" t="s">
        <v>29</v>
      </c>
      <c r="M99" t="s">
        <v>43</v>
      </c>
      <c r="N99">
        <f t="shared" si="23"/>
        <v>2</v>
      </c>
      <c r="O99" t="s">
        <v>44</v>
      </c>
      <c r="P99" t="s">
        <v>32</v>
      </c>
      <c r="Q99">
        <v>4</v>
      </c>
      <c r="R99">
        <v>4</v>
      </c>
      <c r="S99">
        <v>6</v>
      </c>
      <c r="T99">
        <v>4</v>
      </c>
      <c r="U99">
        <v>5</v>
      </c>
      <c r="V99">
        <v>6</v>
      </c>
      <c r="W99">
        <f t="shared" si="24"/>
        <v>4.833333333333333</v>
      </c>
      <c r="X99" t="s">
        <v>66</v>
      </c>
      <c r="Y99" t="s">
        <v>67</v>
      </c>
      <c r="Z99" t="s">
        <v>62</v>
      </c>
      <c r="AA99">
        <f t="shared" si="25"/>
        <v>1</v>
      </c>
      <c r="AB99">
        <v>55</v>
      </c>
      <c r="AC99" t="s">
        <v>100</v>
      </c>
      <c r="AD99">
        <f t="shared" si="26"/>
        <v>4</v>
      </c>
      <c r="AE99" t="s">
        <v>52</v>
      </c>
      <c r="AF99" t="s">
        <v>38</v>
      </c>
      <c r="AG99">
        <f t="shared" si="27"/>
        <v>1</v>
      </c>
      <c r="AH99">
        <f t="shared" si="28"/>
        <v>0</v>
      </c>
      <c r="AI99">
        <f t="shared" si="29"/>
        <v>0</v>
      </c>
      <c r="AJ99">
        <f t="shared" si="30"/>
        <v>0</v>
      </c>
      <c r="AK99">
        <f t="shared" si="31"/>
        <v>0</v>
      </c>
      <c r="AL99">
        <f t="shared" si="32"/>
        <v>0</v>
      </c>
      <c r="AM99">
        <f t="shared" si="33"/>
        <v>0</v>
      </c>
      <c r="AN99">
        <f t="shared" si="17"/>
        <v>0</v>
      </c>
    </row>
    <row r="100" spans="1:40" hidden="1">
      <c r="A100" t="s">
        <v>322</v>
      </c>
      <c r="B100" t="s">
        <v>24</v>
      </c>
      <c r="C100" t="s">
        <v>25</v>
      </c>
      <c r="D100" t="s">
        <v>323</v>
      </c>
      <c r="E100" t="s">
        <v>324</v>
      </c>
      <c r="F100" t="s">
        <v>28</v>
      </c>
      <c r="G100">
        <f t="shared" si="18"/>
        <v>1</v>
      </c>
      <c r="H100">
        <f t="shared" si="19"/>
        <v>0</v>
      </c>
      <c r="I100">
        <f t="shared" si="20"/>
        <v>0</v>
      </c>
      <c r="J100">
        <f t="shared" si="21"/>
        <v>0</v>
      </c>
      <c r="K100">
        <f t="shared" si="22"/>
        <v>0</v>
      </c>
      <c r="L100" t="s">
        <v>42</v>
      </c>
      <c r="M100" t="s">
        <v>84</v>
      </c>
      <c r="N100">
        <f t="shared" si="23"/>
        <v>4</v>
      </c>
      <c r="O100" t="s">
        <v>52</v>
      </c>
      <c r="P100" t="s">
        <v>45</v>
      </c>
      <c r="Q100">
        <v>8</v>
      </c>
      <c r="R100">
        <v>10</v>
      </c>
      <c r="S100">
        <v>8</v>
      </c>
      <c r="T100">
        <v>7</v>
      </c>
      <c r="U100">
        <v>8</v>
      </c>
      <c r="V100">
        <v>10</v>
      </c>
      <c r="W100">
        <f t="shared" si="24"/>
        <v>8.5</v>
      </c>
      <c r="X100" t="s">
        <v>61</v>
      </c>
      <c r="Y100" t="s">
        <v>34</v>
      </c>
      <c r="Z100" t="s">
        <v>62</v>
      </c>
      <c r="AA100">
        <f t="shared" si="25"/>
        <v>1</v>
      </c>
      <c r="AB100">
        <v>30</v>
      </c>
      <c r="AC100" t="s">
        <v>100</v>
      </c>
      <c r="AD100">
        <f t="shared" si="26"/>
        <v>4</v>
      </c>
      <c r="AE100" t="s">
        <v>37</v>
      </c>
      <c r="AF100" t="s">
        <v>38</v>
      </c>
      <c r="AG100">
        <f t="shared" si="27"/>
        <v>1</v>
      </c>
      <c r="AH100">
        <f t="shared" si="28"/>
        <v>0</v>
      </c>
      <c r="AI100">
        <f t="shared" si="29"/>
        <v>0</v>
      </c>
      <c r="AJ100">
        <f t="shared" si="30"/>
        <v>0</v>
      </c>
      <c r="AK100">
        <f t="shared" si="31"/>
        <v>0</v>
      </c>
      <c r="AL100">
        <f t="shared" si="32"/>
        <v>0</v>
      </c>
      <c r="AM100">
        <f t="shared" si="33"/>
        <v>0</v>
      </c>
      <c r="AN100">
        <f t="shared" si="17"/>
        <v>0</v>
      </c>
    </row>
    <row r="101" spans="1:40">
      <c r="A101" t="s">
        <v>325</v>
      </c>
      <c r="B101" t="s">
        <v>24</v>
      </c>
      <c r="C101" t="s">
        <v>25</v>
      </c>
      <c r="D101" t="s">
        <v>323</v>
      </c>
      <c r="E101" t="s">
        <v>326</v>
      </c>
      <c r="F101" t="s">
        <v>28</v>
      </c>
      <c r="G101">
        <f t="shared" si="18"/>
        <v>1</v>
      </c>
      <c r="H101">
        <f t="shared" si="19"/>
        <v>0</v>
      </c>
      <c r="I101">
        <f t="shared" si="20"/>
        <v>0</v>
      </c>
      <c r="J101">
        <f t="shared" si="21"/>
        <v>0</v>
      </c>
      <c r="K101">
        <f t="shared" si="22"/>
        <v>0</v>
      </c>
      <c r="L101" t="s">
        <v>29</v>
      </c>
      <c r="M101" t="s">
        <v>43</v>
      </c>
      <c r="N101">
        <f t="shared" si="23"/>
        <v>2</v>
      </c>
      <c r="O101" t="s">
        <v>52</v>
      </c>
      <c r="P101" t="s">
        <v>32</v>
      </c>
      <c r="Q101">
        <v>9</v>
      </c>
      <c r="R101">
        <v>9</v>
      </c>
      <c r="S101">
        <v>9</v>
      </c>
      <c r="T101">
        <v>9</v>
      </c>
      <c r="U101">
        <v>7</v>
      </c>
      <c r="V101">
        <v>4</v>
      </c>
      <c r="W101">
        <f t="shared" si="24"/>
        <v>7.833333333333333</v>
      </c>
      <c r="X101" t="s">
        <v>66</v>
      </c>
      <c r="Y101" t="s">
        <v>67</v>
      </c>
      <c r="Z101" t="s">
        <v>35</v>
      </c>
      <c r="AA101">
        <f t="shared" si="25"/>
        <v>0</v>
      </c>
      <c r="AB101">
        <v>25</v>
      </c>
      <c r="AC101" t="s">
        <v>77</v>
      </c>
      <c r="AD101">
        <f t="shared" si="26"/>
        <v>3</v>
      </c>
      <c r="AE101" t="s">
        <v>46</v>
      </c>
      <c r="AF101" t="s">
        <v>38</v>
      </c>
      <c r="AG101">
        <f t="shared" si="27"/>
        <v>1</v>
      </c>
      <c r="AH101">
        <f t="shared" si="28"/>
        <v>0</v>
      </c>
      <c r="AI101">
        <f t="shared" si="29"/>
        <v>0</v>
      </c>
      <c r="AJ101">
        <f t="shared" si="30"/>
        <v>0</v>
      </c>
      <c r="AK101">
        <f t="shared" si="31"/>
        <v>0</v>
      </c>
      <c r="AL101">
        <f t="shared" si="32"/>
        <v>0</v>
      </c>
      <c r="AM101">
        <f t="shared" si="33"/>
        <v>0</v>
      </c>
      <c r="AN101">
        <f t="shared" si="17"/>
        <v>0</v>
      </c>
    </row>
    <row r="102" spans="1:40">
      <c r="A102" t="s">
        <v>327</v>
      </c>
      <c r="B102" t="s">
        <v>24</v>
      </c>
      <c r="C102" t="s">
        <v>25</v>
      </c>
      <c r="D102" t="s">
        <v>328</v>
      </c>
      <c r="E102" t="s">
        <v>329</v>
      </c>
      <c r="F102" t="s">
        <v>28</v>
      </c>
      <c r="G102">
        <f t="shared" si="18"/>
        <v>1</v>
      </c>
      <c r="H102">
        <f t="shared" si="19"/>
        <v>0</v>
      </c>
      <c r="I102">
        <f t="shared" si="20"/>
        <v>0</v>
      </c>
      <c r="J102">
        <f t="shared" si="21"/>
        <v>0</v>
      </c>
      <c r="K102">
        <f t="shared" si="22"/>
        <v>0</v>
      </c>
      <c r="L102" t="s">
        <v>29</v>
      </c>
      <c r="M102" t="s">
        <v>91</v>
      </c>
      <c r="N102">
        <f t="shared" si="23"/>
        <v>3</v>
      </c>
      <c r="O102" t="s">
        <v>52</v>
      </c>
      <c r="P102" t="s">
        <v>32</v>
      </c>
      <c r="Q102">
        <v>6</v>
      </c>
      <c r="R102">
        <v>9</v>
      </c>
      <c r="S102">
        <v>7</v>
      </c>
      <c r="T102">
        <v>6</v>
      </c>
      <c r="U102">
        <v>7</v>
      </c>
      <c r="V102">
        <v>7</v>
      </c>
      <c r="W102">
        <f t="shared" si="24"/>
        <v>7</v>
      </c>
      <c r="X102" t="s">
        <v>76</v>
      </c>
      <c r="Y102" t="s">
        <v>67</v>
      </c>
      <c r="Z102" t="s">
        <v>35</v>
      </c>
      <c r="AA102">
        <f t="shared" si="25"/>
        <v>0</v>
      </c>
      <c r="AB102">
        <v>28</v>
      </c>
      <c r="AC102" t="s">
        <v>100</v>
      </c>
      <c r="AD102">
        <f t="shared" si="26"/>
        <v>4</v>
      </c>
      <c r="AE102" t="s">
        <v>37</v>
      </c>
      <c r="AF102" t="s">
        <v>38</v>
      </c>
      <c r="AG102">
        <f t="shared" si="27"/>
        <v>1</v>
      </c>
      <c r="AH102">
        <f t="shared" si="28"/>
        <v>0</v>
      </c>
      <c r="AI102">
        <f t="shared" si="29"/>
        <v>0</v>
      </c>
      <c r="AJ102">
        <f t="shared" si="30"/>
        <v>0</v>
      </c>
      <c r="AK102">
        <f t="shared" si="31"/>
        <v>0</v>
      </c>
      <c r="AL102">
        <f t="shared" si="32"/>
        <v>0</v>
      </c>
      <c r="AM102">
        <f t="shared" si="33"/>
        <v>0</v>
      </c>
      <c r="AN102">
        <f t="shared" si="17"/>
        <v>0</v>
      </c>
    </row>
    <row r="103" spans="1:40">
      <c r="A103" t="s">
        <v>330</v>
      </c>
      <c r="B103" t="s">
        <v>24</v>
      </c>
      <c r="C103" t="s">
        <v>25</v>
      </c>
      <c r="D103" t="s">
        <v>331</v>
      </c>
      <c r="E103" t="s">
        <v>321</v>
      </c>
      <c r="F103" t="s">
        <v>52</v>
      </c>
      <c r="G103">
        <f t="shared" si="18"/>
        <v>0</v>
      </c>
      <c r="H103">
        <f t="shared" si="19"/>
        <v>0</v>
      </c>
      <c r="I103">
        <f t="shared" si="20"/>
        <v>0</v>
      </c>
      <c r="J103">
        <f t="shared" si="21"/>
        <v>0</v>
      </c>
      <c r="K103">
        <f t="shared" si="22"/>
        <v>0</v>
      </c>
      <c r="L103" t="s">
        <v>29</v>
      </c>
      <c r="M103" t="s">
        <v>43</v>
      </c>
      <c r="N103">
        <f t="shared" si="23"/>
        <v>2</v>
      </c>
      <c r="O103" t="s">
        <v>52</v>
      </c>
      <c r="P103" t="s">
        <v>32</v>
      </c>
      <c r="Q103">
        <v>8</v>
      </c>
      <c r="R103">
        <v>8</v>
      </c>
      <c r="S103">
        <v>9</v>
      </c>
      <c r="T103">
        <v>9</v>
      </c>
      <c r="U103">
        <v>10</v>
      </c>
      <c r="V103">
        <v>10</v>
      </c>
      <c r="W103">
        <f t="shared" si="24"/>
        <v>9</v>
      </c>
      <c r="X103" t="s">
        <v>61</v>
      </c>
      <c r="Y103" t="s">
        <v>67</v>
      </c>
      <c r="Z103" t="s">
        <v>35</v>
      </c>
      <c r="AA103">
        <f t="shared" si="25"/>
        <v>0</v>
      </c>
      <c r="AB103">
        <v>34</v>
      </c>
      <c r="AC103" t="s">
        <v>77</v>
      </c>
      <c r="AD103">
        <f t="shared" si="26"/>
        <v>3</v>
      </c>
      <c r="AE103" t="s">
        <v>37</v>
      </c>
      <c r="AF103" t="s">
        <v>105</v>
      </c>
      <c r="AG103">
        <f t="shared" si="27"/>
        <v>0</v>
      </c>
      <c r="AH103">
        <f t="shared" si="28"/>
        <v>0</v>
      </c>
      <c r="AI103">
        <f t="shared" si="29"/>
        <v>0</v>
      </c>
      <c r="AJ103">
        <f t="shared" si="30"/>
        <v>0</v>
      </c>
      <c r="AK103">
        <f t="shared" si="31"/>
        <v>1</v>
      </c>
      <c r="AL103">
        <f t="shared" si="32"/>
        <v>0</v>
      </c>
      <c r="AM103">
        <f t="shared" si="33"/>
        <v>0</v>
      </c>
      <c r="AN103">
        <f t="shared" si="17"/>
        <v>0</v>
      </c>
    </row>
    <row r="104" spans="1:40">
      <c r="A104" t="s">
        <v>332</v>
      </c>
      <c r="B104" t="s">
        <v>24</v>
      </c>
      <c r="C104" t="s">
        <v>25</v>
      </c>
      <c r="D104" t="s">
        <v>333</v>
      </c>
      <c r="E104" t="s">
        <v>334</v>
      </c>
      <c r="F104" t="s">
        <v>75</v>
      </c>
      <c r="G104">
        <f t="shared" si="18"/>
        <v>0</v>
      </c>
      <c r="H104">
        <f t="shared" si="19"/>
        <v>0</v>
      </c>
      <c r="I104">
        <f t="shared" si="20"/>
        <v>0</v>
      </c>
      <c r="J104">
        <f t="shared" si="21"/>
        <v>0</v>
      </c>
      <c r="K104">
        <f t="shared" si="22"/>
        <v>0</v>
      </c>
      <c r="L104" t="s">
        <v>42</v>
      </c>
      <c r="M104" t="s">
        <v>51</v>
      </c>
      <c r="N104">
        <f t="shared" si="23"/>
        <v>1</v>
      </c>
      <c r="O104" t="s">
        <v>116</v>
      </c>
      <c r="P104" t="s">
        <v>32</v>
      </c>
      <c r="Q104">
        <v>3</v>
      </c>
      <c r="R104">
        <v>7</v>
      </c>
      <c r="S104">
        <v>6</v>
      </c>
      <c r="T104">
        <v>7</v>
      </c>
      <c r="U104">
        <v>0</v>
      </c>
      <c r="V104">
        <v>0</v>
      </c>
      <c r="W104">
        <f t="shared" si="24"/>
        <v>3.8333333333333335</v>
      </c>
      <c r="X104" t="s">
        <v>66</v>
      </c>
      <c r="Y104" t="s">
        <v>67</v>
      </c>
      <c r="Z104" t="s">
        <v>35</v>
      </c>
      <c r="AA104">
        <f t="shared" si="25"/>
        <v>0</v>
      </c>
      <c r="AB104">
        <v>42</v>
      </c>
      <c r="AC104" t="s">
        <v>138</v>
      </c>
      <c r="AD104">
        <f t="shared" si="26"/>
        <v>2</v>
      </c>
      <c r="AE104" t="s">
        <v>37</v>
      </c>
      <c r="AF104" t="s">
        <v>172</v>
      </c>
      <c r="AG104">
        <f t="shared" si="27"/>
        <v>0</v>
      </c>
      <c r="AH104">
        <f t="shared" si="28"/>
        <v>0</v>
      </c>
      <c r="AI104">
        <f t="shared" si="29"/>
        <v>0</v>
      </c>
      <c r="AJ104">
        <f t="shared" si="30"/>
        <v>0</v>
      </c>
      <c r="AK104">
        <f t="shared" si="31"/>
        <v>0</v>
      </c>
      <c r="AL104">
        <f t="shared" si="32"/>
        <v>0</v>
      </c>
      <c r="AM104">
        <f t="shared" si="33"/>
        <v>0</v>
      </c>
      <c r="AN104">
        <f t="shared" si="17"/>
        <v>1</v>
      </c>
    </row>
    <row r="105" spans="1:40">
      <c r="A105" t="s">
        <v>335</v>
      </c>
      <c r="B105" t="s">
        <v>24</v>
      </c>
      <c r="C105" t="s">
        <v>25</v>
      </c>
      <c r="D105" t="s">
        <v>224</v>
      </c>
      <c r="E105" t="s">
        <v>336</v>
      </c>
      <c r="F105" t="s">
        <v>28</v>
      </c>
      <c r="G105">
        <f t="shared" si="18"/>
        <v>1</v>
      </c>
      <c r="H105">
        <f t="shared" si="19"/>
        <v>0</v>
      </c>
      <c r="I105">
        <f t="shared" si="20"/>
        <v>0</v>
      </c>
      <c r="J105">
        <f t="shared" si="21"/>
        <v>0</v>
      </c>
      <c r="K105">
        <f t="shared" si="22"/>
        <v>0</v>
      </c>
      <c r="L105" t="s">
        <v>29</v>
      </c>
      <c r="M105" t="s">
        <v>51</v>
      </c>
      <c r="N105">
        <f t="shared" si="23"/>
        <v>1</v>
      </c>
      <c r="O105" t="s">
        <v>44</v>
      </c>
      <c r="P105" t="s">
        <v>52</v>
      </c>
      <c r="Q105">
        <v>3</v>
      </c>
      <c r="R105">
        <v>5</v>
      </c>
      <c r="S105">
        <v>4</v>
      </c>
      <c r="T105">
        <v>3</v>
      </c>
      <c r="U105">
        <v>3</v>
      </c>
      <c r="V105">
        <v>3</v>
      </c>
      <c r="W105">
        <f t="shared" si="24"/>
        <v>3.5</v>
      </c>
      <c r="X105" t="s">
        <v>66</v>
      </c>
      <c r="Y105" t="s">
        <v>54</v>
      </c>
      <c r="Z105" t="s">
        <v>35</v>
      </c>
      <c r="AA105">
        <f t="shared" si="25"/>
        <v>0</v>
      </c>
      <c r="AB105">
        <v>31</v>
      </c>
      <c r="AC105" t="s">
        <v>100</v>
      </c>
      <c r="AD105">
        <f t="shared" si="26"/>
        <v>4</v>
      </c>
      <c r="AE105" t="s">
        <v>37</v>
      </c>
      <c r="AF105" t="s">
        <v>187</v>
      </c>
      <c r="AG105">
        <f t="shared" si="27"/>
        <v>0</v>
      </c>
      <c r="AH105">
        <f t="shared" si="28"/>
        <v>0</v>
      </c>
      <c r="AI105">
        <f t="shared" si="29"/>
        <v>1</v>
      </c>
      <c r="AJ105">
        <f t="shared" si="30"/>
        <v>0</v>
      </c>
      <c r="AK105">
        <f t="shared" si="31"/>
        <v>0</v>
      </c>
      <c r="AL105">
        <f t="shared" si="32"/>
        <v>0</v>
      </c>
      <c r="AM105">
        <f t="shared" si="33"/>
        <v>0</v>
      </c>
      <c r="AN105">
        <f t="shared" si="17"/>
        <v>0</v>
      </c>
    </row>
    <row r="106" spans="1:40">
      <c r="A106" t="s">
        <v>337</v>
      </c>
      <c r="B106" t="s">
        <v>24</v>
      </c>
      <c r="C106" t="s">
        <v>25</v>
      </c>
      <c r="D106" t="s">
        <v>338</v>
      </c>
      <c r="E106" t="s">
        <v>69</v>
      </c>
      <c r="F106" t="s">
        <v>75</v>
      </c>
      <c r="G106">
        <f t="shared" si="18"/>
        <v>0</v>
      </c>
      <c r="H106">
        <f t="shared" si="19"/>
        <v>0</v>
      </c>
      <c r="I106">
        <f t="shared" si="20"/>
        <v>0</v>
      </c>
      <c r="J106">
        <f t="shared" si="21"/>
        <v>0</v>
      </c>
      <c r="K106">
        <f t="shared" si="22"/>
        <v>0</v>
      </c>
      <c r="L106" t="s">
        <v>29</v>
      </c>
      <c r="M106" t="s">
        <v>51</v>
      </c>
      <c r="N106">
        <f t="shared" si="23"/>
        <v>1</v>
      </c>
      <c r="O106" t="s">
        <v>31</v>
      </c>
      <c r="P106" t="s">
        <v>32</v>
      </c>
      <c r="Q106">
        <v>3</v>
      </c>
      <c r="R106">
        <v>7</v>
      </c>
      <c r="S106">
        <v>7</v>
      </c>
      <c r="T106">
        <v>7</v>
      </c>
      <c r="U106">
        <v>1</v>
      </c>
      <c r="V106">
        <v>2</v>
      </c>
      <c r="W106">
        <f t="shared" si="24"/>
        <v>4.5</v>
      </c>
      <c r="X106" t="s">
        <v>66</v>
      </c>
      <c r="Y106" t="s">
        <v>67</v>
      </c>
      <c r="Z106" t="s">
        <v>35</v>
      </c>
      <c r="AA106">
        <f t="shared" si="25"/>
        <v>0</v>
      </c>
      <c r="AB106">
        <v>31</v>
      </c>
      <c r="AC106" t="s">
        <v>100</v>
      </c>
      <c r="AD106">
        <f t="shared" si="26"/>
        <v>4</v>
      </c>
      <c r="AE106" t="s">
        <v>55</v>
      </c>
      <c r="AF106" t="s">
        <v>38</v>
      </c>
      <c r="AG106">
        <f t="shared" si="27"/>
        <v>1</v>
      </c>
      <c r="AH106">
        <f t="shared" si="28"/>
        <v>0</v>
      </c>
      <c r="AI106">
        <f t="shared" si="29"/>
        <v>0</v>
      </c>
      <c r="AJ106">
        <f t="shared" si="30"/>
        <v>0</v>
      </c>
      <c r="AK106">
        <f t="shared" si="31"/>
        <v>0</v>
      </c>
      <c r="AL106">
        <f t="shared" si="32"/>
        <v>0</v>
      </c>
      <c r="AM106">
        <f t="shared" si="33"/>
        <v>0</v>
      </c>
      <c r="AN106">
        <f t="shared" si="17"/>
        <v>0</v>
      </c>
    </row>
    <row r="107" spans="1:40">
      <c r="A107" t="s">
        <v>339</v>
      </c>
      <c r="B107" t="s">
        <v>24</v>
      </c>
      <c r="C107" t="s">
        <v>25</v>
      </c>
      <c r="D107" t="s">
        <v>340</v>
      </c>
      <c r="E107" t="s">
        <v>149</v>
      </c>
      <c r="F107" t="s">
        <v>28</v>
      </c>
      <c r="G107">
        <f t="shared" si="18"/>
        <v>1</v>
      </c>
      <c r="H107">
        <f t="shared" si="19"/>
        <v>0</v>
      </c>
      <c r="I107">
        <f t="shared" si="20"/>
        <v>0</v>
      </c>
      <c r="J107">
        <f t="shared" si="21"/>
        <v>0</v>
      </c>
      <c r="K107">
        <f t="shared" si="22"/>
        <v>0</v>
      </c>
      <c r="L107" t="s">
        <v>29</v>
      </c>
      <c r="M107" t="s">
        <v>43</v>
      </c>
      <c r="N107">
        <f t="shared" si="23"/>
        <v>2</v>
      </c>
      <c r="O107" t="s">
        <v>52</v>
      </c>
      <c r="P107" t="s">
        <v>82</v>
      </c>
      <c r="Q107">
        <v>3</v>
      </c>
      <c r="R107">
        <v>6</v>
      </c>
      <c r="S107">
        <v>6</v>
      </c>
      <c r="T107">
        <v>6</v>
      </c>
      <c r="U107">
        <v>4</v>
      </c>
      <c r="V107">
        <v>4</v>
      </c>
      <c r="W107">
        <f t="shared" si="24"/>
        <v>4.833333333333333</v>
      </c>
      <c r="X107" t="s">
        <v>53</v>
      </c>
      <c r="Y107" t="s">
        <v>67</v>
      </c>
      <c r="Z107" t="s">
        <v>35</v>
      </c>
      <c r="AA107">
        <f t="shared" si="25"/>
        <v>0</v>
      </c>
      <c r="AB107">
        <v>25</v>
      </c>
      <c r="AC107" t="s">
        <v>77</v>
      </c>
      <c r="AD107">
        <f t="shared" si="26"/>
        <v>3</v>
      </c>
      <c r="AE107" t="s">
        <v>46</v>
      </c>
      <c r="AF107" t="s">
        <v>38</v>
      </c>
      <c r="AG107">
        <f t="shared" si="27"/>
        <v>1</v>
      </c>
      <c r="AH107">
        <f t="shared" si="28"/>
        <v>0</v>
      </c>
      <c r="AI107">
        <f t="shared" si="29"/>
        <v>0</v>
      </c>
      <c r="AJ107">
        <f t="shared" si="30"/>
        <v>0</v>
      </c>
      <c r="AK107">
        <f t="shared" si="31"/>
        <v>0</v>
      </c>
      <c r="AL107">
        <f t="shared" si="32"/>
        <v>0</v>
      </c>
      <c r="AM107">
        <f t="shared" si="33"/>
        <v>0</v>
      </c>
      <c r="AN107">
        <f t="shared" si="17"/>
        <v>0</v>
      </c>
    </row>
    <row r="108" spans="1:40" hidden="1">
      <c r="A108" t="s">
        <v>341</v>
      </c>
      <c r="B108" t="s">
        <v>24</v>
      </c>
      <c r="C108" t="s">
        <v>25</v>
      </c>
      <c r="D108" t="s">
        <v>340</v>
      </c>
      <c r="E108" t="s">
        <v>121</v>
      </c>
      <c r="F108" t="s">
        <v>28</v>
      </c>
      <c r="G108">
        <f t="shared" si="18"/>
        <v>1</v>
      </c>
      <c r="H108">
        <f t="shared" si="19"/>
        <v>0</v>
      </c>
      <c r="I108">
        <f t="shared" si="20"/>
        <v>0</v>
      </c>
      <c r="J108">
        <f t="shared" si="21"/>
        <v>0</v>
      </c>
      <c r="K108">
        <f t="shared" si="22"/>
        <v>0</v>
      </c>
      <c r="L108" t="s">
        <v>29</v>
      </c>
      <c r="M108" t="s">
        <v>30</v>
      </c>
      <c r="N108">
        <f t="shared" si="23"/>
        <v>5</v>
      </c>
      <c r="O108" t="s">
        <v>44</v>
      </c>
      <c r="P108" t="s">
        <v>32</v>
      </c>
      <c r="Q108">
        <v>5</v>
      </c>
      <c r="R108">
        <v>1</v>
      </c>
      <c r="S108">
        <v>4</v>
      </c>
      <c r="T108">
        <v>3</v>
      </c>
      <c r="U108">
        <v>3</v>
      </c>
      <c r="V108">
        <v>4</v>
      </c>
      <c r="W108">
        <f t="shared" si="24"/>
        <v>3.3333333333333335</v>
      </c>
      <c r="X108" t="s">
        <v>53</v>
      </c>
      <c r="Y108" t="s">
        <v>67</v>
      </c>
      <c r="Z108" t="s">
        <v>62</v>
      </c>
      <c r="AA108">
        <f t="shared" si="25"/>
        <v>1</v>
      </c>
      <c r="AB108">
        <v>38</v>
      </c>
      <c r="AC108" t="s">
        <v>77</v>
      </c>
      <c r="AD108">
        <f t="shared" si="26"/>
        <v>3</v>
      </c>
      <c r="AE108" t="s">
        <v>37</v>
      </c>
      <c r="AF108" t="s">
        <v>38</v>
      </c>
      <c r="AG108">
        <f t="shared" si="27"/>
        <v>1</v>
      </c>
      <c r="AH108">
        <f t="shared" si="28"/>
        <v>0</v>
      </c>
      <c r="AI108">
        <f t="shared" si="29"/>
        <v>0</v>
      </c>
      <c r="AJ108">
        <f t="shared" si="30"/>
        <v>0</v>
      </c>
      <c r="AK108">
        <f t="shared" si="31"/>
        <v>0</v>
      </c>
      <c r="AL108">
        <f t="shared" si="32"/>
        <v>0</v>
      </c>
      <c r="AM108">
        <f t="shared" si="33"/>
        <v>0</v>
      </c>
      <c r="AN108">
        <f t="shared" si="17"/>
        <v>0</v>
      </c>
    </row>
    <row r="109" spans="1:40" hidden="1">
      <c r="A109" t="s">
        <v>342</v>
      </c>
      <c r="B109" t="s">
        <v>24</v>
      </c>
      <c r="C109" t="s">
        <v>25</v>
      </c>
      <c r="D109" t="s">
        <v>73</v>
      </c>
      <c r="E109" t="s">
        <v>343</v>
      </c>
      <c r="F109" t="s">
        <v>52</v>
      </c>
      <c r="G109">
        <f t="shared" si="18"/>
        <v>0</v>
      </c>
      <c r="H109">
        <f t="shared" si="19"/>
        <v>0</v>
      </c>
      <c r="I109">
        <f t="shared" si="20"/>
        <v>0</v>
      </c>
      <c r="J109">
        <f t="shared" si="21"/>
        <v>0</v>
      </c>
      <c r="K109">
        <f t="shared" si="22"/>
        <v>0</v>
      </c>
      <c r="L109" t="s">
        <v>42</v>
      </c>
      <c r="M109" t="s">
        <v>43</v>
      </c>
      <c r="N109">
        <f t="shared" si="23"/>
        <v>2</v>
      </c>
      <c r="O109" t="s">
        <v>31</v>
      </c>
      <c r="P109" t="s">
        <v>32</v>
      </c>
      <c r="Q109">
        <v>6</v>
      </c>
      <c r="R109">
        <v>8</v>
      </c>
      <c r="S109">
        <v>8</v>
      </c>
      <c r="T109">
        <v>8</v>
      </c>
      <c r="U109">
        <v>8</v>
      </c>
      <c r="V109">
        <v>10</v>
      </c>
      <c r="W109">
        <f t="shared" si="24"/>
        <v>8</v>
      </c>
      <c r="X109" t="s">
        <v>76</v>
      </c>
      <c r="Y109" t="s">
        <v>54</v>
      </c>
      <c r="Z109" t="s">
        <v>62</v>
      </c>
      <c r="AA109">
        <f t="shared" si="25"/>
        <v>1</v>
      </c>
      <c r="AB109">
        <v>35</v>
      </c>
      <c r="AC109" t="s">
        <v>100</v>
      </c>
      <c r="AD109">
        <f t="shared" si="26"/>
        <v>4</v>
      </c>
      <c r="AE109" t="s">
        <v>37</v>
      </c>
      <c r="AF109" t="s">
        <v>187</v>
      </c>
      <c r="AG109">
        <f t="shared" si="27"/>
        <v>0</v>
      </c>
      <c r="AH109">
        <f t="shared" si="28"/>
        <v>0</v>
      </c>
      <c r="AI109">
        <f t="shared" si="29"/>
        <v>1</v>
      </c>
      <c r="AJ109">
        <f t="shared" si="30"/>
        <v>0</v>
      </c>
      <c r="AK109">
        <f t="shared" si="31"/>
        <v>0</v>
      </c>
      <c r="AL109">
        <f t="shared" si="32"/>
        <v>0</v>
      </c>
      <c r="AM109">
        <f t="shared" si="33"/>
        <v>0</v>
      </c>
      <c r="AN109">
        <f t="shared" si="17"/>
        <v>0</v>
      </c>
    </row>
    <row r="110" spans="1:40">
      <c r="A110" t="s">
        <v>344</v>
      </c>
      <c r="B110" t="s">
        <v>24</v>
      </c>
      <c r="C110" t="s">
        <v>25</v>
      </c>
      <c r="D110" t="s">
        <v>340</v>
      </c>
      <c r="E110" t="s">
        <v>345</v>
      </c>
      <c r="F110" t="s">
        <v>28</v>
      </c>
      <c r="G110">
        <f t="shared" si="18"/>
        <v>1</v>
      </c>
      <c r="H110">
        <f t="shared" si="19"/>
        <v>0</v>
      </c>
      <c r="I110">
        <f t="shared" si="20"/>
        <v>0</v>
      </c>
      <c r="J110">
        <f t="shared" si="21"/>
        <v>0</v>
      </c>
      <c r="K110">
        <f t="shared" si="22"/>
        <v>0</v>
      </c>
      <c r="L110" t="s">
        <v>29</v>
      </c>
      <c r="M110" t="s">
        <v>51</v>
      </c>
      <c r="N110">
        <f t="shared" si="23"/>
        <v>1</v>
      </c>
      <c r="O110" t="s">
        <v>116</v>
      </c>
      <c r="P110" t="s">
        <v>218</v>
      </c>
      <c r="Q110">
        <v>0</v>
      </c>
      <c r="R110">
        <v>0</v>
      </c>
      <c r="S110">
        <v>0</v>
      </c>
      <c r="T110">
        <v>2</v>
      </c>
      <c r="U110">
        <v>2</v>
      </c>
      <c r="V110">
        <v>5</v>
      </c>
      <c r="W110">
        <f t="shared" si="24"/>
        <v>1.5</v>
      </c>
      <c r="X110" t="s">
        <v>76</v>
      </c>
      <c r="Y110" t="s">
        <v>54</v>
      </c>
      <c r="Z110" t="s">
        <v>35</v>
      </c>
      <c r="AA110">
        <f t="shared" si="25"/>
        <v>0</v>
      </c>
      <c r="AB110">
        <v>25</v>
      </c>
      <c r="AC110" t="s">
        <v>77</v>
      </c>
      <c r="AD110">
        <f t="shared" si="26"/>
        <v>3</v>
      </c>
      <c r="AE110" t="s">
        <v>46</v>
      </c>
      <c r="AF110" t="s">
        <v>146</v>
      </c>
      <c r="AG110">
        <f t="shared" si="27"/>
        <v>0</v>
      </c>
      <c r="AH110">
        <f t="shared" si="28"/>
        <v>0</v>
      </c>
      <c r="AI110">
        <f t="shared" si="29"/>
        <v>0</v>
      </c>
      <c r="AJ110">
        <f t="shared" si="30"/>
        <v>1</v>
      </c>
      <c r="AK110">
        <f t="shared" si="31"/>
        <v>0</v>
      </c>
      <c r="AL110">
        <f t="shared" si="32"/>
        <v>0</v>
      </c>
      <c r="AM110">
        <f t="shared" si="33"/>
        <v>0</v>
      </c>
      <c r="AN110">
        <f t="shared" si="17"/>
        <v>0</v>
      </c>
    </row>
    <row r="111" spans="1:40" hidden="1">
      <c r="A111" t="s">
        <v>346</v>
      </c>
      <c r="B111" t="s">
        <v>24</v>
      </c>
      <c r="C111" t="s">
        <v>25</v>
      </c>
      <c r="D111" t="s">
        <v>347</v>
      </c>
      <c r="E111" t="s">
        <v>276</v>
      </c>
      <c r="F111" t="s">
        <v>28</v>
      </c>
      <c r="G111">
        <f t="shared" si="18"/>
        <v>1</v>
      </c>
      <c r="H111">
        <f t="shared" si="19"/>
        <v>0</v>
      </c>
      <c r="I111">
        <f t="shared" si="20"/>
        <v>0</v>
      </c>
      <c r="J111">
        <f t="shared" si="21"/>
        <v>0</v>
      </c>
      <c r="K111">
        <f t="shared" si="22"/>
        <v>0</v>
      </c>
      <c r="L111" t="s">
        <v>29</v>
      </c>
      <c r="M111" t="s">
        <v>51</v>
      </c>
      <c r="N111">
        <f t="shared" si="23"/>
        <v>1</v>
      </c>
      <c r="O111" t="s">
        <v>116</v>
      </c>
      <c r="P111" t="s">
        <v>32</v>
      </c>
      <c r="Q111">
        <v>1</v>
      </c>
      <c r="R111">
        <v>2</v>
      </c>
      <c r="S111">
        <v>1</v>
      </c>
      <c r="T111">
        <v>5</v>
      </c>
      <c r="U111">
        <v>6</v>
      </c>
      <c r="V111">
        <v>6</v>
      </c>
      <c r="W111">
        <f t="shared" si="24"/>
        <v>3.5</v>
      </c>
      <c r="X111" t="s">
        <v>76</v>
      </c>
      <c r="Y111" t="s">
        <v>67</v>
      </c>
      <c r="Z111" t="s">
        <v>62</v>
      </c>
      <c r="AA111">
        <f t="shared" si="25"/>
        <v>1</v>
      </c>
      <c r="AB111">
        <v>29</v>
      </c>
      <c r="AC111" t="s">
        <v>77</v>
      </c>
      <c r="AD111">
        <f t="shared" si="26"/>
        <v>3</v>
      </c>
      <c r="AE111" t="s">
        <v>55</v>
      </c>
      <c r="AF111" t="s">
        <v>56</v>
      </c>
      <c r="AG111">
        <f t="shared" si="27"/>
        <v>0</v>
      </c>
      <c r="AH111">
        <f t="shared" si="28"/>
        <v>1</v>
      </c>
      <c r="AI111">
        <f t="shared" si="29"/>
        <v>0</v>
      </c>
      <c r="AJ111">
        <f t="shared" si="30"/>
        <v>0</v>
      </c>
      <c r="AK111">
        <f t="shared" si="31"/>
        <v>0</v>
      </c>
      <c r="AL111">
        <f t="shared" si="32"/>
        <v>0</v>
      </c>
      <c r="AM111">
        <f t="shared" si="33"/>
        <v>0</v>
      </c>
      <c r="AN111">
        <f t="shared" si="17"/>
        <v>0</v>
      </c>
    </row>
    <row r="112" spans="1:40">
      <c r="A112" t="s">
        <v>348</v>
      </c>
      <c r="B112" t="s">
        <v>24</v>
      </c>
      <c r="C112" t="s">
        <v>25</v>
      </c>
      <c r="D112" t="s">
        <v>292</v>
      </c>
      <c r="E112" t="s">
        <v>349</v>
      </c>
      <c r="F112" t="s">
        <v>52</v>
      </c>
      <c r="G112">
        <f t="shared" si="18"/>
        <v>0</v>
      </c>
      <c r="H112">
        <f t="shared" si="19"/>
        <v>0</v>
      </c>
      <c r="I112">
        <f t="shared" si="20"/>
        <v>0</v>
      </c>
      <c r="J112">
        <f t="shared" si="21"/>
        <v>0</v>
      </c>
      <c r="K112">
        <f t="shared" si="22"/>
        <v>0</v>
      </c>
      <c r="L112" t="s">
        <v>29</v>
      </c>
      <c r="M112" t="s">
        <v>91</v>
      </c>
      <c r="N112">
        <f t="shared" si="23"/>
        <v>3</v>
      </c>
      <c r="O112" t="s">
        <v>52</v>
      </c>
      <c r="P112" t="s">
        <v>32</v>
      </c>
      <c r="Q112">
        <v>7</v>
      </c>
      <c r="R112">
        <v>9</v>
      </c>
      <c r="S112">
        <v>9</v>
      </c>
      <c r="T112">
        <v>8</v>
      </c>
      <c r="U112">
        <v>8</v>
      </c>
      <c r="V112">
        <v>9</v>
      </c>
      <c r="W112">
        <f t="shared" si="24"/>
        <v>8.3333333333333339</v>
      </c>
      <c r="X112" t="s">
        <v>76</v>
      </c>
      <c r="Y112" t="s">
        <v>54</v>
      </c>
      <c r="Z112" t="s">
        <v>35</v>
      </c>
      <c r="AA112">
        <f t="shared" si="25"/>
        <v>0</v>
      </c>
      <c r="AB112">
        <v>35</v>
      </c>
      <c r="AC112" t="s">
        <v>77</v>
      </c>
      <c r="AD112">
        <f t="shared" si="26"/>
        <v>3</v>
      </c>
      <c r="AE112" t="s">
        <v>88</v>
      </c>
      <c r="AF112" t="s">
        <v>172</v>
      </c>
      <c r="AG112">
        <f t="shared" si="27"/>
        <v>0</v>
      </c>
      <c r="AH112">
        <f t="shared" si="28"/>
        <v>0</v>
      </c>
      <c r="AI112">
        <f t="shared" si="29"/>
        <v>0</v>
      </c>
      <c r="AJ112">
        <f t="shared" si="30"/>
        <v>0</v>
      </c>
      <c r="AK112">
        <f t="shared" si="31"/>
        <v>0</v>
      </c>
      <c r="AL112">
        <f t="shared" si="32"/>
        <v>0</v>
      </c>
      <c r="AM112">
        <f t="shared" si="33"/>
        <v>0</v>
      </c>
      <c r="AN112">
        <f t="shared" si="17"/>
        <v>1</v>
      </c>
    </row>
    <row r="113" spans="1:40" hidden="1">
      <c r="A113" t="s">
        <v>350</v>
      </c>
      <c r="B113" t="s">
        <v>24</v>
      </c>
      <c r="C113" t="s">
        <v>25</v>
      </c>
      <c r="D113" t="s">
        <v>351</v>
      </c>
      <c r="E113" t="s">
        <v>352</v>
      </c>
      <c r="F113" t="s">
        <v>28</v>
      </c>
      <c r="G113">
        <f t="shared" si="18"/>
        <v>1</v>
      </c>
      <c r="H113">
        <f t="shared" si="19"/>
        <v>0</v>
      </c>
      <c r="I113">
        <f t="shared" si="20"/>
        <v>0</v>
      </c>
      <c r="J113">
        <f t="shared" si="21"/>
        <v>0</v>
      </c>
      <c r="K113">
        <f t="shared" si="22"/>
        <v>0</v>
      </c>
      <c r="L113" t="s">
        <v>29</v>
      </c>
      <c r="M113" t="s">
        <v>91</v>
      </c>
      <c r="N113">
        <f t="shared" si="23"/>
        <v>3</v>
      </c>
      <c r="O113" t="s">
        <v>52</v>
      </c>
      <c r="P113" t="s">
        <v>82</v>
      </c>
      <c r="Q113">
        <v>5</v>
      </c>
      <c r="R113">
        <v>8</v>
      </c>
      <c r="S113">
        <v>8</v>
      </c>
      <c r="T113">
        <v>7</v>
      </c>
      <c r="U113">
        <v>6</v>
      </c>
      <c r="V113">
        <v>7</v>
      </c>
      <c r="W113">
        <f t="shared" si="24"/>
        <v>6.833333333333333</v>
      </c>
      <c r="X113" t="s">
        <v>61</v>
      </c>
      <c r="Y113" t="s">
        <v>34</v>
      </c>
      <c r="Z113" t="s">
        <v>62</v>
      </c>
      <c r="AA113">
        <f t="shared" si="25"/>
        <v>1</v>
      </c>
      <c r="AB113">
        <v>39</v>
      </c>
      <c r="AC113" t="s">
        <v>77</v>
      </c>
      <c r="AD113">
        <f t="shared" si="26"/>
        <v>3</v>
      </c>
      <c r="AE113" t="s">
        <v>46</v>
      </c>
      <c r="AF113" t="s">
        <v>38</v>
      </c>
      <c r="AG113">
        <f t="shared" si="27"/>
        <v>1</v>
      </c>
      <c r="AH113">
        <f t="shared" si="28"/>
        <v>0</v>
      </c>
      <c r="AI113">
        <f t="shared" si="29"/>
        <v>0</v>
      </c>
      <c r="AJ113">
        <f t="shared" si="30"/>
        <v>0</v>
      </c>
      <c r="AK113">
        <f t="shared" si="31"/>
        <v>0</v>
      </c>
      <c r="AL113">
        <f t="shared" si="32"/>
        <v>0</v>
      </c>
      <c r="AM113">
        <f t="shared" si="33"/>
        <v>0</v>
      </c>
      <c r="AN113">
        <f t="shared" si="17"/>
        <v>0</v>
      </c>
    </row>
    <row r="114" spans="1:40">
      <c r="A114" t="s">
        <v>353</v>
      </c>
      <c r="B114" t="s">
        <v>24</v>
      </c>
      <c r="C114" t="s">
        <v>25</v>
      </c>
      <c r="D114" t="s">
        <v>354</v>
      </c>
      <c r="E114" t="s">
        <v>283</v>
      </c>
      <c r="F114" t="s">
        <v>28</v>
      </c>
      <c r="G114">
        <f t="shared" si="18"/>
        <v>1</v>
      </c>
      <c r="H114">
        <f t="shared" si="19"/>
        <v>0</v>
      </c>
      <c r="I114">
        <f t="shared" si="20"/>
        <v>0</v>
      </c>
      <c r="J114">
        <f t="shared" si="21"/>
        <v>0</v>
      </c>
      <c r="K114">
        <f t="shared" si="22"/>
        <v>0</v>
      </c>
      <c r="L114" t="s">
        <v>29</v>
      </c>
      <c r="M114" t="s">
        <v>51</v>
      </c>
      <c r="N114">
        <f t="shared" si="23"/>
        <v>1</v>
      </c>
      <c r="O114" t="s">
        <v>52</v>
      </c>
      <c r="P114" t="s">
        <v>32</v>
      </c>
      <c r="Q114">
        <v>4</v>
      </c>
      <c r="R114">
        <v>8</v>
      </c>
      <c r="S114">
        <v>8</v>
      </c>
      <c r="T114">
        <v>8</v>
      </c>
      <c r="U114">
        <v>7</v>
      </c>
      <c r="V114">
        <v>8</v>
      </c>
      <c r="W114">
        <f t="shared" si="24"/>
        <v>7.166666666666667</v>
      </c>
      <c r="X114" t="s">
        <v>66</v>
      </c>
      <c r="Y114" t="s">
        <v>34</v>
      </c>
      <c r="Z114" t="s">
        <v>35</v>
      </c>
      <c r="AA114">
        <f t="shared" si="25"/>
        <v>0</v>
      </c>
      <c r="AB114">
        <v>33</v>
      </c>
      <c r="AC114" t="s">
        <v>77</v>
      </c>
      <c r="AD114">
        <f t="shared" si="26"/>
        <v>3</v>
      </c>
      <c r="AE114" t="s">
        <v>88</v>
      </c>
      <c r="AF114" t="s">
        <v>172</v>
      </c>
      <c r="AG114">
        <f t="shared" si="27"/>
        <v>0</v>
      </c>
      <c r="AH114">
        <f t="shared" si="28"/>
        <v>0</v>
      </c>
      <c r="AI114">
        <f t="shared" si="29"/>
        <v>0</v>
      </c>
      <c r="AJ114">
        <f t="shared" si="30"/>
        <v>0</v>
      </c>
      <c r="AK114">
        <f t="shared" si="31"/>
        <v>0</v>
      </c>
      <c r="AL114">
        <f t="shared" si="32"/>
        <v>0</v>
      </c>
      <c r="AM114">
        <f t="shared" si="33"/>
        <v>0</v>
      </c>
      <c r="AN114">
        <f t="shared" si="17"/>
        <v>1</v>
      </c>
    </row>
    <row r="115" spans="1:40" hidden="1">
      <c r="A115" t="s">
        <v>355</v>
      </c>
      <c r="B115" t="s">
        <v>24</v>
      </c>
      <c r="C115" t="s">
        <v>25</v>
      </c>
      <c r="D115" t="s">
        <v>356</v>
      </c>
      <c r="E115" t="s">
        <v>253</v>
      </c>
      <c r="F115" t="s">
        <v>28</v>
      </c>
      <c r="G115">
        <f t="shared" si="18"/>
        <v>1</v>
      </c>
      <c r="H115">
        <f t="shared" si="19"/>
        <v>0</v>
      </c>
      <c r="I115">
        <f t="shared" si="20"/>
        <v>0</v>
      </c>
      <c r="J115">
        <f t="shared" si="21"/>
        <v>0</v>
      </c>
      <c r="K115">
        <f t="shared" si="22"/>
        <v>0</v>
      </c>
      <c r="L115" t="s">
        <v>29</v>
      </c>
      <c r="M115" t="s">
        <v>84</v>
      </c>
      <c r="N115">
        <f t="shared" si="23"/>
        <v>4</v>
      </c>
      <c r="O115" t="s">
        <v>44</v>
      </c>
      <c r="P115" t="s">
        <v>52</v>
      </c>
      <c r="Q115">
        <v>7</v>
      </c>
      <c r="R115">
        <v>9</v>
      </c>
      <c r="S115">
        <v>10</v>
      </c>
      <c r="T115">
        <v>6</v>
      </c>
      <c r="U115">
        <v>4</v>
      </c>
      <c r="V115">
        <v>4</v>
      </c>
      <c r="W115">
        <f t="shared" si="24"/>
        <v>6.666666666666667</v>
      </c>
      <c r="X115" t="s">
        <v>76</v>
      </c>
      <c r="Y115" t="s">
        <v>52</v>
      </c>
      <c r="Z115" t="s">
        <v>62</v>
      </c>
      <c r="AA115">
        <f t="shared" si="25"/>
        <v>1</v>
      </c>
      <c r="AB115">
        <v>42</v>
      </c>
      <c r="AC115" t="s">
        <v>100</v>
      </c>
      <c r="AD115">
        <f t="shared" si="26"/>
        <v>4</v>
      </c>
      <c r="AE115" t="s">
        <v>88</v>
      </c>
      <c r="AF115" t="s">
        <v>38</v>
      </c>
      <c r="AG115">
        <f t="shared" si="27"/>
        <v>1</v>
      </c>
      <c r="AH115">
        <f t="shared" si="28"/>
        <v>0</v>
      </c>
      <c r="AI115">
        <f t="shared" si="29"/>
        <v>0</v>
      </c>
      <c r="AJ115">
        <f t="shared" si="30"/>
        <v>0</v>
      </c>
      <c r="AK115">
        <f t="shared" si="31"/>
        <v>0</v>
      </c>
      <c r="AL115">
        <f t="shared" si="32"/>
        <v>0</v>
      </c>
      <c r="AM115">
        <f t="shared" si="33"/>
        <v>0</v>
      </c>
      <c r="AN115">
        <f t="shared" si="17"/>
        <v>0</v>
      </c>
    </row>
    <row r="116" spans="1:40">
      <c r="A116" t="s">
        <v>357</v>
      </c>
      <c r="B116" t="s">
        <v>24</v>
      </c>
      <c r="C116" t="s">
        <v>25</v>
      </c>
      <c r="D116" t="s">
        <v>358</v>
      </c>
      <c r="E116" t="s">
        <v>359</v>
      </c>
      <c r="F116" t="s">
        <v>28</v>
      </c>
      <c r="G116">
        <f t="shared" si="18"/>
        <v>1</v>
      </c>
      <c r="H116">
        <f t="shared" si="19"/>
        <v>0</v>
      </c>
      <c r="I116">
        <f t="shared" si="20"/>
        <v>0</v>
      </c>
      <c r="J116">
        <f t="shared" si="21"/>
        <v>0</v>
      </c>
      <c r="K116">
        <f t="shared" si="22"/>
        <v>0</v>
      </c>
      <c r="L116" t="s">
        <v>42</v>
      </c>
      <c r="M116" t="s">
        <v>43</v>
      </c>
      <c r="N116">
        <f t="shared" si="23"/>
        <v>2</v>
      </c>
      <c r="O116" t="s">
        <v>116</v>
      </c>
      <c r="P116" t="s">
        <v>45</v>
      </c>
      <c r="Q116">
        <v>10</v>
      </c>
      <c r="R116">
        <v>8</v>
      </c>
      <c r="S116">
        <v>9</v>
      </c>
      <c r="T116">
        <v>10</v>
      </c>
      <c r="U116">
        <v>10</v>
      </c>
      <c r="V116">
        <v>10</v>
      </c>
      <c r="W116">
        <f t="shared" si="24"/>
        <v>9.5</v>
      </c>
      <c r="X116" t="s">
        <v>53</v>
      </c>
      <c r="Y116" t="s">
        <v>67</v>
      </c>
      <c r="Z116" t="s">
        <v>35</v>
      </c>
      <c r="AA116">
        <f t="shared" si="25"/>
        <v>0</v>
      </c>
      <c r="AB116">
        <v>25</v>
      </c>
      <c r="AC116" t="s">
        <v>77</v>
      </c>
      <c r="AD116">
        <f t="shared" si="26"/>
        <v>3</v>
      </c>
      <c r="AE116" t="s">
        <v>37</v>
      </c>
      <c r="AF116" t="s">
        <v>38</v>
      </c>
      <c r="AG116">
        <f t="shared" si="27"/>
        <v>1</v>
      </c>
      <c r="AH116">
        <f t="shared" si="28"/>
        <v>0</v>
      </c>
      <c r="AI116">
        <f t="shared" si="29"/>
        <v>0</v>
      </c>
      <c r="AJ116">
        <f t="shared" si="30"/>
        <v>0</v>
      </c>
      <c r="AK116">
        <f t="shared" si="31"/>
        <v>0</v>
      </c>
      <c r="AL116">
        <f t="shared" si="32"/>
        <v>0</v>
      </c>
      <c r="AM116">
        <f t="shared" si="33"/>
        <v>0</v>
      </c>
      <c r="AN116">
        <f t="shared" si="17"/>
        <v>0</v>
      </c>
    </row>
    <row r="117" spans="1:40">
      <c r="A117" t="s">
        <v>360</v>
      </c>
      <c r="B117" t="s">
        <v>24</v>
      </c>
      <c r="C117" t="s">
        <v>25</v>
      </c>
      <c r="D117" t="s">
        <v>361</v>
      </c>
      <c r="E117" t="s">
        <v>151</v>
      </c>
      <c r="F117" t="s">
        <v>70</v>
      </c>
      <c r="G117">
        <f t="shared" si="18"/>
        <v>0</v>
      </c>
      <c r="H117">
        <f t="shared" si="19"/>
        <v>0</v>
      </c>
      <c r="I117">
        <f t="shared" si="20"/>
        <v>1</v>
      </c>
      <c r="J117">
        <f t="shared" si="21"/>
        <v>0</v>
      </c>
      <c r="K117">
        <f t="shared" si="22"/>
        <v>0</v>
      </c>
      <c r="L117" t="s">
        <v>42</v>
      </c>
      <c r="M117" t="s">
        <v>84</v>
      </c>
      <c r="N117">
        <f t="shared" si="23"/>
        <v>4</v>
      </c>
      <c r="O117" t="s">
        <v>44</v>
      </c>
      <c r="P117" t="s">
        <v>32</v>
      </c>
      <c r="Q117">
        <v>8</v>
      </c>
      <c r="R117">
        <v>7</v>
      </c>
      <c r="S117">
        <v>6</v>
      </c>
      <c r="T117">
        <v>6</v>
      </c>
      <c r="U117">
        <v>5</v>
      </c>
      <c r="V117">
        <v>9</v>
      </c>
      <c r="W117">
        <f t="shared" si="24"/>
        <v>6.833333333333333</v>
      </c>
      <c r="X117" t="s">
        <v>76</v>
      </c>
      <c r="Y117" t="s">
        <v>67</v>
      </c>
      <c r="Z117" t="s">
        <v>35</v>
      </c>
      <c r="AA117">
        <f t="shared" si="25"/>
        <v>0</v>
      </c>
      <c r="AB117">
        <v>22</v>
      </c>
      <c r="AC117" t="s">
        <v>77</v>
      </c>
      <c r="AD117">
        <f t="shared" si="26"/>
        <v>3</v>
      </c>
      <c r="AE117" t="s">
        <v>37</v>
      </c>
      <c r="AF117" t="s">
        <v>38</v>
      </c>
      <c r="AG117">
        <f t="shared" si="27"/>
        <v>1</v>
      </c>
      <c r="AH117">
        <f t="shared" si="28"/>
        <v>0</v>
      </c>
      <c r="AI117">
        <f t="shared" si="29"/>
        <v>0</v>
      </c>
      <c r="AJ117">
        <f t="shared" si="30"/>
        <v>0</v>
      </c>
      <c r="AK117">
        <f t="shared" si="31"/>
        <v>0</v>
      </c>
      <c r="AL117">
        <f t="shared" si="32"/>
        <v>0</v>
      </c>
      <c r="AM117">
        <f t="shared" si="33"/>
        <v>0</v>
      </c>
      <c r="AN117">
        <f t="shared" si="17"/>
        <v>0</v>
      </c>
    </row>
    <row r="118" spans="1:40">
      <c r="A118" t="s">
        <v>362</v>
      </c>
      <c r="B118" t="s">
        <v>24</v>
      </c>
      <c r="C118" t="s">
        <v>25</v>
      </c>
      <c r="D118" t="s">
        <v>363</v>
      </c>
      <c r="E118" t="s">
        <v>364</v>
      </c>
      <c r="F118" t="s">
        <v>28</v>
      </c>
      <c r="G118">
        <f t="shared" si="18"/>
        <v>1</v>
      </c>
      <c r="H118">
        <f t="shared" si="19"/>
        <v>0</v>
      </c>
      <c r="I118">
        <f t="shared" si="20"/>
        <v>0</v>
      </c>
      <c r="J118">
        <f t="shared" si="21"/>
        <v>0</v>
      </c>
      <c r="K118">
        <f t="shared" si="22"/>
        <v>0</v>
      </c>
      <c r="L118" t="s">
        <v>42</v>
      </c>
      <c r="M118" t="s">
        <v>51</v>
      </c>
      <c r="N118">
        <f t="shared" si="23"/>
        <v>1</v>
      </c>
      <c r="O118" t="s">
        <v>116</v>
      </c>
      <c r="P118" t="s">
        <v>32</v>
      </c>
      <c r="Q118">
        <v>4</v>
      </c>
      <c r="R118">
        <v>9</v>
      </c>
      <c r="S118">
        <v>10</v>
      </c>
      <c r="T118">
        <v>9</v>
      </c>
      <c r="U118">
        <v>9</v>
      </c>
      <c r="V118">
        <v>10</v>
      </c>
      <c r="W118">
        <f t="shared" si="24"/>
        <v>8.5</v>
      </c>
      <c r="X118" t="s">
        <v>53</v>
      </c>
      <c r="Y118" t="s">
        <v>67</v>
      </c>
      <c r="Z118" t="s">
        <v>35</v>
      </c>
      <c r="AA118">
        <f t="shared" si="25"/>
        <v>0</v>
      </c>
      <c r="AB118">
        <v>29</v>
      </c>
      <c r="AC118" t="s">
        <v>138</v>
      </c>
      <c r="AD118">
        <f t="shared" si="26"/>
        <v>2</v>
      </c>
      <c r="AE118" t="s">
        <v>88</v>
      </c>
      <c r="AF118" t="s">
        <v>172</v>
      </c>
      <c r="AG118">
        <f t="shared" si="27"/>
        <v>0</v>
      </c>
      <c r="AH118">
        <f t="shared" si="28"/>
        <v>0</v>
      </c>
      <c r="AI118">
        <f t="shared" si="29"/>
        <v>0</v>
      </c>
      <c r="AJ118">
        <f t="shared" si="30"/>
        <v>0</v>
      </c>
      <c r="AK118">
        <f t="shared" si="31"/>
        <v>0</v>
      </c>
      <c r="AL118">
        <f t="shared" si="32"/>
        <v>0</v>
      </c>
      <c r="AM118">
        <f t="shared" si="33"/>
        <v>0</v>
      </c>
      <c r="AN118">
        <f t="shared" si="17"/>
        <v>1</v>
      </c>
    </row>
    <row r="119" spans="1:40">
      <c r="A119" t="s">
        <v>365</v>
      </c>
      <c r="B119" t="s">
        <v>24</v>
      </c>
      <c r="C119" t="s">
        <v>25</v>
      </c>
      <c r="D119" t="s">
        <v>366</v>
      </c>
      <c r="E119" t="s">
        <v>253</v>
      </c>
      <c r="F119" t="s">
        <v>50</v>
      </c>
      <c r="G119">
        <f t="shared" si="18"/>
        <v>0</v>
      </c>
      <c r="H119">
        <f t="shared" si="19"/>
        <v>1</v>
      </c>
      <c r="I119">
        <f t="shared" si="20"/>
        <v>0</v>
      </c>
      <c r="J119">
        <f t="shared" si="21"/>
        <v>0</v>
      </c>
      <c r="K119">
        <f t="shared" si="22"/>
        <v>0</v>
      </c>
      <c r="L119" t="s">
        <v>29</v>
      </c>
      <c r="M119" t="s">
        <v>43</v>
      </c>
      <c r="N119">
        <f t="shared" si="23"/>
        <v>2</v>
      </c>
      <c r="O119" t="s">
        <v>52</v>
      </c>
      <c r="P119" t="s">
        <v>184</v>
      </c>
      <c r="Q119">
        <v>6</v>
      </c>
      <c r="R119">
        <v>6</v>
      </c>
      <c r="S119">
        <v>6</v>
      </c>
      <c r="T119">
        <v>6</v>
      </c>
      <c r="U119">
        <v>6</v>
      </c>
      <c r="V119">
        <v>6</v>
      </c>
      <c r="W119">
        <f t="shared" si="24"/>
        <v>6</v>
      </c>
      <c r="X119" t="s">
        <v>66</v>
      </c>
      <c r="Y119" t="s">
        <v>110</v>
      </c>
      <c r="Z119" t="s">
        <v>35</v>
      </c>
      <c r="AA119">
        <f t="shared" si="25"/>
        <v>0</v>
      </c>
      <c r="AB119">
        <v>25</v>
      </c>
      <c r="AC119" t="s">
        <v>96</v>
      </c>
      <c r="AD119">
        <f t="shared" si="26"/>
        <v>1</v>
      </c>
      <c r="AE119" t="s">
        <v>52</v>
      </c>
      <c r="AF119" t="s">
        <v>367</v>
      </c>
      <c r="AG119">
        <f t="shared" si="27"/>
        <v>0</v>
      </c>
      <c r="AH119">
        <f t="shared" si="28"/>
        <v>0</v>
      </c>
      <c r="AI119">
        <f t="shared" si="29"/>
        <v>0</v>
      </c>
      <c r="AJ119">
        <f t="shared" si="30"/>
        <v>0</v>
      </c>
      <c r="AK119">
        <f t="shared" si="31"/>
        <v>0</v>
      </c>
      <c r="AL119">
        <f t="shared" si="32"/>
        <v>0</v>
      </c>
      <c r="AM119">
        <f t="shared" si="33"/>
        <v>0</v>
      </c>
      <c r="AN119">
        <f t="shared" si="17"/>
        <v>0</v>
      </c>
    </row>
    <row r="120" spans="1:40">
      <c r="A120" t="s">
        <v>368</v>
      </c>
      <c r="B120" t="s">
        <v>24</v>
      </c>
      <c r="C120" t="s">
        <v>25</v>
      </c>
      <c r="D120" t="s">
        <v>366</v>
      </c>
      <c r="E120" t="s">
        <v>121</v>
      </c>
      <c r="F120" t="s">
        <v>50</v>
      </c>
      <c r="G120">
        <f t="shared" si="18"/>
        <v>0</v>
      </c>
      <c r="H120">
        <f t="shared" si="19"/>
        <v>1</v>
      </c>
      <c r="I120">
        <f t="shared" si="20"/>
        <v>0</v>
      </c>
      <c r="J120">
        <f t="shared" si="21"/>
        <v>0</v>
      </c>
      <c r="K120">
        <f t="shared" si="22"/>
        <v>0</v>
      </c>
      <c r="L120" t="s">
        <v>29</v>
      </c>
      <c r="M120" t="s">
        <v>91</v>
      </c>
      <c r="N120">
        <f t="shared" si="23"/>
        <v>3</v>
      </c>
      <c r="O120" t="s">
        <v>52</v>
      </c>
      <c r="P120" t="s">
        <v>32</v>
      </c>
      <c r="Q120">
        <v>5</v>
      </c>
      <c r="R120">
        <v>7</v>
      </c>
      <c r="S120">
        <v>7</v>
      </c>
      <c r="T120">
        <v>6</v>
      </c>
      <c r="U120">
        <v>6</v>
      </c>
      <c r="V120">
        <v>7</v>
      </c>
      <c r="W120">
        <f t="shared" si="24"/>
        <v>6.333333333333333</v>
      </c>
      <c r="X120" t="s">
        <v>76</v>
      </c>
      <c r="Y120" t="s">
        <v>67</v>
      </c>
      <c r="Z120" t="s">
        <v>35</v>
      </c>
      <c r="AA120">
        <f t="shared" si="25"/>
        <v>0</v>
      </c>
      <c r="AB120">
        <v>45</v>
      </c>
      <c r="AC120" t="s">
        <v>100</v>
      </c>
      <c r="AD120">
        <f t="shared" si="26"/>
        <v>4</v>
      </c>
      <c r="AE120" t="s">
        <v>37</v>
      </c>
      <c r="AF120" t="s">
        <v>38</v>
      </c>
      <c r="AG120">
        <f t="shared" si="27"/>
        <v>1</v>
      </c>
      <c r="AH120">
        <f t="shared" si="28"/>
        <v>0</v>
      </c>
      <c r="AI120">
        <f t="shared" si="29"/>
        <v>0</v>
      </c>
      <c r="AJ120">
        <f t="shared" si="30"/>
        <v>0</v>
      </c>
      <c r="AK120">
        <f t="shared" si="31"/>
        <v>0</v>
      </c>
      <c r="AL120">
        <f t="shared" si="32"/>
        <v>0</v>
      </c>
      <c r="AM120">
        <f t="shared" si="33"/>
        <v>0</v>
      </c>
      <c r="AN120">
        <f t="shared" si="17"/>
        <v>0</v>
      </c>
    </row>
    <row r="121" spans="1:40">
      <c r="A121" t="s">
        <v>369</v>
      </c>
      <c r="B121" t="s">
        <v>24</v>
      </c>
      <c r="C121" t="s">
        <v>25</v>
      </c>
      <c r="D121" t="s">
        <v>370</v>
      </c>
      <c r="E121" t="s">
        <v>90</v>
      </c>
      <c r="F121" t="s">
        <v>28</v>
      </c>
      <c r="G121">
        <f t="shared" si="18"/>
        <v>1</v>
      </c>
      <c r="H121">
        <f t="shared" si="19"/>
        <v>0</v>
      </c>
      <c r="I121">
        <f t="shared" si="20"/>
        <v>0</v>
      </c>
      <c r="J121">
        <f t="shared" si="21"/>
        <v>0</v>
      </c>
      <c r="K121">
        <f t="shared" si="22"/>
        <v>0</v>
      </c>
      <c r="L121" t="s">
        <v>29</v>
      </c>
      <c r="M121" t="s">
        <v>91</v>
      </c>
      <c r="N121">
        <f t="shared" si="23"/>
        <v>3</v>
      </c>
      <c r="O121" t="s">
        <v>31</v>
      </c>
      <c r="P121" t="s">
        <v>82</v>
      </c>
      <c r="Q121">
        <v>7</v>
      </c>
      <c r="R121">
        <v>3</v>
      </c>
      <c r="S121">
        <v>8</v>
      </c>
      <c r="T121">
        <v>6</v>
      </c>
      <c r="U121">
        <v>8</v>
      </c>
      <c r="V121">
        <v>8</v>
      </c>
      <c r="W121">
        <f t="shared" si="24"/>
        <v>6.666666666666667</v>
      </c>
      <c r="X121" t="s">
        <v>53</v>
      </c>
      <c r="Y121" t="s">
        <v>54</v>
      </c>
      <c r="Z121" t="s">
        <v>35</v>
      </c>
      <c r="AA121">
        <f t="shared" si="25"/>
        <v>0</v>
      </c>
      <c r="AB121">
        <v>24</v>
      </c>
      <c r="AC121" t="s">
        <v>77</v>
      </c>
      <c r="AD121">
        <f t="shared" si="26"/>
        <v>3</v>
      </c>
      <c r="AE121" t="s">
        <v>37</v>
      </c>
      <c r="AF121" t="s">
        <v>38</v>
      </c>
      <c r="AG121">
        <f t="shared" si="27"/>
        <v>1</v>
      </c>
      <c r="AH121">
        <f t="shared" si="28"/>
        <v>0</v>
      </c>
      <c r="AI121">
        <f t="shared" si="29"/>
        <v>0</v>
      </c>
      <c r="AJ121">
        <f t="shared" si="30"/>
        <v>0</v>
      </c>
      <c r="AK121">
        <f t="shared" si="31"/>
        <v>0</v>
      </c>
      <c r="AL121">
        <f t="shared" si="32"/>
        <v>0</v>
      </c>
      <c r="AM121">
        <f t="shared" si="33"/>
        <v>0</v>
      </c>
      <c r="AN121">
        <f t="shared" si="17"/>
        <v>0</v>
      </c>
    </row>
    <row r="122" spans="1:40">
      <c r="A122" t="s">
        <v>371</v>
      </c>
      <c r="B122" t="s">
        <v>24</v>
      </c>
      <c r="C122" t="s">
        <v>25</v>
      </c>
      <c r="D122" t="s">
        <v>370</v>
      </c>
      <c r="E122" t="s">
        <v>372</v>
      </c>
      <c r="F122" t="s">
        <v>75</v>
      </c>
      <c r="G122">
        <f t="shared" si="18"/>
        <v>0</v>
      </c>
      <c r="H122">
        <f t="shared" si="19"/>
        <v>0</v>
      </c>
      <c r="I122">
        <f t="shared" si="20"/>
        <v>0</v>
      </c>
      <c r="J122">
        <f t="shared" si="21"/>
        <v>0</v>
      </c>
      <c r="K122">
        <f t="shared" si="22"/>
        <v>0</v>
      </c>
      <c r="L122" t="s">
        <v>42</v>
      </c>
      <c r="M122" t="s">
        <v>51</v>
      </c>
      <c r="N122">
        <f t="shared" si="23"/>
        <v>1</v>
      </c>
      <c r="O122" t="s">
        <v>52</v>
      </c>
      <c r="P122" t="s">
        <v>45</v>
      </c>
      <c r="Q122">
        <v>1</v>
      </c>
      <c r="R122">
        <v>9</v>
      </c>
      <c r="S122">
        <v>6</v>
      </c>
      <c r="T122">
        <v>0</v>
      </c>
      <c r="U122">
        <v>0</v>
      </c>
      <c r="V122">
        <v>0</v>
      </c>
      <c r="W122">
        <f t="shared" si="24"/>
        <v>2.6666666666666665</v>
      </c>
      <c r="X122" t="s">
        <v>66</v>
      </c>
      <c r="Y122" t="s">
        <v>67</v>
      </c>
      <c r="Z122" t="s">
        <v>35</v>
      </c>
      <c r="AA122">
        <f t="shared" si="25"/>
        <v>0</v>
      </c>
      <c r="AB122">
        <v>25</v>
      </c>
      <c r="AC122" t="s">
        <v>36</v>
      </c>
      <c r="AD122" t="str">
        <f t="shared" si="26"/>
        <v xml:space="preserve"> </v>
      </c>
      <c r="AE122" t="s">
        <v>55</v>
      </c>
      <c r="AF122" t="s">
        <v>38</v>
      </c>
      <c r="AG122">
        <f t="shared" si="27"/>
        <v>1</v>
      </c>
      <c r="AH122">
        <f t="shared" si="28"/>
        <v>0</v>
      </c>
      <c r="AI122">
        <f t="shared" si="29"/>
        <v>0</v>
      </c>
      <c r="AJ122">
        <f t="shared" si="30"/>
        <v>0</v>
      </c>
      <c r="AK122">
        <f t="shared" si="31"/>
        <v>0</v>
      </c>
      <c r="AL122">
        <f t="shared" si="32"/>
        <v>0</v>
      </c>
      <c r="AM122">
        <f t="shared" si="33"/>
        <v>0</v>
      </c>
      <c r="AN122">
        <f t="shared" si="17"/>
        <v>0</v>
      </c>
    </row>
    <row r="123" spans="1:40">
      <c r="A123" t="s">
        <v>373</v>
      </c>
      <c r="B123" t="s">
        <v>24</v>
      </c>
      <c r="C123" t="s">
        <v>25</v>
      </c>
      <c r="D123" t="s">
        <v>374</v>
      </c>
      <c r="E123" t="s">
        <v>208</v>
      </c>
      <c r="F123" t="s">
        <v>28</v>
      </c>
      <c r="G123">
        <f t="shared" si="18"/>
        <v>1</v>
      </c>
      <c r="H123">
        <f t="shared" si="19"/>
        <v>0</v>
      </c>
      <c r="I123">
        <f t="shared" si="20"/>
        <v>0</v>
      </c>
      <c r="J123">
        <f t="shared" si="21"/>
        <v>0</v>
      </c>
      <c r="K123">
        <f t="shared" si="22"/>
        <v>0</v>
      </c>
      <c r="L123" t="s">
        <v>29</v>
      </c>
      <c r="M123" t="s">
        <v>91</v>
      </c>
      <c r="N123">
        <f t="shared" si="23"/>
        <v>3</v>
      </c>
      <c r="O123" t="s">
        <v>52</v>
      </c>
      <c r="P123" t="s">
        <v>32</v>
      </c>
      <c r="Q123">
        <v>9</v>
      </c>
      <c r="R123">
        <v>8</v>
      </c>
      <c r="S123">
        <v>9</v>
      </c>
      <c r="T123">
        <v>9</v>
      </c>
      <c r="U123">
        <v>8</v>
      </c>
      <c r="V123">
        <v>8</v>
      </c>
      <c r="W123">
        <f t="shared" si="24"/>
        <v>8.5</v>
      </c>
      <c r="X123" t="s">
        <v>66</v>
      </c>
      <c r="Y123" t="s">
        <v>54</v>
      </c>
      <c r="Z123" t="s">
        <v>35</v>
      </c>
      <c r="AA123">
        <f t="shared" si="25"/>
        <v>0</v>
      </c>
      <c r="AB123">
        <v>26</v>
      </c>
      <c r="AC123" t="s">
        <v>77</v>
      </c>
      <c r="AD123">
        <f t="shared" si="26"/>
        <v>3</v>
      </c>
      <c r="AE123" t="s">
        <v>37</v>
      </c>
      <c r="AF123" t="s">
        <v>38</v>
      </c>
      <c r="AG123">
        <f t="shared" si="27"/>
        <v>1</v>
      </c>
      <c r="AH123">
        <f t="shared" si="28"/>
        <v>0</v>
      </c>
      <c r="AI123">
        <f t="shared" si="29"/>
        <v>0</v>
      </c>
      <c r="AJ123">
        <f t="shared" si="30"/>
        <v>0</v>
      </c>
      <c r="AK123">
        <f t="shared" si="31"/>
        <v>0</v>
      </c>
      <c r="AL123">
        <f t="shared" si="32"/>
        <v>0</v>
      </c>
      <c r="AM123">
        <f t="shared" si="33"/>
        <v>0</v>
      </c>
      <c r="AN123">
        <f t="shared" si="17"/>
        <v>0</v>
      </c>
    </row>
    <row r="124" spans="1:40">
      <c r="A124" t="s">
        <v>375</v>
      </c>
      <c r="B124" t="s">
        <v>24</v>
      </c>
      <c r="C124" t="s">
        <v>25</v>
      </c>
      <c r="D124" t="s">
        <v>376</v>
      </c>
      <c r="E124" t="s">
        <v>278</v>
      </c>
      <c r="F124" t="s">
        <v>28</v>
      </c>
      <c r="G124">
        <f t="shared" si="18"/>
        <v>1</v>
      </c>
      <c r="H124">
        <f t="shared" si="19"/>
        <v>0</v>
      </c>
      <c r="I124">
        <f t="shared" si="20"/>
        <v>0</v>
      </c>
      <c r="J124">
        <f t="shared" si="21"/>
        <v>0</v>
      </c>
      <c r="K124">
        <f t="shared" si="22"/>
        <v>0</v>
      </c>
      <c r="L124" t="s">
        <v>42</v>
      </c>
      <c r="M124" t="s">
        <v>43</v>
      </c>
      <c r="N124">
        <f t="shared" si="23"/>
        <v>2</v>
      </c>
      <c r="O124" t="s">
        <v>116</v>
      </c>
      <c r="P124" t="s">
        <v>45</v>
      </c>
      <c r="Q124">
        <v>4</v>
      </c>
      <c r="R124">
        <v>7</v>
      </c>
      <c r="S124">
        <v>8</v>
      </c>
      <c r="T124">
        <v>8</v>
      </c>
      <c r="U124">
        <v>5</v>
      </c>
      <c r="V124">
        <v>7</v>
      </c>
      <c r="W124">
        <f t="shared" si="24"/>
        <v>6.5</v>
      </c>
      <c r="X124" t="s">
        <v>53</v>
      </c>
      <c r="Y124" t="s">
        <v>67</v>
      </c>
      <c r="Z124" t="s">
        <v>35</v>
      </c>
      <c r="AA124">
        <f t="shared" si="25"/>
        <v>0</v>
      </c>
      <c r="AB124">
        <v>23</v>
      </c>
      <c r="AC124" t="s">
        <v>77</v>
      </c>
      <c r="AD124">
        <f t="shared" si="26"/>
        <v>3</v>
      </c>
      <c r="AE124" t="s">
        <v>46</v>
      </c>
      <c r="AF124" t="s">
        <v>38</v>
      </c>
      <c r="AG124">
        <f t="shared" si="27"/>
        <v>1</v>
      </c>
      <c r="AH124">
        <f t="shared" si="28"/>
        <v>0</v>
      </c>
      <c r="AI124">
        <f t="shared" si="29"/>
        <v>0</v>
      </c>
      <c r="AJ124">
        <f t="shared" si="30"/>
        <v>0</v>
      </c>
      <c r="AK124">
        <f t="shared" si="31"/>
        <v>0</v>
      </c>
      <c r="AL124">
        <f t="shared" si="32"/>
        <v>0</v>
      </c>
      <c r="AM124">
        <f t="shared" si="33"/>
        <v>0</v>
      </c>
      <c r="AN124">
        <f t="shared" si="17"/>
        <v>0</v>
      </c>
    </row>
    <row r="125" spans="1:40" hidden="1">
      <c r="A125" t="s">
        <v>377</v>
      </c>
      <c r="B125" t="s">
        <v>24</v>
      </c>
      <c r="C125" t="s">
        <v>25</v>
      </c>
      <c r="D125" t="s">
        <v>378</v>
      </c>
      <c r="E125" t="s">
        <v>164</v>
      </c>
      <c r="F125" t="s">
        <v>75</v>
      </c>
      <c r="G125">
        <f t="shared" si="18"/>
        <v>0</v>
      </c>
      <c r="H125">
        <f t="shared" si="19"/>
        <v>0</v>
      </c>
      <c r="I125">
        <f t="shared" si="20"/>
        <v>0</v>
      </c>
      <c r="J125">
        <f t="shared" si="21"/>
        <v>0</v>
      </c>
      <c r="K125">
        <f t="shared" si="22"/>
        <v>0</v>
      </c>
      <c r="L125" t="s">
        <v>29</v>
      </c>
      <c r="M125" t="s">
        <v>51</v>
      </c>
      <c r="N125">
        <f t="shared" si="23"/>
        <v>1</v>
      </c>
      <c r="O125" t="s">
        <v>52</v>
      </c>
      <c r="P125" t="s">
        <v>32</v>
      </c>
      <c r="Q125">
        <v>1</v>
      </c>
      <c r="R125">
        <v>1</v>
      </c>
      <c r="S125">
        <v>1</v>
      </c>
      <c r="T125">
        <v>0</v>
      </c>
      <c r="U125">
        <v>0</v>
      </c>
      <c r="V125">
        <v>3</v>
      </c>
      <c r="W125">
        <f t="shared" si="24"/>
        <v>1</v>
      </c>
      <c r="X125" t="s">
        <v>66</v>
      </c>
      <c r="Y125" t="s">
        <v>34</v>
      </c>
      <c r="Z125" t="s">
        <v>62</v>
      </c>
      <c r="AA125">
        <f t="shared" si="25"/>
        <v>1</v>
      </c>
      <c r="AB125">
        <v>42</v>
      </c>
      <c r="AC125" t="s">
        <v>100</v>
      </c>
      <c r="AD125">
        <f t="shared" si="26"/>
        <v>4</v>
      </c>
      <c r="AE125" t="s">
        <v>37</v>
      </c>
      <c r="AF125" t="s">
        <v>105</v>
      </c>
      <c r="AG125">
        <f t="shared" si="27"/>
        <v>0</v>
      </c>
      <c r="AH125">
        <f t="shared" si="28"/>
        <v>0</v>
      </c>
      <c r="AI125">
        <f t="shared" si="29"/>
        <v>0</v>
      </c>
      <c r="AJ125">
        <f t="shared" si="30"/>
        <v>0</v>
      </c>
      <c r="AK125">
        <f t="shared" si="31"/>
        <v>1</v>
      </c>
      <c r="AL125">
        <f t="shared" si="32"/>
        <v>0</v>
      </c>
      <c r="AM125">
        <f t="shared" si="33"/>
        <v>0</v>
      </c>
      <c r="AN125">
        <f t="shared" si="17"/>
        <v>0</v>
      </c>
    </row>
    <row r="126" spans="1:40" hidden="1">
      <c r="A126" t="s">
        <v>379</v>
      </c>
      <c r="B126" t="s">
        <v>24</v>
      </c>
      <c r="C126" t="s">
        <v>25</v>
      </c>
      <c r="D126" t="s">
        <v>380</v>
      </c>
      <c r="E126" t="s">
        <v>41</v>
      </c>
      <c r="F126" t="s">
        <v>52</v>
      </c>
      <c r="G126">
        <f t="shared" si="18"/>
        <v>0</v>
      </c>
      <c r="H126">
        <f t="shared" si="19"/>
        <v>0</v>
      </c>
      <c r="I126">
        <f t="shared" si="20"/>
        <v>0</v>
      </c>
      <c r="J126">
        <f t="shared" si="21"/>
        <v>0</v>
      </c>
      <c r="K126">
        <f t="shared" si="22"/>
        <v>0</v>
      </c>
      <c r="L126" t="s">
        <v>29</v>
      </c>
      <c r="M126" t="s">
        <v>43</v>
      </c>
      <c r="N126">
        <f t="shared" si="23"/>
        <v>2</v>
      </c>
      <c r="O126" t="s">
        <v>104</v>
      </c>
      <c r="P126" t="s">
        <v>52</v>
      </c>
      <c r="Q126">
        <v>0</v>
      </c>
      <c r="R126">
        <v>0</v>
      </c>
      <c r="S126">
        <v>2</v>
      </c>
      <c r="T126">
        <v>0</v>
      </c>
      <c r="U126">
        <v>0</v>
      </c>
      <c r="V126">
        <v>0</v>
      </c>
      <c r="W126">
        <f t="shared" si="24"/>
        <v>0.33333333333333331</v>
      </c>
      <c r="X126" t="s">
        <v>33</v>
      </c>
      <c r="Y126" t="s">
        <v>54</v>
      </c>
      <c r="Z126" t="s">
        <v>62</v>
      </c>
      <c r="AA126">
        <f t="shared" si="25"/>
        <v>1</v>
      </c>
      <c r="AB126">
        <v>42</v>
      </c>
      <c r="AC126" t="s">
        <v>77</v>
      </c>
      <c r="AD126">
        <f t="shared" si="26"/>
        <v>3</v>
      </c>
      <c r="AE126" t="s">
        <v>55</v>
      </c>
      <c r="AF126" t="s">
        <v>38</v>
      </c>
      <c r="AG126">
        <f t="shared" si="27"/>
        <v>1</v>
      </c>
      <c r="AH126">
        <f t="shared" si="28"/>
        <v>0</v>
      </c>
      <c r="AI126">
        <f t="shared" si="29"/>
        <v>0</v>
      </c>
      <c r="AJ126">
        <f t="shared" si="30"/>
        <v>0</v>
      </c>
      <c r="AK126">
        <f t="shared" si="31"/>
        <v>0</v>
      </c>
      <c r="AL126">
        <f t="shared" si="32"/>
        <v>0</v>
      </c>
      <c r="AM126">
        <f t="shared" si="33"/>
        <v>0</v>
      </c>
      <c r="AN126">
        <f t="shared" si="17"/>
        <v>0</v>
      </c>
    </row>
    <row r="127" spans="1:40">
      <c r="A127" t="s">
        <v>381</v>
      </c>
      <c r="B127" t="s">
        <v>24</v>
      </c>
      <c r="C127" t="s">
        <v>25</v>
      </c>
      <c r="D127" t="s">
        <v>382</v>
      </c>
      <c r="E127" t="s">
        <v>383</v>
      </c>
      <c r="F127" t="s">
        <v>52</v>
      </c>
      <c r="G127">
        <f t="shared" si="18"/>
        <v>0</v>
      </c>
      <c r="H127">
        <f t="shared" si="19"/>
        <v>0</v>
      </c>
      <c r="I127">
        <f t="shared" si="20"/>
        <v>0</v>
      </c>
      <c r="J127">
        <f t="shared" si="21"/>
        <v>0</v>
      </c>
      <c r="K127">
        <f t="shared" si="22"/>
        <v>0</v>
      </c>
      <c r="L127" t="s">
        <v>42</v>
      </c>
      <c r="M127" t="s">
        <v>51</v>
      </c>
      <c r="N127">
        <f t="shared" si="23"/>
        <v>1</v>
      </c>
      <c r="O127" t="s">
        <v>116</v>
      </c>
      <c r="P127" t="s">
        <v>32</v>
      </c>
      <c r="Q127">
        <v>0</v>
      </c>
      <c r="R127">
        <v>6</v>
      </c>
      <c r="S127">
        <v>5</v>
      </c>
      <c r="T127">
        <v>5</v>
      </c>
      <c r="U127">
        <v>3</v>
      </c>
      <c r="V127">
        <v>1</v>
      </c>
      <c r="W127">
        <f t="shared" si="24"/>
        <v>3.3333333333333335</v>
      </c>
      <c r="X127" t="s">
        <v>76</v>
      </c>
      <c r="Y127" t="s">
        <v>67</v>
      </c>
      <c r="Z127" t="s">
        <v>35</v>
      </c>
      <c r="AA127">
        <f t="shared" si="25"/>
        <v>0</v>
      </c>
      <c r="AB127">
        <v>25</v>
      </c>
      <c r="AC127" t="s">
        <v>100</v>
      </c>
      <c r="AD127">
        <f t="shared" si="26"/>
        <v>4</v>
      </c>
      <c r="AE127" t="s">
        <v>46</v>
      </c>
      <c r="AF127" t="s">
        <v>146</v>
      </c>
      <c r="AG127">
        <f t="shared" si="27"/>
        <v>0</v>
      </c>
      <c r="AH127">
        <f t="shared" si="28"/>
        <v>0</v>
      </c>
      <c r="AI127">
        <f t="shared" si="29"/>
        <v>0</v>
      </c>
      <c r="AJ127">
        <f t="shared" si="30"/>
        <v>1</v>
      </c>
      <c r="AK127">
        <f t="shared" si="31"/>
        <v>0</v>
      </c>
      <c r="AL127">
        <f t="shared" si="32"/>
        <v>0</v>
      </c>
      <c r="AM127">
        <f t="shared" si="33"/>
        <v>0</v>
      </c>
      <c r="AN127">
        <f t="shared" si="17"/>
        <v>0</v>
      </c>
    </row>
    <row r="128" spans="1:40">
      <c r="A128" t="s">
        <v>384</v>
      </c>
      <c r="B128" t="s">
        <v>24</v>
      </c>
      <c r="C128" t="s">
        <v>25</v>
      </c>
      <c r="D128" t="s">
        <v>385</v>
      </c>
      <c r="E128" t="s">
        <v>343</v>
      </c>
      <c r="F128" t="s">
        <v>28</v>
      </c>
      <c r="G128">
        <f t="shared" si="18"/>
        <v>1</v>
      </c>
      <c r="H128">
        <f t="shared" si="19"/>
        <v>0</v>
      </c>
      <c r="I128">
        <f t="shared" si="20"/>
        <v>0</v>
      </c>
      <c r="J128">
        <f t="shared" si="21"/>
        <v>0</v>
      </c>
      <c r="K128">
        <f t="shared" si="22"/>
        <v>0</v>
      </c>
      <c r="L128" t="s">
        <v>29</v>
      </c>
      <c r="M128" t="s">
        <v>84</v>
      </c>
      <c r="N128">
        <f t="shared" si="23"/>
        <v>4</v>
      </c>
      <c r="O128" t="s">
        <v>116</v>
      </c>
      <c r="P128" t="s">
        <v>45</v>
      </c>
      <c r="Q128">
        <v>8</v>
      </c>
      <c r="R128">
        <v>10</v>
      </c>
      <c r="S128">
        <v>10</v>
      </c>
      <c r="T128">
        <v>10</v>
      </c>
      <c r="U128">
        <v>2</v>
      </c>
      <c r="V128">
        <v>7</v>
      </c>
      <c r="W128">
        <f t="shared" si="24"/>
        <v>7.833333333333333</v>
      </c>
      <c r="X128" t="s">
        <v>53</v>
      </c>
      <c r="Y128" t="s">
        <v>34</v>
      </c>
      <c r="Z128" t="s">
        <v>35</v>
      </c>
      <c r="AA128">
        <f t="shared" si="25"/>
        <v>0</v>
      </c>
      <c r="AB128">
        <v>38</v>
      </c>
      <c r="AC128" t="s">
        <v>100</v>
      </c>
      <c r="AD128">
        <f t="shared" si="26"/>
        <v>4</v>
      </c>
      <c r="AE128" t="s">
        <v>37</v>
      </c>
      <c r="AF128" t="s">
        <v>38</v>
      </c>
      <c r="AG128">
        <f t="shared" si="27"/>
        <v>1</v>
      </c>
      <c r="AH128">
        <f t="shared" si="28"/>
        <v>0</v>
      </c>
      <c r="AI128">
        <f t="shared" si="29"/>
        <v>0</v>
      </c>
      <c r="AJ128">
        <f t="shared" si="30"/>
        <v>0</v>
      </c>
      <c r="AK128">
        <f t="shared" si="31"/>
        <v>0</v>
      </c>
      <c r="AL128">
        <f t="shared" si="32"/>
        <v>0</v>
      </c>
      <c r="AM128">
        <f t="shared" si="33"/>
        <v>0</v>
      </c>
      <c r="AN128">
        <f t="shared" si="17"/>
        <v>0</v>
      </c>
    </row>
    <row r="129" spans="1:40">
      <c r="A129" t="s">
        <v>386</v>
      </c>
      <c r="B129" t="s">
        <v>24</v>
      </c>
      <c r="C129" t="s">
        <v>25</v>
      </c>
      <c r="D129" t="s">
        <v>361</v>
      </c>
      <c r="E129" t="s">
        <v>225</v>
      </c>
      <c r="F129" t="s">
        <v>28</v>
      </c>
      <c r="G129">
        <f t="shared" si="18"/>
        <v>1</v>
      </c>
      <c r="H129">
        <f t="shared" si="19"/>
        <v>0</v>
      </c>
      <c r="I129">
        <f t="shared" si="20"/>
        <v>0</v>
      </c>
      <c r="J129">
        <f t="shared" si="21"/>
        <v>0</v>
      </c>
      <c r="K129">
        <f t="shared" si="22"/>
        <v>0</v>
      </c>
      <c r="L129" t="s">
        <v>42</v>
      </c>
      <c r="M129" t="s">
        <v>51</v>
      </c>
      <c r="N129">
        <f t="shared" si="23"/>
        <v>1</v>
      </c>
      <c r="O129" t="s">
        <v>52</v>
      </c>
      <c r="P129" t="s">
        <v>32</v>
      </c>
      <c r="Q129">
        <v>1</v>
      </c>
      <c r="R129">
        <v>4</v>
      </c>
      <c r="S129">
        <v>4</v>
      </c>
      <c r="T129">
        <v>3</v>
      </c>
      <c r="U129">
        <v>5</v>
      </c>
      <c r="V129">
        <v>5</v>
      </c>
      <c r="W129">
        <f t="shared" si="24"/>
        <v>3.6666666666666665</v>
      </c>
      <c r="X129" t="s">
        <v>53</v>
      </c>
      <c r="Y129" t="s">
        <v>67</v>
      </c>
      <c r="Z129" t="s">
        <v>35</v>
      </c>
      <c r="AA129">
        <f t="shared" si="25"/>
        <v>0</v>
      </c>
      <c r="AB129">
        <v>23</v>
      </c>
      <c r="AC129" t="s">
        <v>96</v>
      </c>
      <c r="AD129">
        <f t="shared" si="26"/>
        <v>1</v>
      </c>
      <c r="AE129" t="s">
        <v>88</v>
      </c>
      <c r="AF129" t="s">
        <v>172</v>
      </c>
      <c r="AG129">
        <f t="shared" si="27"/>
        <v>0</v>
      </c>
      <c r="AH129">
        <f t="shared" si="28"/>
        <v>0</v>
      </c>
      <c r="AI129">
        <f t="shared" si="29"/>
        <v>0</v>
      </c>
      <c r="AJ129">
        <f t="shared" si="30"/>
        <v>0</v>
      </c>
      <c r="AK129">
        <f t="shared" si="31"/>
        <v>0</v>
      </c>
      <c r="AL129">
        <f t="shared" si="32"/>
        <v>0</v>
      </c>
      <c r="AM129">
        <f t="shared" si="33"/>
        <v>0</v>
      </c>
      <c r="AN129">
        <f t="shared" si="17"/>
        <v>1</v>
      </c>
    </row>
    <row r="130" spans="1:40">
      <c r="A130" t="s">
        <v>387</v>
      </c>
      <c r="B130" t="s">
        <v>24</v>
      </c>
      <c r="C130" t="s">
        <v>25</v>
      </c>
      <c r="D130" t="s">
        <v>388</v>
      </c>
      <c r="E130" t="s">
        <v>164</v>
      </c>
      <c r="F130" t="s">
        <v>28</v>
      </c>
      <c r="G130">
        <f t="shared" si="18"/>
        <v>1</v>
      </c>
      <c r="H130">
        <f t="shared" si="19"/>
        <v>0</v>
      </c>
      <c r="I130">
        <f t="shared" si="20"/>
        <v>0</v>
      </c>
      <c r="J130">
        <f t="shared" si="21"/>
        <v>0</v>
      </c>
      <c r="K130">
        <f t="shared" si="22"/>
        <v>0</v>
      </c>
      <c r="L130" t="s">
        <v>29</v>
      </c>
      <c r="M130" t="s">
        <v>91</v>
      </c>
      <c r="N130">
        <f t="shared" si="23"/>
        <v>3</v>
      </c>
      <c r="O130" t="s">
        <v>104</v>
      </c>
      <c r="P130" t="s">
        <v>45</v>
      </c>
      <c r="Q130">
        <v>7</v>
      </c>
      <c r="R130">
        <v>10</v>
      </c>
      <c r="S130">
        <v>10</v>
      </c>
      <c r="T130">
        <v>10</v>
      </c>
      <c r="U130">
        <v>8</v>
      </c>
      <c r="V130">
        <v>10</v>
      </c>
      <c r="W130">
        <f t="shared" si="24"/>
        <v>9.1666666666666661</v>
      </c>
      <c r="X130" t="s">
        <v>76</v>
      </c>
      <c r="Y130" t="s">
        <v>54</v>
      </c>
      <c r="Z130" t="s">
        <v>35</v>
      </c>
      <c r="AA130">
        <f t="shared" si="25"/>
        <v>0</v>
      </c>
      <c r="AB130">
        <v>28</v>
      </c>
      <c r="AC130" t="s">
        <v>77</v>
      </c>
      <c r="AD130">
        <f t="shared" si="26"/>
        <v>3</v>
      </c>
      <c r="AE130" t="s">
        <v>37</v>
      </c>
      <c r="AF130" t="s">
        <v>38</v>
      </c>
      <c r="AG130">
        <f t="shared" si="27"/>
        <v>1</v>
      </c>
      <c r="AH130">
        <f t="shared" si="28"/>
        <v>0</v>
      </c>
      <c r="AI130">
        <f t="shared" si="29"/>
        <v>0</v>
      </c>
      <c r="AJ130">
        <f t="shared" si="30"/>
        <v>0</v>
      </c>
      <c r="AK130">
        <f t="shared" si="31"/>
        <v>0</v>
      </c>
      <c r="AL130">
        <f t="shared" si="32"/>
        <v>0</v>
      </c>
      <c r="AM130">
        <f t="shared" si="33"/>
        <v>0</v>
      </c>
      <c r="AN130">
        <f t="shared" ref="AN130:AN193" si="34">IF(AF130="South America",1,0)</f>
        <v>0</v>
      </c>
    </row>
    <row r="131" spans="1:40">
      <c r="A131" t="s">
        <v>389</v>
      </c>
      <c r="B131" t="s">
        <v>24</v>
      </c>
      <c r="C131" t="s">
        <v>25</v>
      </c>
      <c r="D131" t="s">
        <v>390</v>
      </c>
      <c r="E131" t="s">
        <v>115</v>
      </c>
      <c r="F131" t="s">
        <v>28</v>
      </c>
      <c r="G131">
        <f t="shared" ref="G131:G194" si="35">IF(F131="Data Analyst", 1, 0)</f>
        <v>1</v>
      </c>
      <c r="H131">
        <f t="shared" ref="H131:H194" si="36">IF(F131="Data Engineer",1,0)</f>
        <v>0</v>
      </c>
      <c r="I131">
        <f t="shared" ref="I131:I194" si="37">IF(F131="Data Scientist",1,0)</f>
        <v>0</v>
      </c>
      <c r="J131">
        <f t="shared" ref="J131:J194" si="38">IF(F131="BI Developer/Engineer", 1, 0)</f>
        <v>0</v>
      </c>
      <c r="K131">
        <f t="shared" ref="K131:K194" si="39">IF(F131="Database Developer", 1, 0)</f>
        <v>0</v>
      </c>
      <c r="L131" t="s">
        <v>42</v>
      </c>
      <c r="M131" t="s">
        <v>43</v>
      </c>
      <c r="N131">
        <f t="shared" ref="N131:N194" si="40">IF(M131="0-40k", 1, IF(M131="41k-65k", 2, IF(M131="66k-85k", 3, IF(M131="86k-105k", 4, IF(M131="106k-125k", 5, IF(M131="125k-150k", 6, IF(M131="150k-225k", 7, IF(M131="225k+", 8, ""))))))))</f>
        <v>2</v>
      </c>
      <c r="O131" t="s">
        <v>31</v>
      </c>
      <c r="P131" t="s">
        <v>32</v>
      </c>
      <c r="Q131">
        <v>1</v>
      </c>
      <c r="R131">
        <v>2</v>
      </c>
      <c r="S131">
        <v>8</v>
      </c>
      <c r="T131">
        <v>7</v>
      </c>
      <c r="U131">
        <v>0</v>
      </c>
      <c r="V131">
        <v>0</v>
      </c>
      <c r="W131">
        <f t="shared" ref="W131:W194" si="41">AVERAGE(Q131:V131)</f>
        <v>3</v>
      </c>
      <c r="X131" t="s">
        <v>66</v>
      </c>
      <c r="Y131" t="s">
        <v>67</v>
      </c>
      <c r="Z131" t="s">
        <v>35</v>
      </c>
      <c r="AA131">
        <f t="shared" ref="AA131:AA194" si="42">IF(Z131="Female", 1, 0)</f>
        <v>0</v>
      </c>
      <c r="AB131">
        <v>21</v>
      </c>
      <c r="AC131" t="s">
        <v>77</v>
      </c>
      <c r="AD131">
        <f t="shared" ref="AD131:AD194" si="43">IF(AC131="High School", 1, IF(AC131="Associates", 2, IF(AC131="Bachelors", 3, IF(AC131="Masters", 4, IF(AC131="PhD", 5, " ")))))</f>
        <v>3</v>
      </c>
      <c r="AE131" t="s">
        <v>46</v>
      </c>
      <c r="AF131" t="s">
        <v>38</v>
      </c>
      <c r="AG131">
        <f t="shared" ref="AG131:AG194" si="44">IF(AF131="North America", 1, 0)</f>
        <v>1</v>
      </c>
      <c r="AH131">
        <f t="shared" ref="AH131:AH194" si="45">IF(AF131="Africa", 1, 0)</f>
        <v>0</v>
      </c>
      <c r="AI131">
        <f t="shared" ref="AI131:AI194" si="46">IF(AF131="Europe", 1, 0)</f>
        <v>0</v>
      </c>
      <c r="AJ131">
        <f t="shared" ref="AJ131:AJ194" si="47">IF(AF131="India", 1, 0)</f>
        <v>0</v>
      </c>
      <c r="AK131">
        <f t="shared" ref="AK131:AK194" si="48">IF(AF131="United Kingdom", 1, 0)</f>
        <v>0</v>
      </c>
      <c r="AL131">
        <f t="shared" ref="AL131:AL194" si="49">IF(AF131="Asia", 1, 0)</f>
        <v>0</v>
      </c>
      <c r="AM131">
        <f t="shared" ref="AM131:AM194" si="50">IF(AF131="Australia", 1, 0)</f>
        <v>0</v>
      </c>
      <c r="AN131">
        <f t="shared" si="34"/>
        <v>0</v>
      </c>
    </row>
    <row r="132" spans="1:40">
      <c r="A132" t="s">
        <v>391</v>
      </c>
      <c r="B132" t="s">
        <v>24</v>
      </c>
      <c r="C132" t="s">
        <v>25</v>
      </c>
      <c r="D132" t="s">
        <v>390</v>
      </c>
      <c r="E132" t="s">
        <v>392</v>
      </c>
      <c r="F132" t="s">
        <v>28</v>
      </c>
      <c r="G132">
        <f t="shared" si="35"/>
        <v>1</v>
      </c>
      <c r="H132">
        <f t="shared" si="36"/>
        <v>0</v>
      </c>
      <c r="I132">
        <f t="shared" si="37"/>
        <v>0</v>
      </c>
      <c r="J132">
        <f t="shared" si="38"/>
        <v>0</v>
      </c>
      <c r="K132">
        <f t="shared" si="39"/>
        <v>0</v>
      </c>
      <c r="L132" t="s">
        <v>29</v>
      </c>
      <c r="M132" t="s">
        <v>30</v>
      </c>
      <c r="N132">
        <f t="shared" si="40"/>
        <v>5</v>
      </c>
      <c r="O132" t="s">
        <v>31</v>
      </c>
      <c r="P132" t="s">
        <v>45</v>
      </c>
      <c r="Q132">
        <v>10</v>
      </c>
      <c r="R132">
        <v>10</v>
      </c>
      <c r="S132">
        <v>10</v>
      </c>
      <c r="T132">
        <v>10</v>
      </c>
      <c r="U132">
        <v>10</v>
      </c>
      <c r="V132">
        <v>10</v>
      </c>
      <c r="W132">
        <f t="shared" si="41"/>
        <v>10</v>
      </c>
      <c r="X132" t="s">
        <v>61</v>
      </c>
      <c r="Y132" t="s">
        <v>110</v>
      </c>
      <c r="Z132" t="s">
        <v>35</v>
      </c>
      <c r="AA132">
        <f t="shared" si="42"/>
        <v>0</v>
      </c>
      <c r="AB132">
        <v>39</v>
      </c>
      <c r="AC132" t="s">
        <v>100</v>
      </c>
      <c r="AD132">
        <f t="shared" si="43"/>
        <v>4</v>
      </c>
      <c r="AE132" t="s">
        <v>37</v>
      </c>
      <c r="AF132" t="s">
        <v>38</v>
      </c>
      <c r="AG132">
        <f t="shared" si="44"/>
        <v>1</v>
      </c>
      <c r="AH132">
        <f t="shared" si="45"/>
        <v>0</v>
      </c>
      <c r="AI132">
        <f t="shared" si="46"/>
        <v>0</v>
      </c>
      <c r="AJ132">
        <f t="shared" si="47"/>
        <v>0</v>
      </c>
      <c r="AK132">
        <f t="shared" si="48"/>
        <v>0</v>
      </c>
      <c r="AL132">
        <f t="shared" si="49"/>
        <v>0</v>
      </c>
      <c r="AM132">
        <f t="shared" si="50"/>
        <v>0</v>
      </c>
      <c r="AN132">
        <f t="shared" si="34"/>
        <v>0</v>
      </c>
    </row>
    <row r="133" spans="1:40">
      <c r="A133" t="s">
        <v>393</v>
      </c>
      <c r="B133" t="s">
        <v>24</v>
      </c>
      <c r="C133" t="s">
        <v>25</v>
      </c>
      <c r="D133" t="s">
        <v>394</v>
      </c>
      <c r="E133" t="s">
        <v>228</v>
      </c>
      <c r="F133" t="s">
        <v>28</v>
      </c>
      <c r="G133">
        <f t="shared" si="35"/>
        <v>1</v>
      </c>
      <c r="H133">
        <f t="shared" si="36"/>
        <v>0</v>
      </c>
      <c r="I133">
        <f t="shared" si="37"/>
        <v>0</v>
      </c>
      <c r="J133">
        <f t="shared" si="38"/>
        <v>0</v>
      </c>
      <c r="K133">
        <f t="shared" si="39"/>
        <v>0</v>
      </c>
      <c r="L133" t="s">
        <v>29</v>
      </c>
      <c r="M133" t="s">
        <v>51</v>
      </c>
      <c r="N133">
        <f t="shared" si="40"/>
        <v>1</v>
      </c>
      <c r="O133" t="s">
        <v>116</v>
      </c>
      <c r="P133" t="s">
        <v>32</v>
      </c>
      <c r="Q133">
        <v>1</v>
      </c>
      <c r="R133">
        <v>4</v>
      </c>
      <c r="S133">
        <v>9</v>
      </c>
      <c r="T133">
        <v>7</v>
      </c>
      <c r="U133">
        <v>8</v>
      </c>
      <c r="V133">
        <v>10</v>
      </c>
      <c r="W133">
        <f t="shared" si="41"/>
        <v>6.5</v>
      </c>
      <c r="X133" t="s">
        <v>53</v>
      </c>
      <c r="Y133" t="s">
        <v>67</v>
      </c>
      <c r="Z133" t="s">
        <v>35</v>
      </c>
      <c r="AA133">
        <f t="shared" si="42"/>
        <v>0</v>
      </c>
      <c r="AB133">
        <v>33</v>
      </c>
      <c r="AC133" t="s">
        <v>77</v>
      </c>
      <c r="AD133">
        <f t="shared" si="43"/>
        <v>3</v>
      </c>
      <c r="AE133" t="s">
        <v>88</v>
      </c>
      <c r="AF133" t="s">
        <v>172</v>
      </c>
      <c r="AG133">
        <f t="shared" si="44"/>
        <v>0</v>
      </c>
      <c r="AH133">
        <f t="shared" si="45"/>
        <v>0</v>
      </c>
      <c r="AI133">
        <f t="shared" si="46"/>
        <v>0</v>
      </c>
      <c r="AJ133">
        <f t="shared" si="47"/>
        <v>0</v>
      </c>
      <c r="AK133">
        <f t="shared" si="48"/>
        <v>0</v>
      </c>
      <c r="AL133">
        <f t="shared" si="49"/>
        <v>0</v>
      </c>
      <c r="AM133">
        <f t="shared" si="50"/>
        <v>0</v>
      </c>
      <c r="AN133">
        <f t="shared" si="34"/>
        <v>1</v>
      </c>
    </row>
    <row r="134" spans="1:40" hidden="1">
      <c r="A134" t="s">
        <v>395</v>
      </c>
      <c r="B134" t="s">
        <v>24</v>
      </c>
      <c r="C134" t="s">
        <v>25</v>
      </c>
      <c r="D134" t="s">
        <v>396</v>
      </c>
      <c r="E134" t="s">
        <v>397</v>
      </c>
      <c r="F134" t="s">
        <v>28</v>
      </c>
      <c r="G134">
        <f t="shared" si="35"/>
        <v>1</v>
      </c>
      <c r="H134">
        <f t="shared" si="36"/>
        <v>0</v>
      </c>
      <c r="I134">
        <f t="shared" si="37"/>
        <v>0</v>
      </c>
      <c r="J134">
        <f t="shared" si="38"/>
        <v>0</v>
      </c>
      <c r="K134">
        <f t="shared" si="39"/>
        <v>0</v>
      </c>
      <c r="L134" t="s">
        <v>42</v>
      </c>
      <c r="M134" t="s">
        <v>51</v>
      </c>
      <c r="N134">
        <f t="shared" si="40"/>
        <v>1</v>
      </c>
      <c r="O134" t="s">
        <v>52</v>
      </c>
      <c r="P134" t="s">
        <v>45</v>
      </c>
      <c r="Q134">
        <v>1</v>
      </c>
      <c r="R134">
        <v>6</v>
      </c>
      <c r="S134">
        <v>4</v>
      </c>
      <c r="T134">
        <v>3</v>
      </c>
      <c r="U134">
        <v>5</v>
      </c>
      <c r="V134">
        <v>6</v>
      </c>
      <c r="W134">
        <f t="shared" si="41"/>
        <v>4.166666666666667</v>
      </c>
      <c r="X134" t="s">
        <v>76</v>
      </c>
      <c r="Y134" t="s">
        <v>54</v>
      </c>
      <c r="Z134" t="s">
        <v>62</v>
      </c>
      <c r="AA134">
        <f t="shared" si="42"/>
        <v>1</v>
      </c>
      <c r="AB134">
        <v>23</v>
      </c>
      <c r="AC134" t="s">
        <v>77</v>
      </c>
      <c r="AD134">
        <f t="shared" si="43"/>
        <v>3</v>
      </c>
      <c r="AE134" t="s">
        <v>37</v>
      </c>
      <c r="AF134" t="s">
        <v>181</v>
      </c>
      <c r="AG134">
        <f t="shared" si="44"/>
        <v>0</v>
      </c>
      <c r="AH134">
        <f t="shared" si="45"/>
        <v>0</v>
      </c>
      <c r="AI134">
        <f t="shared" si="46"/>
        <v>0</v>
      </c>
      <c r="AJ134">
        <f t="shared" si="47"/>
        <v>0</v>
      </c>
      <c r="AK134">
        <f t="shared" si="48"/>
        <v>0</v>
      </c>
      <c r="AL134">
        <f t="shared" si="49"/>
        <v>0</v>
      </c>
      <c r="AM134">
        <f t="shared" si="50"/>
        <v>1</v>
      </c>
      <c r="AN134">
        <f t="shared" si="34"/>
        <v>0</v>
      </c>
    </row>
    <row r="135" spans="1:40">
      <c r="A135" t="s">
        <v>398</v>
      </c>
      <c r="B135" t="s">
        <v>24</v>
      </c>
      <c r="C135" t="s">
        <v>25</v>
      </c>
      <c r="D135" t="s">
        <v>396</v>
      </c>
      <c r="E135" t="s">
        <v>183</v>
      </c>
      <c r="F135" t="s">
        <v>28</v>
      </c>
      <c r="G135">
        <f t="shared" si="35"/>
        <v>1</v>
      </c>
      <c r="H135">
        <f t="shared" si="36"/>
        <v>0</v>
      </c>
      <c r="I135">
        <f t="shared" si="37"/>
        <v>0</v>
      </c>
      <c r="J135">
        <f t="shared" si="38"/>
        <v>0</v>
      </c>
      <c r="K135">
        <f t="shared" si="39"/>
        <v>0</v>
      </c>
      <c r="L135" t="s">
        <v>29</v>
      </c>
      <c r="M135" t="s">
        <v>91</v>
      </c>
      <c r="N135">
        <f t="shared" si="40"/>
        <v>3</v>
      </c>
      <c r="O135" t="s">
        <v>52</v>
      </c>
      <c r="P135" t="s">
        <v>45</v>
      </c>
      <c r="Q135">
        <v>8</v>
      </c>
      <c r="R135">
        <v>9</v>
      </c>
      <c r="S135">
        <v>8</v>
      </c>
      <c r="T135">
        <v>7</v>
      </c>
      <c r="U135">
        <v>7</v>
      </c>
      <c r="V135">
        <v>8</v>
      </c>
      <c r="W135">
        <f t="shared" si="41"/>
        <v>7.833333333333333</v>
      </c>
      <c r="X135" t="s">
        <v>76</v>
      </c>
      <c r="Y135" t="s">
        <v>54</v>
      </c>
      <c r="Z135" t="s">
        <v>35</v>
      </c>
      <c r="AA135">
        <f t="shared" si="42"/>
        <v>0</v>
      </c>
      <c r="AB135">
        <v>30</v>
      </c>
      <c r="AC135" t="s">
        <v>100</v>
      </c>
      <c r="AD135">
        <f t="shared" si="43"/>
        <v>4</v>
      </c>
      <c r="AE135" t="s">
        <v>37</v>
      </c>
      <c r="AF135" t="s">
        <v>38</v>
      </c>
      <c r="AG135">
        <f t="shared" si="44"/>
        <v>1</v>
      </c>
      <c r="AH135">
        <f t="shared" si="45"/>
        <v>0</v>
      </c>
      <c r="AI135">
        <f t="shared" si="46"/>
        <v>0</v>
      </c>
      <c r="AJ135">
        <f t="shared" si="47"/>
        <v>0</v>
      </c>
      <c r="AK135">
        <f t="shared" si="48"/>
        <v>0</v>
      </c>
      <c r="AL135">
        <f t="shared" si="49"/>
        <v>0</v>
      </c>
      <c r="AM135">
        <f t="shared" si="50"/>
        <v>0</v>
      </c>
      <c r="AN135">
        <f t="shared" si="34"/>
        <v>0</v>
      </c>
    </row>
    <row r="136" spans="1:40">
      <c r="A136" t="s">
        <v>399</v>
      </c>
      <c r="B136" t="s">
        <v>24</v>
      </c>
      <c r="C136" t="s">
        <v>25</v>
      </c>
      <c r="D136" t="s">
        <v>400</v>
      </c>
      <c r="E136" t="s">
        <v>401</v>
      </c>
      <c r="F136" t="s">
        <v>28</v>
      </c>
      <c r="G136">
        <f t="shared" si="35"/>
        <v>1</v>
      </c>
      <c r="H136">
        <f t="shared" si="36"/>
        <v>0</v>
      </c>
      <c r="I136">
        <f t="shared" si="37"/>
        <v>0</v>
      </c>
      <c r="J136">
        <f t="shared" si="38"/>
        <v>0</v>
      </c>
      <c r="K136">
        <f t="shared" si="39"/>
        <v>0</v>
      </c>
      <c r="L136" t="s">
        <v>29</v>
      </c>
      <c r="M136" t="s">
        <v>51</v>
      </c>
      <c r="N136">
        <f t="shared" si="40"/>
        <v>1</v>
      </c>
      <c r="O136" t="s">
        <v>31</v>
      </c>
      <c r="P136" t="s">
        <v>32</v>
      </c>
      <c r="Q136">
        <v>4</v>
      </c>
      <c r="R136">
        <v>10</v>
      </c>
      <c r="S136">
        <v>10</v>
      </c>
      <c r="T136">
        <v>8</v>
      </c>
      <c r="U136">
        <v>8</v>
      </c>
      <c r="V136">
        <v>10</v>
      </c>
      <c r="W136">
        <f t="shared" si="41"/>
        <v>8.3333333333333339</v>
      </c>
      <c r="X136" t="s">
        <v>53</v>
      </c>
      <c r="Y136" t="s">
        <v>54</v>
      </c>
      <c r="Z136" t="s">
        <v>35</v>
      </c>
      <c r="AA136">
        <f t="shared" si="42"/>
        <v>0</v>
      </c>
      <c r="AB136">
        <v>30</v>
      </c>
      <c r="AC136" t="s">
        <v>100</v>
      </c>
      <c r="AD136">
        <f t="shared" si="43"/>
        <v>4</v>
      </c>
      <c r="AE136" t="s">
        <v>88</v>
      </c>
      <c r="AF136" t="s">
        <v>172</v>
      </c>
      <c r="AG136">
        <f t="shared" si="44"/>
        <v>0</v>
      </c>
      <c r="AH136">
        <f t="shared" si="45"/>
        <v>0</v>
      </c>
      <c r="AI136">
        <f t="shared" si="46"/>
        <v>0</v>
      </c>
      <c r="AJ136">
        <f t="shared" si="47"/>
        <v>0</v>
      </c>
      <c r="AK136">
        <f t="shared" si="48"/>
        <v>0</v>
      </c>
      <c r="AL136">
        <f t="shared" si="49"/>
        <v>0</v>
      </c>
      <c r="AM136">
        <f t="shared" si="50"/>
        <v>0</v>
      </c>
      <c r="AN136">
        <f t="shared" si="34"/>
        <v>1</v>
      </c>
    </row>
    <row r="137" spans="1:40">
      <c r="A137" t="s">
        <v>402</v>
      </c>
      <c r="B137" t="s">
        <v>24</v>
      </c>
      <c r="C137" t="s">
        <v>25</v>
      </c>
      <c r="D137" t="s">
        <v>403</v>
      </c>
      <c r="E137" t="s">
        <v>49</v>
      </c>
      <c r="F137" t="s">
        <v>28</v>
      </c>
      <c r="G137">
        <f t="shared" si="35"/>
        <v>1</v>
      </c>
      <c r="H137">
        <f t="shared" si="36"/>
        <v>0</v>
      </c>
      <c r="I137">
        <f t="shared" si="37"/>
        <v>0</v>
      </c>
      <c r="J137">
        <f t="shared" si="38"/>
        <v>0</v>
      </c>
      <c r="K137">
        <f t="shared" si="39"/>
        <v>0</v>
      </c>
      <c r="L137" t="s">
        <v>29</v>
      </c>
      <c r="M137" t="s">
        <v>43</v>
      </c>
      <c r="N137">
        <f t="shared" si="40"/>
        <v>2</v>
      </c>
      <c r="O137" t="s">
        <v>31</v>
      </c>
      <c r="P137" t="s">
        <v>45</v>
      </c>
      <c r="Q137">
        <v>3</v>
      </c>
      <c r="R137">
        <v>6</v>
      </c>
      <c r="S137">
        <v>4</v>
      </c>
      <c r="T137">
        <v>6</v>
      </c>
      <c r="U137">
        <v>4</v>
      </c>
      <c r="V137">
        <v>6</v>
      </c>
      <c r="W137">
        <f t="shared" si="41"/>
        <v>4.833333333333333</v>
      </c>
      <c r="X137" t="s">
        <v>76</v>
      </c>
      <c r="Y137" t="s">
        <v>67</v>
      </c>
      <c r="Z137" t="s">
        <v>35</v>
      </c>
      <c r="AA137">
        <f t="shared" si="42"/>
        <v>0</v>
      </c>
      <c r="AB137">
        <v>37</v>
      </c>
      <c r="AC137" t="s">
        <v>77</v>
      </c>
      <c r="AD137">
        <f t="shared" si="43"/>
        <v>3</v>
      </c>
      <c r="AE137" t="s">
        <v>37</v>
      </c>
      <c r="AF137" t="s">
        <v>38</v>
      </c>
      <c r="AG137">
        <f t="shared" si="44"/>
        <v>1</v>
      </c>
      <c r="AH137">
        <f t="shared" si="45"/>
        <v>0</v>
      </c>
      <c r="AI137">
        <f t="shared" si="46"/>
        <v>0</v>
      </c>
      <c r="AJ137">
        <f t="shared" si="47"/>
        <v>0</v>
      </c>
      <c r="AK137">
        <f t="shared" si="48"/>
        <v>0</v>
      </c>
      <c r="AL137">
        <f t="shared" si="49"/>
        <v>0</v>
      </c>
      <c r="AM137">
        <f t="shared" si="50"/>
        <v>0</v>
      </c>
      <c r="AN137">
        <f t="shared" si="34"/>
        <v>0</v>
      </c>
    </row>
    <row r="138" spans="1:40" hidden="1">
      <c r="A138" t="s">
        <v>404</v>
      </c>
      <c r="B138" t="s">
        <v>24</v>
      </c>
      <c r="C138" t="s">
        <v>25</v>
      </c>
      <c r="D138" t="s">
        <v>405</v>
      </c>
      <c r="E138" t="s">
        <v>286</v>
      </c>
      <c r="F138" t="s">
        <v>28</v>
      </c>
      <c r="G138">
        <f t="shared" si="35"/>
        <v>1</v>
      </c>
      <c r="H138">
        <f t="shared" si="36"/>
        <v>0</v>
      </c>
      <c r="I138">
        <f t="shared" si="37"/>
        <v>0</v>
      </c>
      <c r="J138">
        <f t="shared" si="38"/>
        <v>0</v>
      </c>
      <c r="K138">
        <f t="shared" si="39"/>
        <v>0</v>
      </c>
      <c r="L138" t="s">
        <v>29</v>
      </c>
      <c r="M138" t="s">
        <v>91</v>
      </c>
      <c r="N138">
        <f t="shared" si="40"/>
        <v>3</v>
      </c>
      <c r="O138" t="s">
        <v>31</v>
      </c>
      <c r="P138" t="s">
        <v>32</v>
      </c>
      <c r="Q138">
        <v>3</v>
      </c>
      <c r="R138">
        <v>5</v>
      </c>
      <c r="S138">
        <v>4</v>
      </c>
      <c r="T138">
        <v>5</v>
      </c>
      <c r="U138">
        <v>4</v>
      </c>
      <c r="V138">
        <v>4</v>
      </c>
      <c r="W138">
        <f t="shared" si="41"/>
        <v>4.166666666666667</v>
      </c>
      <c r="X138" t="s">
        <v>76</v>
      </c>
      <c r="Y138" t="s">
        <v>67</v>
      </c>
      <c r="Z138" t="s">
        <v>62</v>
      </c>
      <c r="AA138">
        <f t="shared" si="42"/>
        <v>1</v>
      </c>
      <c r="AB138">
        <v>31</v>
      </c>
      <c r="AC138" t="s">
        <v>77</v>
      </c>
      <c r="AD138">
        <f t="shared" si="43"/>
        <v>3</v>
      </c>
      <c r="AE138" t="s">
        <v>37</v>
      </c>
      <c r="AF138" t="s">
        <v>38</v>
      </c>
      <c r="AG138">
        <f t="shared" si="44"/>
        <v>1</v>
      </c>
      <c r="AH138">
        <f t="shared" si="45"/>
        <v>0</v>
      </c>
      <c r="AI138">
        <f t="shared" si="46"/>
        <v>0</v>
      </c>
      <c r="AJ138">
        <f t="shared" si="47"/>
        <v>0</v>
      </c>
      <c r="AK138">
        <f t="shared" si="48"/>
        <v>0</v>
      </c>
      <c r="AL138">
        <f t="shared" si="49"/>
        <v>0</v>
      </c>
      <c r="AM138">
        <f t="shared" si="50"/>
        <v>0</v>
      </c>
      <c r="AN138">
        <f t="shared" si="34"/>
        <v>0</v>
      </c>
    </row>
    <row r="139" spans="1:40" hidden="1">
      <c r="A139" t="s">
        <v>406</v>
      </c>
      <c r="B139" t="s">
        <v>24</v>
      </c>
      <c r="C139" t="s">
        <v>25</v>
      </c>
      <c r="D139" t="s">
        <v>331</v>
      </c>
      <c r="E139" t="s">
        <v>407</v>
      </c>
      <c r="F139" t="s">
        <v>28</v>
      </c>
      <c r="G139">
        <f t="shared" si="35"/>
        <v>1</v>
      </c>
      <c r="H139">
        <f t="shared" si="36"/>
        <v>0</v>
      </c>
      <c r="I139">
        <f t="shared" si="37"/>
        <v>0</v>
      </c>
      <c r="J139">
        <f t="shared" si="38"/>
        <v>0</v>
      </c>
      <c r="K139">
        <f t="shared" si="39"/>
        <v>0</v>
      </c>
      <c r="L139" t="s">
        <v>29</v>
      </c>
      <c r="M139" t="s">
        <v>51</v>
      </c>
      <c r="N139">
        <f t="shared" si="40"/>
        <v>1</v>
      </c>
      <c r="O139" t="s">
        <v>116</v>
      </c>
      <c r="P139" t="s">
        <v>32</v>
      </c>
      <c r="Q139">
        <v>8</v>
      </c>
      <c r="R139">
        <v>10</v>
      </c>
      <c r="S139">
        <v>9</v>
      </c>
      <c r="T139">
        <v>9</v>
      </c>
      <c r="U139">
        <v>10</v>
      </c>
      <c r="V139">
        <v>8</v>
      </c>
      <c r="W139">
        <f t="shared" si="41"/>
        <v>9</v>
      </c>
      <c r="X139" t="s">
        <v>76</v>
      </c>
      <c r="Y139" t="s">
        <v>67</v>
      </c>
      <c r="Z139" t="s">
        <v>62</v>
      </c>
      <c r="AA139">
        <f t="shared" si="42"/>
        <v>1</v>
      </c>
      <c r="AB139">
        <v>28</v>
      </c>
      <c r="AC139" t="s">
        <v>77</v>
      </c>
      <c r="AD139">
        <f t="shared" si="43"/>
        <v>3</v>
      </c>
      <c r="AE139" t="s">
        <v>88</v>
      </c>
      <c r="AF139" t="s">
        <v>408</v>
      </c>
      <c r="AG139">
        <f t="shared" si="44"/>
        <v>0</v>
      </c>
      <c r="AH139">
        <f t="shared" si="45"/>
        <v>0</v>
      </c>
      <c r="AI139">
        <f t="shared" si="46"/>
        <v>0</v>
      </c>
      <c r="AJ139">
        <f t="shared" si="47"/>
        <v>0</v>
      </c>
      <c r="AK139">
        <f t="shared" si="48"/>
        <v>0</v>
      </c>
      <c r="AL139">
        <f t="shared" si="49"/>
        <v>0</v>
      </c>
      <c r="AM139">
        <f t="shared" si="50"/>
        <v>0</v>
      </c>
      <c r="AN139">
        <f t="shared" si="34"/>
        <v>0</v>
      </c>
    </row>
    <row r="140" spans="1:40" hidden="1">
      <c r="A140" t="s">
        <v>409</v>
      </c>
      <c r="B140" t="s">
        <v>24</v>
      </c>
      <c r="C140" t="s">
        <v>25</v>
      </c>
      <c r="D140" t="s">
        <v>410</v>
      </c>
      <c r="E140" t="s">
        <v>225</v>
      </c>
      <c r="F140" t="s">
        <v>28</v>
      </c>
      <c r="G140">
        <f t="shared" si="35"/>
        <v>1</v>
      </c>
      <c r="H140">
        <f t="shared" si="36"/>
        <v>0</v>
      </c>
      <c r="I140">
        <f t="shared" si="37"/>
        <v>0</v>
      </c>
      <c r="J140">
        <f t="shared" si="38"/>
        <v>0</v>
      </c>
      <c r="K140">
        <f t="shared" si="39"/>
        <v>0</v>
      </c>
      <c r="L140" t="s">
        <v>29</v>
      </c>
      <c r="M140" t="s">
        <v>51</v>
      </c>
      <c r="N140">
        <f t="shared" si="40"/>
        <v>1</v>
      </c>
      <c r="O140" t="s">
        <v>31</v>
      </c>
      <c r="P140" t="s">
        <v>32</v>
      </c>
      <c r="Q140">
        <v>2</v>
      </c>
      <c r="R140">
        <v>6</v>
      </c>
      <c r="S140">
        <v>6</v>
      </c>
      <c r="T140">
        <v>5</v>
      </c>
      <c r="U140">
        <v>4</v>
      </c>
      <c r="V140">
        <v>5</v>
      </c>
      <c r="W140">
        <f t="shared" si="41"/>
        <v>4.666666666666667</v>
      </c>
      <c r="X140" t="s">
        <v>53</v>
      </c>
      <c r="Y140" t="s">
        <v>67</v>
      </c>
      <c r="Z140" t="s">
        <v>62</v>
      </c>
      <c r="AA140">
        <f t="shared" si="42"/>
        <v>1</v>
      </c>
      <c r="AB140">
        <v>26</v>
      </c>
      <c r="AC140" t="s">
        <v>77</v>
      </c>
      <c r="AD140">
        <f t="shared" si="43"/>
        <v>3</v>
      </c>
      <c r="AE140" t="s">
        <v>37</v>
      </c>
      <c r="AF140" t="s">
        <v>187</v>
      </c>
      <c r="AG140">
        <f t="shared" si="44"/>
        <v>0</v>
      </c>
      <c r="AH140">
        <f t="shared" si="45"/>
        <v>0</v>
      </c>
      <c r="AI140">
        <f t="shared" si="46"/>
        <v>1</v>
      </c>
      <c r="AJ140">
        <f t="shared" si="47"/>
        <v>0</v>
      </c>
      <c r="AK140">
        <f t="shared" si="48"/>
        <v>0</v>
      </c>
      <c r="AL140">
        <f t="shared" si="49"/>
        <v>0</v>
      </c>
      <c r="AM140">
        <f t="shared" si="50"/>
        <v>0</v>
      </c>
      <c r="AN140">
        <f t="shared" si="34"/>
        <v>0</v>
      </c>
    </row>
    <row r="141" spans="1:40">
      <c r="A141" t="s">
        <v>411</v>
      </c>
      <c r="B141" t="s">
        <v>24</v>
      </c>
      <c r="C141" t="s">
        <v>25</v>
      </c>
      <c r="D141" t="s">
        <v>412</v>
      </c>
      <c r="E141" t="s">
        <v>251</v>
      </c>
      <c r="F141" t="s">
        <v>28</v>
      </c>
      <c r="G141">
        <f t="shared" si="35"/>
        <v>1</v>
      </c>
      <c r="H141">
        <f t="shared" si="36"/>
        <v>0</v>
      </c>
      <c r="I141">
        <f t="shared" si="37"/>
        <v>0</v>
      </c>
      <c r="J141">
        <f t="shared" si="38"/>
        <v>0</v>
      </c>
      <c r="K141">
        <f t="shared" si="39"/>
        <v>0</v>
      </c>
      <c r="L141" t="s">
        <v>29</v>
      </c>
      <c r="M141" t="s">
        <v>91</v>
      </c>
      <c r="N141">
        <f t="shared" si="40"/>
        <v>3</v>
      </c>
      <c r="O141" t="s">
        <v>31</v>
      </c>
      <c r="P141" t="s">
        <v>82</v>
      </c>
      <c r="Q141">
        <v>7</v>
      </c>
      <c r="R141">
        <v>8</v>
      </c>
      <c r="S141">
        <v>8</v>
      </c>
      <c r="T141">
        <v>8</v>
      </c>
      <c r="U141">
        <v>8</v>
      </c>
      <c r="V141">
        <v>7</v>
      </c>
      <c r="W141">
        <f t="shared" si="41"/>
        <v>7.666666666666667</v>
      </c>
      <c r="X141" t="s">
        <v>61</v>
      </c>
      <c r="Y141" t="s">
        <v>67</v>
      </c>
      <c r="Z141" t="s">
        <v>35</v>
      </c>
      <c r="AA141">
        <f t="shared" si="42"/>
        <v>0</v>
      </c>
      <c r="AB141">
        <v>30</v>
      </c>
      <c r="AC141" t="s">
        <v>77</v>
      </c>
      <c r="AD141">
        <f t="shared" si="43"/>
        <v>3</v>
      </c>
      <c r="AE141" t="s">
        <v>37</v>
      </c>
      <c r="AF141" t="s">
        <v>38</v>
      </c>
      <c r="AG141">
        <f t="shared" si="44"/>
        <v>1</v>
      </c>
      <c r="AH141">
        <f t="shared" si="45"/>
        <v>0</v>
      </c>
      <c r="AI141">
        <f t="shared" si="46"/>
        <v>0</v>
      </c>
      <c r="AJ141">
        <f t="shared" si="47"/>
        <v>0</v>
      </c>
      <c r="AK141">
        <f t="shared" si="48"/>
        <v>0</v>
      </c>
      <c r="AL141">
        <f t="shared" si="49"/>
        <v>0</v>
      </c>
      <c r="AM141">
        <f t="shared" si="50"/>
        <v>0</v>
      </c>
      <c r="AN141">
        <f t="shared" si="34"/>
        <v>0</v>
      </c>
    </row>
    <row r="142" spans="1:40" hidden="1">
      <c r="A142" t="s">
        <v>413</v>
      </c>
      <c r="B142" t="s">
        <v>24</v>
      </c>
      <c r="C142" t="s">
        <v>25</v>
      </c>
      <c r="D142" t="s">
        <v>412</v>
      </c>
      <c r="E142" t="s">
        <v>334</v>
      </c>
      <c r="F142" t="s">
        <v>28</v>
      </c>
      <c r="G142">
        <f t="shared" si="35"/>
        <v>1</v>
      </c>
      <c r="H142">
        <f t="shared" si="36"/>
        <v>0</v>
      </c>
      <c r="I142">
        <f t="shared" si="37"/>
        <v>0</v>
      </c>
      <c r="J142">
        <f t="shared" si="38"/>
        <v>0</v>
      </c>
      <c r="K142">
        <f t="shared" si="39"/>
        <v>0</v>
      </c>
      <c r="L142" t="s">
        <v>29</v>
      </c>
      <c r="M142" t="s">
        <v>91</v>
      </c>
      <c r="N142">
        <f t="shared" si="40"/>
        <v>3</v>
      </c>
      <c r="O142" t="s">
        <v>116</v>
      </c>
      <c r="P142" t="s">
        <v>32</v>
      </c>
      <c r="Q142">
        <v>9</v>
      </c>
      <c r="R142">
        <v>10</v>
      </c>
      <c r="S142">
        <v>10</v>
      </c>
      <c r="T142">
        <v>10</v>
      </c>
      <c r="U142">
        <v>7</v>
      </c>
      <c r="V142">
        <v>9</v>
      </c>
      <c r="W142">
        <f t="shared" si="41"/>
        <v>9.1666666666666661</v>
      </c>
      <c r="X142" t="s">
        <v>76</v>
      </c>
      <c r="Y142" t="s">
        <v>67</v>
      </c>
      <c r="Z142" t="s">
        <v>62</v>
      </c>
      <c r="AA142">
        <f t="shared" si="42"/>
        <v>1</v>
      </c>
      <c r="AB142">
        <v>39</v>
      </c>
      <c r="AC142" t="s">
        <v>77</v>
      </c>
      <c r="AD142">
        <f t="shared" si="43"/>
        <v>3</v>
      </c>
      <c r="AE142" t="s">
        <v>55</v>
      </c>
      <c r="AF142" t="s">
        <v>38</v>
      </c>
      <c r="AG142">
        <f t="shared" si="44"/>
        <v>1</v>
      </c>
      <c r="AH142">
        <f t="shared" si="45"/>
        <v>0</v>
      </c>
      <c r="AI142">
        <f t="shared" si="46"/>
        <v>0</v>
      </c>
      <c r="AJ142">
        <f t="shared" si="47"/>
        <v>0</v>
      </c>
      <c r="AK142">
        <f t="shared" si="48"/>
        <v>0</v>
      </c>
      <c r="AL142">
        <f t="shared" si="49"/>
        <v>0</v>
      </c>
      <c r="AM142">
        <f t="shared" si="50"/>
        <v>0</v>
      </c>
      <c r="AN142">
        <f t="shared" si="34"/>
        <v>0</v>
      </c>
    </row>
    <row r="143" spans="1:40" hidden="1">
      <c r="A143" t="s">
        <v>414</v>
      </c>
      <c r="B143" t="s">
        <v>24</v>
      </c>
      <c r="C143" t="s">
        <v>25</v>
      </c>
      <c r="D143" t="s">
        <v>415</v>
      </c>
      <c r="E143" t="s">
        <v>126</v>
      </c>
      <c r="F143" t="s">
        <v>52</v>
      </c>
      <c r="G143">
        <f t="shared" si="35"/>
        <v>0</v>
      </c>
      <c r="H143">
        <f t="shared" si="36"/>
        <v>0</v>
      </c>
      <c r="I143">
        <f t="shared" si="37"/>
        <v>0</v>
      </c>
      <c r="J143">
        <f t="shared" si="38"/>
        <v>0</v>
      </c>
      <c r="K143">
        <f t="shared" si="39"/>
        <v>0</v>
      </c>
      <c r="L143" t="s">
        <v>42</v>
      </c>
      <c r="M143" t="s">
        <v>51</v>
      </c>
      <c r="N143">
        <f t="shared" si="40"/>
        <v>1</v>
      </c>
      <c r="O143" t="s">
        <v>104</v>
      </c>
      <c r="P143" t="s">
        <v>32</v>
      </c>
      <c r="Q143">
        <v>1</v>
      </c>
      <c r="R143">
        <v>1</v>
      </c>
      <c r="S143">
        <v>1</v>
      </c>
      <c r="T143">
        <v>0</v>
      </c>
      <c r="U143">
        <v>0</v>
      </c>
      <c r="V143">
        <v>2</v>
      </c>
      <c r="W143">
        <f t="shared" si="41"/>
        <v>0.83333333333333337</v>
      </c>
      <c r="X143" t="s">
        <v>53</v>
      </c>
      <c r="Y143" t="s">
        <v>54</v>
      </c>
      <c r="Z143" t="s">
        <v>62</v>
      </c>
      <c r="AA143">
        <f t="shared" si="42"/>
        <v>1</v>
      </c>
      <c r="AB143">
        <v>28</v>
      </c>
      <c r="AC143" t="s">
        <v>100</v>
      </c>
      <c r="AD143">
        <f t="shared" si="43"/>
        <v>4</v>
      </c>
      <c r="AE143" t="s">
        <v>46</v>
      </c>
      <c r="AF143" t="s">
        <v>146</v>
      </c>
      <c r="AG143">
        <f t="shared" si="44"/>
        <v>0</v>
      </c>
      <c r="AH143">
        <f t="shared" si="45"/>
        <v>0</v>
      </c>
      <c r="AI143">
        <f t="shared" si="46"/>
        <v>0</v>
      </c>
      <c r="AJ143">
        <f t="shared" si="47"/>
        <v>1</v>
      </c>
      <c r="AK143">
        <f t="shared" si="48"/>
        <v>0</v>
      </c>
      <c r="AL143">
        <f t="shared" si="49"/>
        <v>0</v>
      </c>
      <c r="AM143">
        <f t="shared" si="50"/>
        <v>0</v>
      </c>
      <c r="AN143">
        <f t="shared" si="34"/>
        <v>0</v>
      </c>
    </row>
    <row r="144" spans="1:40">
      <c r="A144" t="s">
        <v>416</v>
      </c>
      <c r="B144" t="s">
        <v>24</v>
      </c>
      <c r="C144" t="s">
        <v>25</v>
      </c>
      <c r="D144" t="s">
        <v>417</v>
      </c>
      <c r="E144" t="s">
        <v>336</v>
      </c>
      <c r="F144" t="s">
        <v>28</v>
      </c>
      <c r="G144">
        <f t="shared" si="35"/>
        <v>1</v>
      </c>
      <c r="H144">
        <f t="shared" si="36"/>
        <v>0</v>
      </c>
      <c r="I144">
        <f t="shared" si="37"/>
        <v>0</v>
      </c>
      <c r="J144">
        <f t="shared" si="38"/>
        <v>0</v>
      </c>
      <c r="K144">
        <f t="shared" si="39"/>
        <v>0</v>
      </c>
      <c r="L144" t="s">
        <v>29</v>
      </c>
      <c r="M144" t="s">
        <v>91</v>
      </c>
      <c r="N144">
        <f t="shared" si="40"/>
        <v>3</v>
      </c>
      <c r="O144" t="s">
        <v>44</v>
      </c>
      <c r="P144" t="s">
        <v>82</v>
      </c>
      <c r="Q144">
        <v>8</v>
      </c>
      <c r="R144">
        <v>8</v>
      </c>
      <c r="S144">
        <v>7</v>
      </c>
      <c r="T144">
        <v>7</v>
      </c>
      <c r="U144">
        <v>10</v>
      </c>
      <c r="V144">
        <v>10</v>
      </c>
      <c r="W144">
        <f t="shared" si="41"/>
        <v>8.3333333333333339</v>
      </c>
      <c r="X144" t="s">
        <v>61</v>
      </c>
      <c r="Y144" t="s">
        <v>54</v>
      </c>
      <c r="Z144" t="s">
        <v>35</v>
      </c>
      <c r="AA144">
        <f t="shared" si="42"/>
        <v>0</v>
      </c>
      <c r="AB144">
        <v>22</v>
      </c>
      <c r="AC144" t="s">
        <v>77</v>
      </c>
      <c r="AD144">
        <f t="shared" si="43"/>
        <v>3</v>
      </c>
      <c r="AE144" t="s">
        <v>52</v>
      </c>
      <c r="AF144" t="s">
        <v>38</v>
      </c>
      <c r="AG144">
        <f t="shared" si="44"/>
        <v>1</v>
      </c>
      <c r="AH144">
        <f t="shared" si="45"/>
        <v>0</v>
      </c>
      <c r="AI144">
        <f t="shared" si="46"/>
        <v>0</v>
      </c>
      <c r="AJ144">
        <f t="shared" si="47"/>
        <v>0</v>
      </c>
      <c r="AK144">
        <f t="shared" si="48"/>
        <v>0</v>
      </c>
      <c r="AL144">
        <f t="shared" si="49"/>
        <v>0</v>
      </c>
      <c r="AM144">
        <f t="shared" si="50"/>
        <v>0</v>
      </c>
      <c r="AN144">
        <f t="shared" si="34"/>
        <v>0</v>
      </c>
    </row>
    <row r="145" spans="1:40">
      <c r="A145" t="s">
        <v>418</v>
      </c>
      <c r="B145" t="s">
        <v>24</v>
      </c>
      <c r="C145" t="s">
        <v>25</v>
      </c>
      <c r="D145" t="s">
        <v>385</v>
      </c>
      <c r="E145" t="s">
        <v>419</v>
      </c>
      <c r="F145" t="s">
        <v>420</v>
      </c>
      <c r="G145">
        <f t="shared" si="35"/>
        <v>0</v>
      </c>
      <c r="H145">
        <f t="shared" si="36"/>
        <v>0</v>
      </c>
      <c r="I145">
        <f t="shared" si="37"/>
        <v>0</v>
      </c>
      <c r="J145">
        <f t="shared" si="38"/>
        <v>1</v>
      </c>
      <c r="K145">
        <f t="shared" si="39"/>
        <v>0</v>
      </c>
      <c r="L145" t="s">
        <v>42</v>
      </c>
      <c r="M145" t="s">
        <v>51</v>
      </c>
      <c r="N145">
        <f t="shared" si="40"/>
        <v>1</v>
      </c>
      <c r="O145" t="s">
        <v>116</v>
      </c>
      <c r="P145" t="s">
        <v>32</v>
      </c>
      <c r="Q145">
        <v>5</v>
      </c>
      <c r="R145">
        <v>6</v>
      </c>
      <c r="S145">
        <v>6</v>
      </c>
      <c r="T145">
        <v>6</v>
      </c>
      <c r="U145">
        <v>6</v>
      </c>
      <c r="V145">
        <v>4</v>
      </c>
      <c r="W145">
        <f t="shared" si="41"/>
        <v>5.5</v>
      </c>
      <c r="X145" t="s">
        <v>53</v>
      </c>
      <c r="Y145" t="s">
        <v>67</v>
      </c>
      <c r="Z145" t="s">
        <v>35</v>
      </c>
      <c r="AA145">
        <f t="shared" si="42"/>
        <v>0</v>
      </c>
      <c r="AB145">
        <v>24</v>
      </c>
      <c r="AC145" t="s">
        <v>77</v>
      </c>
      <c r="AD145">
        <f t="shared" si="43"/>
        <v>3</v>
      </c>
      <c r="AE145" t="s">
        <v>88</v>
      </c>
      <c r="AF145" t="s">
        <v>408</v>
      </c>
      <c r="AG145">
        <f t="shared" si="44"/>
        <v>0</v>
      </c>
      <c r="AH145">
        <f t="shared" si="45"/>
        <v>0</v>
      </c>
      <c r="AI145">
        <f t="shared" si="46"/>
        <v>0</v>
      </c>
      <c r="AJ145">
        <f t="shared" si="47"/>
        <v>0</v>
      </c>
      <c r="AK145">
        <f t="shared" si="48"/>
        <v>0</v>
      </c>
      <c r="AL145">
        <f t="shared" si="49"/>
        <v>0</v>
      </c>
      <c r="AM145">
        <f t="shared" si="50"/>
        <v>0</v>
      </c>
      <c r="AN145">
        <f t="shared" si="34"/>
        <v>0</v>
      </c>
    </row>
    <row r="146" spans="1:40">
      <c r="A146" t="s">
        <v>421</v>
      </c>
      <c r="B146" t="s">
        <v>24</v>
      </c>
      <c r="C146" t="s">
        <v>25</v>
      </c>
      <c r="D146" t="s">
        <v>422</v>
      </c>
      <c r="E146" t="s">
        <v>214</v>
      </c>
      <c r="F146" t="s">
        <v>52</v>
      </c>
      <c r="G146">
        <f t="shared" si="35"/>
        <v>0</v>
      </c>
      <c r="H146">
        <f t="shared" si="36"/>
        <v>0</v>
      </c>
      <c r="I146">
        <f t="shared" si="37"/>
        <v>0</v>
      </c>
      <c r="J146">
        <f t="shared" si="38"/>
        <v>0</v>
      </c>
      <c r="K146">
        <f t="shared" si="39"/>
        <v>0</v>
      </c>
      <c r="L146" t="s">
        <v>42</v>
      </c>
      <c r="M146" t="s">
        <v>60</v>
      </c>
      <c r="N146">
        <f t="shared" si="40"/>
        <v>7</v>
      </c>
      <c r="O146" t="s">
        <v>116</v>
      </c>
      <c r="P146" t="s">
        <v>45</v>
      </c>
      <c r="Q146">
        <v>8</v>
      </c>
      <c r="R146">
        <v>10</v>
      </c>
      <c r="S146">
        <v>9</v>
      </c>
      <c r="T146">
        <v>7</v>
      </c>
      <c r="U146">
        <v>5</v>
      </c>
      <c r="V146">
        <v>5</v>
      </c>
      <c r="W146">
        <f t="shared" si="41"/>
        <v>7.333333333333333</v>
      </c>
      <c r="X146" t="s">
        <v>76</v>
      </c>
      <c r="Y146" t="s">
        <v>34</v>
      </c>
      <c r="Z146" t="s">
        <v>35</v>
      </c>
      <c r="AA146">
        <f t="shared" si="42"/>
        <v>0</v>
      </c>
      <c r="AB146">
        <v>33</v>
      </c>
      <c r="AC146" t="s">
        <v>100</v>
      </c>
      <c r="AD146">
        <f t="shared" si="43"/>
        <v>4</v>
      </c>
      <c r="AE146" t="s">
        <v>37</v>
      </c>
      <c r="AF146" t="s">
        <v>38</v>
      </c>
      <c r="AG146">
        <f t="shared" si="44"/>
        <v>1</v>
      </c>
      <c r="AH146">
        <f t="shared" si="45"/>
        <v>0</v>
      </c>
      <c r="AI146">
        <f t="shared" si="46"/>
        <v>0</v>
      </c>
      <c r="AJ146">
        <f t="shared" si="47"/>
        <v>0</v>
      </c>
      <c r="AK146">
        <f t="shared" si="48"/>
        <v>0</v>
      </c>
      <c r="AL146">
        <f t="shared" si="49"/>
        <v>0</v>
      </c>
      <c r="AM146">
        <f t="shared" si="50"/>
        <v>0</v>
      </c>
      <c r="AN146">
        <f t="shared" si="34"/>
        <v>0</v>
      </c>
    </row>
    <row r="147" spans="1:40" hidden="1">
      <c r="A147" t="s">
        <v>423</v>
      </c>
      <c r="B147" t="s">
        <v>24</v>
      </c>
      <c r="C147" t="s">
        <v>25</v>
      </c>
      <c r="D147" t="s">
        <v>424</v>
      </c>
      <c r="E147" t="s">
        <v>425</v>
      </c>
      <c r="F147" t="s">
        <v>28</v>
      </c>
      <c r="G147">
        <f t="shared" si="35"/>
        <v>1</v>
      </c>
      <c r="H147">
        <f t="shared" si="36"/>
        <v>0</v>
      </c>
      <c r="I147">
        <f t="shared" si="37"/>
        <v>0</v>
      </c>
      <c r="J147">
        <f t="shared" si="38"/>
        <v>0</v>
      </c>
      <c r="K147">
        <f t="shared" si="39"/>
        <v>0</v>
      </c>
      <c r="L147" t="s">
        <v>29</v>
      </c>
      <c r="M147" t="s">
        <v>51</v>
      </c>
      <c r="N147">
        <f t="shared" si="40"/>
        <v>1</v>
      </c>
      <c r="O147" t="s">
        <v>44</v>
      </c>
      <c r="P147" t="s">
        <v>82</v>
      </c>
      <c r="Q147">
        <v>2</v>
      </c>
      <c r="R147">
        <v>3</v>
      </c>
      <c r="S147">
        <v>3</v>
      </c>
      <c r="T147">
        <v>3</v>
      </c>
      <c r="U147">
        <v>2</v>
      </c>
      <c r="V147">
        <v>4</v>
      </c>
      <c r="W147">
        <f t="shared" si="41"/>
        <v>2.8333333333333335</v>
      </c>
      <c r="X147" t="s">
        <v>76</v>
      </c>
      <c r="Y147" t="s">
        <v>54</v>
      </c>
      <c r="Z147" t="s">
        <v>62</v>
      </c>
      <c r="AA147">
        <f t="shared" si="42"/>
        <v>1</v>
      </c>
      <c r="AB147">
        <v>22</v>
      </c>
      <c r="AC147" t="s">
        <v>77</v>
      </c>
      <c r="AD147">
        <f t="shared" si="43"/>
        <v>3</v>
      </c>
      <c r="AE147" t="s">
        <v>52</v>
      </c>
      <c r="AF147" t="s">
        <v>367</v>
      </c>
      <c r="AG147">
        <f t="shared" si="44"/>
        <v>0</v>
      </c>
      <c r="AH147">
        <f t="shared" si="45"/>
        <v>0</v>
      </c>
      <c r="AI147">
        <f t="shared" si="46"/>
        <v>0</v>
      </c>
      <c r="AJ147">
        <f t="shared" si="47"/>
        <v>0</v>
      </c>
      <c r="AK147">
        <f t="shared" si="48"/>
        <v>0</v>
      </c>
      <c r="AL147">
        <f t="shared" si="49"/>
        <v>0</v>
      </c>
      <c r="AM147">
        <f t="shared" si="50"/>
        <v>0</v>
      </c>
      <c r="AN147">
        <f t="shared" si="34"/>
        <v>0</v>
      </c>
    </row>
    <row r="148" spans="1:40">
      <c r="A148" t="s">
        <v>426</v>
      </c>
      <c r="B148" t="s">
        <v>24</v>
      </c>
      <c r="C148" t="s">
        <v>25</v>
      </c>
      <c r="D148" t="s">
        <v>427</v>
      </c>
      <c r="E148" t="s">
        <v>428</v>
      </c>
      <c r="F148" t="s">
        <v>75</v>
      </c>
      <c r="G148">
        <f t="shared" si="35"/>
        <v>0</v>
      </c>
      <c r="H148">
        <f t="shared" si="36"/>
        <v>0</v>
      </c>
      <c r="I148">
        <f t="shared" si="37"/>
        <v>0</v>
      </c>
      <c r="J148">
        <f t="shared" si="38"/>
        <v>0</v>
      </c>
      <c r="K148">
        <f t="shared" si="39"/>
        <v>0</v>
      </c>
      <c r="L148" t="s">
        <v>42</v>
      </c>
      <c r="M148" t="s">
        <v>51</v>
      </c>
      <c r="N148">
        <f t="shared" si="40"/>
        <v>1</v>
      </c>
      <c r="O148" t="s">
        <v>116</v>
      </c>
      <c r="P148" t="s">
        <v>32</v>
      </c>
      <c r="Q148">
        <v>3</v>
      </c>
      <c r="R148">
        <v>5</v>
      </c>
      <c r="S148">
        <v>5</v>
      </c>
      <c r="T148">
        <v>4</v>
      </c>
      <c r="U148">
        <v>4</v>
      </c>
      <c r="V148">
        <v>5</v>
      </c>
      <c r="W148">
        <f t="shared" si="41"/>
        <v>4.333333333333333</v>
      </c>
      <c r="X148" t="s">
        <v>76</v>
      </c>
      <c r="Y148" t="s">
        <v>67</v>
      </c>
      <c r="Z148" t="s">
        <v>35</v>
      </c>
      <c r="AA148">
        <f t="shared" si="42"/>
        <v>0</v>
      </c>
      <c r="AB148">
        <v>27</v>
      </c>
      <c r="AC148" t="s">
        <v>77</v>
      </c>
      <c r="AD148">
        <f t="shared" si="43"/>
        <v>3</v>
      </c>
      <c r="AE148" t="s">
        <v>52</v>
      </c>
      <c r="AF148" t="s">
        <v>146</v>
      </c>
      <c r="AG148">
        <f t="shared" si="44"/>
        <v>0</v>
      </c>
      <c r="AH148">
        <f t="shared" si="45"/>
        <v>0</v>
      </c>
      <c r="AI148">
        <f t="shared" si="46"/>
        <v>0</v>
      </c>
      <c r="AJ148">
        <f t="shared" si="47"/>
        <v>1</v>
      </c>
      <c r="AK148">
        <f t="shared" si="48"/>
        <v>0</v>
      </c>
      <c r="AL148">
        <f t="shared" si="49"/>
        <v>0</v>
      </c>
      <c r="AM148">
        <f t="shared" si="50"/>
        <v>0</v>
      </c>
      <c r="AN148">
        <f t="shared" si="34"/>
        <v>0</v>
      </c>
    </row>
    <row r="149" spans="1:40">
      <c r="A149" t="s">
        <v>429</v>
      </c>
      <c r="B149" t="s">
        <v>24</v>
      </c>
      <c r="C149" t="s">
        <v>25</v>
      </c>
      <c r="D149" t="s">
        <v>430</v>
      </c>
      <c r="E149" t="s">
        <v>431</v>
      </c>
      <c r="F149" t="s">
        <v>28</v>
      </c>
      <c r="G149">
        <f t="shared" si="35"/>
        <v>1</v>
      </c>
      <c r="H149">
        <f t="shared" si="36"/>
        <v>0</v>
      </c>
      <c r="I149">
        <f t="shared" si="37"/>
        <v>0</v>
      </c>
      <c r="J149">
        <f t="shared" si="38"/>
        <v>0</v>
      </c>
      <c r="K149">
        <f t="shared" si="39"/>
        <v>0</v>
      </c>
      <c r="L149" t="s">
        <v>29</v>
      </c>
      <c r="M149" t="s">
        <v>30</v>
      </c>
      <c r="N149">
        <f t="shared" si="40"/>
        <v>5</v>
      </c>
      <c r="O149" t="s">
        <v>52</v>
      </c>
      <c r="P149" t="s">
        <v>52</v>
      </c>
      <c r="Q149">
        <v>8</v>
      </c>
      <c r="R149">
        <v>8</v>
      </c>
      <c r="S149">
        <v>8</v>
      </c>
      <c r="T149">
        <v>8</v>
      </c>
      <c r="U149">
        <v>10</v>
      </c>
      <c r="V149">
        <v>10</v>
      </c>
      <c r="W149">
        <f t="shared" si="41"/>
        <v>8.6666666666666661</v>
      </c>
      <c r="X149" t="s">
        <v>53</v>
      </c>
      <c r="Y149" t="s">
        <v>54</v>
      </c>
      <c r="Z149" t="s">
        <v>35</v>
      </c>
      <c r="AA149">
        <f t="shared" si="42"/>
        <v>0</v>
      </c>
      <c r="AB149">
        <v>37</v>
      </c>
      <c r="AC149" t="s">
        <v>77</v>
      </c>
      <c r="AD149">
        <f t="shared" si="43"/>
        <v>3</v>
      </c>
      <c r="AE149" t="s">
        <v>52</v>
      </c>
      <c r="AF149" t="s">
        <v>38</v>
      </c>
      <c r="AG149">
        <f t="shared" si="44"/>
        <v>1</v>
      </c>
      <c r="AH149">
        <f t="shared" si="45"/>
        <v>0</v>
      </c>
      <c r="AI149">
        <f t="shared" si="46"/>
        <v>0</v>
      </c>
      <c r="AJ149">
        <f t="shared" si="47"/>
        <v>0</v>
      </c>
      <c r="AK149">
        <f t="shared" si="48"/>
        <v>0</v>
      </c>
      <c r="AL149">
        <f t="shared" si="49"/>
        <v>0</v>
      </c>
      <c r="AM149">
        <f t="shared" si="50"/>
        <v>0</v>
      </c>
      <c r="AN149">
        <f t="shared" si="34"/>
        <v>0</v>
      </c>
    </row>
    <row r="150" spans="1:40">
      <c r="A150" t="s">
        <v>432</v>
      </c>
      <c r="B150" t="s">
        <v>24</v>
      </c>
      <c r="C150" t="s">
        <v>25</v>
      </c>
      <c r="D150" t="s">
        <v>430</v>
      </c>
      <c r="E150" t="s">
        <v>433</v>
      </c>
      <c r="F150" t="s">
        <v>52</v>
      </c>
      <c r="G150">
        <f t="shared" si="35"/>
        <v>0</v>
      </c>
      <c r="H150">
        <f t="shared" si="36"/>
        <v>0</v>
      </c>
      <c r="I150">
        <f t="shared" si="37"/>
        <v>0</v>
      </c>
      <c r="J150">
        <f t="shared" si="38"/>
        <v>0</v>
      </c>
      <c r="K150">
        <f t="shared" si="39"/>
        <v>0</v>
      </c>
      <c r="L150" t="s">
        <v>42</v>
      </c>
      <c r="M150" t="s">
        <v>43</v>
      </c>
      <c r="N150">
        <f t="shared" si="40"/>
        <v>2</v>
      </c>
      <c r="O150" t="s">
        <v>52</v>
      </c>
      <c r="P150" t="s">
        <v>45</v>
      </c>
      <c r="Q150">
        <v>3</v>
      </c>
      <c r="R150">
        <v>4</v>
      </c>
      <c r="S150">
        <v>5</v>
      </c>
      <c r="T150">
        <v>5</v>
      </c>
      <c r="U150">
        <v>4</v>
      </c>
      <c r="V150">
        <v>3</v>
      </c>
      <c r="W150">
        <f t="shared" si="41"/>
        <v>4</v>
      </c>
      <c r="X150" t="s">
        <v>66</v>
      </c>
      <c r="Y150" t="s">
        <v>67</v>
      </c>
      <c r="Z150" t="s">
        <v>35</v>
      </c>
      <c r="AA150">
        <f t="shared" si="42"/>
        <v>0</v>
      </c>
      <c r="AB150">
        <v>24</v>
      </c>
      <c r="AC150" t="s">
        <v>100</v>
      </c>
      <c r="AD150">
        <f t="shared" si="43"/>
        <v>4</v>
      </c>
      <c r="AE150" t="s">
        <v>37</v>
      </c>
      <c r="AF150" t="s">
        <v>38</v>
      </c>
      <c r="AG150">
        <f t="shared" si="44"/>
        <v>1</v>
      </c>
      <c r="AH150">
        <f t="shared" si="45"/>
        <v>0</v>
      </c>
      <c r="AI150">
        <f t="shared" si="46"/>
        <v>0</v>
      </c>
      <c r="AJ150">
        <f t="shared" si="47"/>
        <v>0</v>
      </c>
      <c r="AK150">
        <f t="shared" si="48"/>
        <v>0</v>
      </c>
      <c r="AL150">
        <f t="shared" si="49"/>
        <v>0</v>
      </c>
      <c r="AM150">
        <f t="shared" si="50"/>
        <v>0</v>
      </c>
      <c r="AN150">
        <f t="shared" si="34"/>
        <v>0</v>
      </c>
    </row>
    <row r="151" spans="1:40">
      <c r="A151" t="s">
        <v>434</v>
      </c>
      <c r="B151" t="s">
        <v>24</v>
      </c>
      <c r="C151" t="s">
        <v>25</v>
      </c>
      <c r="D151" t="s">
        <v>435</v>
      </c>
      <c r="E151" t="s">
        <v>151</v>
      </c>
      <c r="F151" t="s">
        <v>28</v>
      </c>
      <c r="G151">
        <f t="shared" si="35"/>
        <v>1</v>
      </c>
      <c r="H151">
        <f t="shared" si="36"/>
        <v>0</v>
      </c>
      <c r="I151">
        <f t="shared" si="37"/>
        <v>0</v>
      </c>
      <c r="J151">
        <f t="shared" si="38"/>
        <v>0</v>
      </c>
      <c r="K151">
        <f t="shared" si="39"/>
        <v>0</v>
      </c>
      <c r="L151" t="s">
        <v>42</v>
      </c>
      <c r="M151" t="s">
        <v>43</v>
      </c>
      <c r="N151">
        <f t="shared" si="40"/>
        <v>2</v>
      </c>
      <c r="O151" t="s">
        <v>31</v>
      </c>
      <c r="P151" t="s">
        <v>45</v>
      </c>
      <c r="Q151">
        <v>1</v>
      </c>
      <c r="R151">
        <v>4</v>
      </c>
      <c r="S151">
        <v>3</v>
      </c>
      <c r="T151">
        <v>2</v>
      </c>
      <c r="U151">
        <v>0</v>
      </c>
      <c r="V151">
        <v>6</v>
      </c>
      <c r="W151">
        <f t="shared" si="41"/>
        <v>2.6666666666666665</v>
      </c>
      <c r="X151" t="s">
        <v>66</v>
      </c>
      <c r="Y151" t="s">
        <v>67</v>
      </c>
      <c r="Z151" t="s">
        <v>35</v>
      </c>
      <c r="AA151">
        <f t="shared" si="42"/>
        <v>0</v>
      </c>
      <c r="AB151">
        <v>25</v>
      </c>
      <c r="AC151" t="s">
        <v>100</v>
      </c>
      <c r="AD151">
        <f t="shared" si="43"/>
        <v>4</v>
      </c>
      <c r="AE151" t="s">
        <v>46</v>
      </c>
      <c r="AF151" t="s">
        <v>105</v>
      </c>
      <c r="AG151">
        <f t="shared" si="44"/>
        <v>0</v>
      </c>
      <c r="AH151">
        <f t="shared" si="45"/>
        <v>0</v>
      </c>
      <c r="AI151">
        <f t="shared" si="46"/>
        <v>0</v>
      </c>
      <c r="AJ151">
        <f t="shared" si="47"/>
        <v>0</v>
      </c>
      <c r="AK151">
        <f t="shared" si="48"/>
        <v>1</v>
      </c>
      <c r="AL151">
        <f t="shared" si="49"/>
        <v>0</v>
      </c>
      <c r="AM151">
        <f t="shared" si="50"/>
        <v>0</v>
      </c>
      <c r="AN151">
        <f t="shared" si="34"/>
        <v>0</v>
      </c>
    </row>
    <row r="152" spans="1:40">
      <c r="A152" t="s">
        <v>436</v>
      </c>
      <c r="B152" t="s">
        <v>24</v>
      </c>
      <c r="C152" t="s">
        <v>25</v>
      </c>
      <c r="D152" t="s">
        <v>435</v>
      </c>
      <c r="E152" t="s">
        <v>108</v>
      </c>
      <c r="F152" t="s">
        <v>50</v>
      </c>
      <c r="G152">
        <f t="shared" si="35"/>
        <v>0</v>
      </c>
      <c r="H152">
        <f t="shared" si="36"/>
        <v>1</v>
      </c>
      <c r="I152">
        <f t="shared" si="37"/>
        <v>0</v>
      </c>
      <c r="J152">
        <f t="shared" si="38"/>
        <v>0</v>
      </c>
      <c r="K152">
        <f t="shared" si="39"/>
        <v>0</v>
      </c>
      <c r="L152" t="s">
        <v>42</v>
      </c>
      <c r="M152" t="s">
        <v>84</v>
      </c>
      <c r="N152">
        <f t="shared" si="40"/>
        <v>4</v>
      </c>
      <c r="O152" t="s">
        <v>31</v>
      </c>
      <c r="P152" t="s">
        <v>45</v>
      </c>
      <c r="Q152">
        <v>8</v>
      </c>
      <c r="R152">
        <v>10</v>
      </c>
      <c r="S152">
        <v>8</v>
      </c>
      <c r="T152">
        <v>8</v>
      </c>
      <c r="U152">
        <v>9</v>
      </c>
      <c r="V152">
        <v>10</v>
      </c>
      <c r="W152">
        <f t="shared" si="41"/>
        <v>8.8333333333333339</v>
      </c>
      <c r="X152" t="s">
        <v>76</v>
      </c>
      <c r="Y152" t="s">
        <v>110</v>
      </c>
      <c r="Z152" t="s">
        <v>35</v>
      </c>
      <c r="AA152">
        <f t="shared" si="42"/>
        <v>0</v>
      </c>
      <c r="AB152">
        <v>28</v>
      </c>
      <c r="AC152" t="s">
        <v>100</v>
      </c>
      <c r="AD152">
        <f t="shared" si="43"/>
        <v>4</v>
      </c>
      <c r="AE152" t="s">
        <v>55</v>
      </c>
      <c r="AF152" t="s">
        <v>38</v>
      </c>
      <c r="AG152">
        <f t="shared" si="44"/>
        <v>1</v>
      </c>
      <c r="AH152">
        <f t="shared" si="45"/>
        <v>0</v>
      </c>
      <c r="AI152">
        <f t="shared" si="46"/>
        <v>0</v>
      </c>
      <c r="AJ152">
        <f t="shared" si="47"/>
        <v>0</v>
      </c>
      <c r="AK152">
        <f t="shared" si="48"/>
        <v>0</v>
      </c>
      <c r="AL152">
        <f t="shared" si="49"/>
        <v>0</v>
      </c>
      <c r="AM152">
        <f t="shared" si="50"/>
        <v>0</v>
      </c>
      <c r="AN152">
        <f t="shared" si="34"/>
        <v>0</v>
      </c>
    </row>
    <row r="153" spans="1:40">
      <c r="A153" t="s">
        <v>437</v>
      </c>
      <c r="B153" t="s">
        <v>24</v>
      </c>
      <c r="C153" t="s">
        <v>25</v>
      </c>
      <c r="D153" t="s">
        <v>438</v>
      </c>
      <c r="E153" t="s">
        <v>149</v>
      </c>
      <c r="F153" t="s">
        <v>28</v>
      </c>
      <c r="G153">
        <f t="shared" si="35"/>
        <v>1</v>
      </c>
      <c r="H153">
        <f t="shared" si="36"/>
        <v>0</v>
      </c>
      <c r="I153">
        <f t="shared" si="37"/>
        <v>0</v>
      </c>
      <c r="J153">
        <f t="shared" si="38"/>
        <v>0</v>
      </c>
      <c r="K153">
        <f t="shared" si="39"/>
        <v>0</v>
      </c>
      <c r="L153" t="s">
        <v>29</v>
      </c>
      <c r="M153" t="s">
        <v>43</v>
      </c>
      <c r="N153">
        <f t="shared" si="40"/>
        <v>2</v>
      </c>
      <c r="O153" t="s">
        <v>52</v>
      </c>
      <c r="P153" t="s">
        <v>32</v>
      </c>
      <c r="Q153">
        <v>5</v>
      </c>
      <c r="R153">
        <v>5</v>
      </c>
      <c r="S153">
        <v>7</v>
      </c>
      <c r="T153">
        <v>7</v>
      </c>
      <c r="U153">
        <v>7</v>
      </c>
      <c r="V153">
        <v>7</v>
      </c>
      <c r="W153">
        <f t="shared" si="41"/>
        <v>6.333333333333333</v>
      </c>
      <c r="X153" t="s">
        <v>53</v>
      </c>
      <c r="Y153" t="s">
        <v>67</v>
      </c>
      <c r="Z153" t="s">
        <v>35</v>
      </c>
      <c r="AA153">
        <f t="shared" si="42"/>
        <v>0</v>
      </c>
      <c r="AB153">
        <v>32</v>
      </c>
      <c r="AC153" t="s">
        <v>77</v>
      </c>
      <c r="AD153">
        <f t="shared" si="43"/>
        <v>3</v>
      </c>
      <c r="AE153" t="s">
        <v>37</v>
      </c>
      <c r="AF153" t="s">
        <v>105</v>
      </c>
      <c r="AG153">
        <f t="shared" si="44"/>
        <v>0</v>
      </c>
      <c r="AH153">
        <f t="shared" si="45"/>
        <v>0</v>
      </c>
      <c r="AI153">
        <f t="shared" si="46"/>
        <v>0</v>
      </c>
      <c r="AJ153">
        <f t="shared" si="47"/>
        <v>0</v>
      </c>
      <c r="AK153">
        <f t="shared" si="48"/>
        <v>1</v>
      </c>
      <c r="AL153">
        <f t="shared" si="49"/>
        <v>0</v>
      </c>
      <c r="AM153">
        <f t="shared" si="50"/>
        <v>0</v>
      </c>
      <c r="AN153">
        <f t="shared" si="34"/>
        <v>0</v>
      </c>
    </row>
    <row r="154" spans="1:40">
      <c r="A154" t="s">
        <v>439</v>
      </c>
      <c r="B154" t="s">
        <v>24</v>
      </c>
      <c r="C154" t="s">
        <v>25</v>
      </c>
      <c r="D154" t="s">
        <v>438</v>
      </c>
      <c r="E154" t="s">
        <v>153</v>
      </c>
      <c r="F154" t="s">
        <v>28</v>
      </c>
      <c r="G154">
        <f t="shared" si="35"/>
        <v>1</v>
      </c>
      <c r="H154">
        <f t="shared" si="36"/>
        <v>0</v>
      </c>
      <c r="I154">
        <f t="shared" si="37"/>
        <v>0</v>
      </c>
      <c r="J154">
        <f t="shared" si="38"/>
        <v>0</v>
      </c>
      <c r="K154">
        <f t="shared" si="39"/>
        <v>0</v>
      </c>
      <c r="L154" t="s">
        <v>29</v>
      </c>
      <c r="M154" t="s">
        <v>43</v>
      </c>
      <c r="N154">
        <f t="shared" si="40"/>
        <v>2</v>
      </c>
      <c r="O154" t="s">
        <v>52</v>
      </c>
      <c r="P154" t="s">
        <v>32</v>
      </c>
      <c r="Q154">
        <v>0</v>
      </c>
      <c r="R154">
        <v>7</v>
      </c>
      <c r="S154">
        <v>7</v>
      </c>
      <c r="T154">
        <v>7</v>
      </c>
      <c r="U154">
        <v>0</v>
      </c>
      <c r="V154">
        <v>7</v>
      </c>
      <c r="W154">
        <f t="shared" si="41"/>
        <v>4.666666666666667</v>
      </c>
      <c r="X154" t="s">
        <v>53</v>
      </c>
      <c r="Y154" t="s">
        <v>110</v>
      </c>
      <c r="Z154" t="s">
        <v>35</v>
      </c>
      <c r="AA154">
        <f t="shared" si="42"/>
        <v>0</v>
      </c>
      <c r="AB154">
        <v>29</v>
      </c>
      <c r="AC154" t="s">
        <v>77</v>
      </c>
      <c r="AD154">
        <f t="shared" si="43"/>
        <v>3</v>
      </c>
      <c r="AE154" t="s">
        <v>46</v>
      </c>
      <c r="AF154" t="s">
        <v>38</v>
      </c>
      <c r="AG154">
        <f t="shared" si="44"/>
        <v>1</v>
      </c>
      <c r="AH154">
        <f t="shared" si="45"/>
        <v>0</v>
      </c>
      <c r="AI154">
        <f t="shared" si="46"/>
        <v>0</v>
      </c>
      <c r="AJ154">
        <f t="shared" si="47"/>
        <v>0</v>
      </c>
      <c r="AK154">
        <f t="shared" si="48"/>
        <v>0</v>
      </c>
      <c r="AL154">
        <f t="shared" si="49"/>
        <v>0</v>
      </c>
      <c r="AM154">
        <f t="shared" si="50"/>
        <v>0</v>
      </c>
      <c r="AN154">
        <f t="shared" si="34"/>
        <v>0</v>
      </c>
    </row>
    <row r="155" spans="1:40" hidden="1">
      <c r="A155" t="s">
        <v>440</v>
      </c>
      <c r="B155" t="s">
        <v>24</v>
      </c>
      <c r="C155" t="s">
        <v>25</v>
      </c>
      <c r="D155" t="s">
        <v>441</v>
      </c>
      <c r="E155" t="s">
        <v>222</v>
      </c>
      <c r="F155" t="s">
        <v>28</v>
      </c>
      <c r="G155">
        <f t="shared" si="35"/>
        <v>1</v>
      </c>
      <c r="H155">
        <f t="shared" si="36"/>
        <v>0</v>
      </c>
      <c r="I155">
        <f t="shared" si="37"/>
        <v>0</v>
      </c>
      <c r="J155">
        <f t="shared" si="38"/>
        <v>0</v>
      </c>
      <c r="K155">
        <f t="shared" si="39"/>
        <v>0</v>
      </c>
      <c r="L155" t="s">
        <v>42</v>
      </c>
      <c r="M155" t="s">
        <v>43</v>
      </c>
      <c r="N155">
        <f t="shared" si="40"/>
        <v>2</v>
      </c>
      <c r="O155" t="s">
        <v>31</v>
      </c>
      <c r="P155" t="s">
        <v>45</v>
      </c>
      <c r="Q155">
        <v>7</v>
      </c>
      <c r="R155">
        <v>5</v>
      </c>
      <c r="S155">
        <v>8</v>
      </c>
      <c r="T155">
        <v>6</v>
      </c>
      <c r="U155">
        <v>5</v>
      </c>
      <c r="V155">
        <v>10</v>
      </c>
      <c r="W155">
        <f t="shared" si="41"/>
        <v>6.833333333333333</v>
      </c>
      <c r="X155" t="s">
        <v>66</v>
      </c>
      <c r="Y155" t="s">
        <v>52</v>
      </c>
      <c r="Z155" t="s">
        <v>62</v>
      </c>
      <c r="AA155">
        <f t="shared" si="42"/>
        <v>1</v>
      </c>
      <c r="AB155">
        <v>26</v>
      </c>
      <c r="AC155" t="s">
        <v>100</v>
      </c>
      <c r="AD155">
        <f t="shared" si="43"/>
        <v>4</v>
      </c>
      <c r="AE155" t="s">
        <v>37</v>
      </c>
      <c r="AF155" t="s">
        <v>181</v>
      </c>
      <c r="AG155">
        <f t="shared" si="44"/>
        <v>0</v>
      </c>
      <c r="AH155">
        <f t="shared" si="45"/>
        <v>0</v>
      </c>
      <c r="AI155">
        <f t="shared" si="46"/>
        <v>0</v>
      </c>
      <c r="AJ155">
        <f t="shared" si="47"/>
        <v>0</v>
      </c>
      <c r="AK155">
        <f t="shared" si="48"/>
        <v>0</v>
      </c>
      <c r="AL155">
        <f t="shared" si="49"/>
        <v>0</v>
      </c>
      <c r="AM155">
        <f t="shared" si="50"/>
        <v>1</v>
      </c>
      <c r="AN155">
        <f t="shared" si="34"/>
        <v>0</v>
      </c>
    </row>
    <row r="156" spans="1:40">
      <c r="A156" t="s">
        <v>442</v>
      </c>
      <c r="B156" t="s">
        <v>24</v>
      </c>
      <c r="C156" t="s">
        <v>25</v>
      </c>
      <c r="D156" t="s">
        <v>443</v>
      </c>
      <c r="E156" t="s">
        <v>444</v>
      </c>
      <c r="F156" t="s">
        <v>50</v>
      </c>
      <c r="G156">
        <f t="shared" si="35"/>
        <v>0</v>
      </c>
      <c r="H156">
        <f t="shared" si="36"/>
        <v>1</v>
      </c>
      <c r="I156">
        <f t="shared" si="37"/>
        <v>0</v>
      </c>
      <c r="J156">
        <f t="shared" si="38"/>
        <v>0</v>
      </c>
      <c r="K156">
        <f t="shared" si="39"/>
        <v>0</v>
      </c>
      <c r="L156" t="s">
        <v>29</v>
      </c>
      <c r="M156" t="s">
        <v>43</v>
      </c>
      <c r="N156">
        <f t="shared" si="40"/>
        <v>2</v>
      </c>
      <c r="O156" t="s">
        <v>116</v>
      </c>
      <c r="P156" t="s">
        <v>32</v>
      </c>
      <c r="Q156">
        <v>0</v>
      </c>
      <c r="R156">
        <v>7</v>
      </c>
      <c r="S156">
        <v>5</v>
      </c>
      <c r="T156">
        <v>0</v>
      </c>
      <c r="U156">
        <v>0</v>
      </c>
      <c r="V156">
        <v>7</v>
      </c>
      <c r="W156">
        <f t="shared" si="41"/>
        <v>3.1666666666666665</v>
      </c>
      <c r="X156" t="s">
        <v>76</v>
      </c>
      <c r="Y156" t="s">
        <v>34</v>
      </c>
      <c r="Z156" t="s">
        <v>35</v>
      </c>
      <c r="AA156">
        <f t="shared" si="42"/>
        <v>0</v>
      </c>
      <c r="AB156">
        <v>37</v>
      </c>
      <c r="AC156" t="s">
        <v>100</v>
      </c>
      <c r="AD156">
        <f t="shared" si="43"/>
        <v>4</v>
      </c>
      <c r="AE156" t="s">
        <v>37</v>
      </c>
      <c r="AF156" t="s">
        <v>38</v>
      </c>
      <c r="AG156">
        <f t="shared" si="44"/>
        <v>1</v>
      </c>
      <c r="AH156">
        <f t="shared" si="45"/>
        <v>0</v>
      </c>
      <c r="AI156">
        <f t="shared" si="46"/>
        <v>0</v>
      </c>
      <c r="AJ156">
        <f t="shared" si="47"/>
        <v>0</v>
      </c>
      <c r="AK156">
        <f t="shared" si="48"/>
        <v>0</v>
      </c>
      <c r="AL156">
        <f t="shared" si="49"/>
        <v>0</v>
      </c>
      <c r="AM156">
        <f t="shared" si="50"/>
        <v>0</v>
      </c>
      <c r="AN156">
        <f t="shared" si="34"/>
        <v>0</v>
      </c>
    </row>
    <row r="157" spans="1:40">
      <c r="A157" t="s">
        <v>445</v>
      </c>
      <c r="B157" t="s">
        <v>24</v>
      </c>
      <c r="C157" t="s">
        <v>25</v>
      </c>
      <c r="D157" t="s">
        <v>446</v>
      </c>
      <c r="E157" t="s">
        <v>214</v>
      </c>
      <c r="F157" t="s">
        <v>28</v>
      </c>
      <c r="G157">
        <f t="shared" si="35"/>
        <v>1</v>
      </c>
      <c r="H157">
        <f t="shared" si="36"/>
        <v>0</v>
      </c>
      <c r="I157">
        <f t="shared" si="37"/>
        <v>0</v>
      </c>
      <c r="J157">
        <f t="shared" si="38"/>
        <v>0</v>
      </c>
      <c r="K157">
        <f t="shared" si="39"/>
        <v>0</v>
      </c>
      <c r="L157" t="s">
        <v>42</v>
      </c>
      <c r="M157" t="s">
        <v>43</v>
      </c>
      <c r="N157">
        <f t="shared" si="40"/>
        <v>2</v>
      </c>
      <c r="O157" t="s">
        <v>52</v>
      </c>
      <c r="P157" t="s">
        <v>45</v>
      </c>
      <c r="Q157">
        <v>4</v>
      </c>
      <c r="R157">
        <v>6</v>
      </c>
      <c r="S157">
        <v>5</v>
      </c>
      <c r="T157">
        <v>4</v>
      </c>
      <c r="U157">
        <v>5</v>
      </c>
      <c r="V157">
        <v>6</v>
      </c>
      <c r="W157">
        <f t="shared" si="41"/>
        <v>5</v>
      </c>
      <c r="X157" t="s">
        <v>76</v>
      </c>
      <c r="Y157" t="s">
        <v>67</v>
      </c>
      <c r="Z157" t="s">
        <v>35</v>
      </c>
      <c r="AA157">
        <f t="shared" si="42"/>
        <v>0</v>
      </c>
      <c r="AB157">
        <v>25</v>
      </c>
      <c r="AC157" t="s">
        <v>77</v>
      </c>
      <c r="AD157">
        <f t="shared" si="43"/>
        <v>3</v>
      </c>
      <c r="AE157" t="s">
        <v>37</v>
      </c>
      <c r="AF157" t="s">
        <v>38</v>
      </c>
      <c r="AG157">
        <f t="shared" si="44"/>
        <v>1</v>
      </c>
      <c r="AH157">
        <f t="shared" si="45"/>
        <v>0</v>
      </c>
      <c r="AI157">
        <f t="shared" si="46"/>
        <v>0</v>
      </c>
      <c r="AJ157">
        <f t="shared" si="47"/>
        <v>0</v>
      </c>
      <c r="AK157">
        <f t="shared" si="48"/>
        <v>0</v>
      </c>
      <c r="AL157">
        <f t="shared" si="49"/>
        <v>0</v>
      </c>
      <c r="AM157">
        <f t="shared" si="50"/>
        <v>0</v>
      </c>
      <c r="AN157">
        <f t="shared" si="34"/>
        <v>0</v>
      </c>
    </row>
    <row r="158" spans="1:40">
      <c r="A158" t="s">
        <v>447</v>
      </c>
      <c r="B158" t="s">
        <v>24</v>
      </c>
      <c r="C158" t="s">
        <v>25</v>
      </c>
      <c r="D158" t="s">
        <v>448</v>
      </c>
      <c r="E158" t="s">
        <v>137</v>
      </c>
      <c r="F158" t="s">
        <v>28</v>
      </c>
      <c r="G158">
        <f t="shared" si="35"/>
        <v>1</v>
      </c>
      <c r="H158">
        <f t="shared" si="36"/>
        <v>0</v>
      </c>
      <c r="I158">
        <f t="shared" si="37"/>
        <v>0</v>
      </c>
      <c r="J158">
        <f t="shared" si="38"/>
        <v>0</v>
      </c>
      <c r="K158">
        <f t="shared" si="39"/>
        <v>0</v>
      </c>
      <c r="L158" t="s">
        <v>29</v>
      </c>
      <c r="M158" t="s">
        <v>51</v>
      </c>
      <c r="N158">
        <f t="shared" si="40"/>
        <v>1</v>
      </c>
      <c r="O158" t="s">
        <v>116</v>
      </c>
      <c r="P158" t="s">
        <v>32</v>
      </c>
      <c r="Q158">
        <v>8</v>
      </c>
      <c r="R158">
        <v>8</v>
      </c>
      <c r="S158">
        <v>8</v>
      </c>
      <c r="T158">
        <v>8</v>
      </c>
      <c r="U158">
        <v>8</v>
      </c>
      <c r="V158">
        <v>9</v>
      </c>
      <c r="W158">
        <f t="shared" si="41"/>
        <v>8.1666666666666661</v>
      </c>
      <c r="X158" t="s">
        <v>76</v>
      </c>
      <c r="Y158" t="s">
        <v>54</v>
      </c>
      <c r="Z158" t="s">
        <v>35</v>
      </c>
      <c r="AA158">
        <f t="shared" si="42"/>
        <v>0</v>
      </c>
      <c r="AB158">
        <v>44</v>
      </c>
      <c r="AC158" t="s">
        <v>77</v>
      </c>
      <c r="AD158">
        <f t="shared" si="43"/>
        <v>3</v>
      </c>
      <c r="AE158" t="s">
        <v>88</v>
      </c>
      <c r="AF158" t="s">
        <v>408</v>
      </c>
      <c r="AG158">
        <f t="shared" si="44"/>
        <v>0</v>
      </c>
      <c r="AH158">
        <f t="shared" si="45"/>
        <v>0</v>
      </c>
      <c r="AI158">
        <f t="shared" si="46"/>
        <v>0</v>
      </c>
      <c r="AJ158">
        <f t="shared" si="47"/>
        <v>0</v>
      </c>
      <c r="AK158">
        <f t="shared" si="48"/>
        <v>0</v>
      </c>
      <c r="AL158">
        <f t="shared" si="49"/>
        <v>0</v>
      </c>
      <c r="AM158">
        <f t="shared" si="50"/>
        <v>0</v>
      </c>
      <c r="AN158">
        <f t="shared" si="34"/>
        <v>0</v>
      </c>
    </row>
    <row r="159" spans="1:40">
      <c r="A159" t="s">
        <v>449</v>
      </c>
      <c r="B159" t="s">
        <v>24</v>
      </c>
      <c r="C159" t="s">
        <v>25</v>
      </c>
      <c r="D159" t="s">
        <v>125</v>
      </c>
      <c r="E159" t="s">
        <v>450</v>
      </c>
      <c r="F159" t="s">
        <v>52</v>
      </c>
      <c r="G159">
        <f t="shared" si="35"/>
        <v>0</v>
      </c>
      <c r="H159">
        <f t="shared" si="36"/>
        <v>0</v>
      </c>
      <c r="I159">
        <f t="shared" si="37"/>
        <v>0</v>
      </c>
      <c r="J159">
        <f t="shared" si="38"/>
        <v>0</v>
      </c>
      <c r="K159">
        <f t="shared" si="39"/>
        <v>0</v>
      </c>
      <c r="L159" t="s">
        <v>42</v>
      </c>
      <c r="M159" t="s">
        <v>81</v>
      </c>
      <c r="N159">
        <f t="shared" si="40"/>
        <v>6</v>
      </c>
      <c r="O159" t="s">
        <v>44</v>
      </c>
      <c r="P159" t="s">
        <v>82</v>
      </c>
      <c r="Q159">
        <v>7</v>
      </c>
      <c r="R159">
        <v>8</v>
      </c>
      <c r="S159">
        <v>8</v>
      </c>
      <c r="T159">
        <v>8</v>
      </c>
      <c r="U159">
        <v>7</v>
      </c>
      <c r="V159">
        <v>8</v>
      </c>
      <c r="W159">
        <f t="shared" si="41"/>
        <v>7.666666666666667</v>
      </c>
      <c r="X159" t="s">
        <v>53</v>
      </c>
      <c r="Y159" t="s">
        <v>67</v>
      </c>
      <c r="Z159" t="s">
        <v>35</v>
      </c>
      <c r="AA159">
        <f t="shared" si="42"/>
        <v>0</v>
      </c>
      <c r="AB159">
        <v>52</v>
      </c>
      <c r="AC159" t="s">
        <v>77</v>
      </c>
      <c r="AD159">
        <f t="shared" si="43"/>
        <v>3</v>
      </c>
      <c r="AE159" t="s">
        <v>37</v>
      </c>
      <c r="AF159" t="s">
        <v>38</v>
      </c>
      <c r="AG159">
        <f t="shared" si="44"/>
        <v>1</v>
      </c>
      <c r="AH159">
        <f t="shared" si="45"/>
        <v>0</v>
      </c>
      <c r="AI159">
        <f t="shared" si="46"/>
        <v>0</v>
      </c>
      <c r="AJ159">
        <f t="shared" si="47"/>
        <v>0</v>
      </c>
      <c r="AK159">
        <f t="shared" si="48"/>
        <v>0</v>
      </c>
      <c r="AL159">
        <f t="shared" si="49"/>
        <v>0</v>
      </c>
      <c r="AM159">
        <f t="shared" si="50"/>
        <v>0</v>
      </c>
      <c r="AN159">
        <f t="shared" si="34"/>
        <v>0</v>
      </c>
    </row>
    <row r="160" spans="1:40">
      <c r="A160" t="s">
        <v>451</v>
      </c>
      <c r="B160" t="s">
        <v>24</v>
      </c>
      <c r="C160" t="s">
        <v>25</v>
      </c>
      <c r="D160" t="s">
        <v>452</v>
      </c>
      <c r="E160" t="s">
        <v>301</v>
      </c>
      <c r="F160" t="s">
        <v>28</v>
      </c>
      <c r="G160">
        <f t="shared" si="35"/>
        <v>1</v>
      </c>
      <c r="H160">
        <f t="shared" si="36"/>
        <v>0</v>
      </c>
      <c r="I160">
        <f t="shared" si="37"/>
        <v>0</v>
      </c>
      <c r="J160">
        <f t="shared" si="38"/>
        <v>0</v>
      </c>
      <c r="K160">
        <f t="shared" si="39"/>
        <v>0</v>
      </c>
      <c r="L160" t="s">
        <v>42</v>
      </c>
      <c r="M160" t="s">
        <v>51</v>
      </c>
      <c r="N160">
        <f t="shared" si="40"/>
        <v>1</v>
      </c>
      <c r="O160" t="s">
        <v>52</v>
      </c>
      <c r="P160" t="s">
        <v>32</v>
      </c>
      <c r="Q160">
        <v>3</v>
      </c>
      <c r="R160">
        <v>6</v>
      </c>
      <c r="S160">
        <v>6</v>
      </c>
      <c r="T160">
        <v>6</v>
      </c>
      <c r="U160">
        <v>4</v>
      </c>
      <c r="V160">
        <v>3</v>
      </c>
      <c r="W160">
        <f t="shared" si="41"/>
        <v>4.666666666666667</v>
      </c>
      <c r="X160" t="s">
        <v>76</v>
      </c>
      <c r="Y160" t="s">
        <v>67</v>
      </c>
      <c r="Z160" t="s">
        <v>35</v>
      </c>
      <c r="AA160">
        <f t="shared" si="42"/>
        <v>0</v>
      </c>
      <c r="AB160">
        <v>26</v>
      </c>
      <c r="AC160" t="s">
        <v>77</v>
      </c>
      <c r="AD160">
        <f t="shared" si="43"/>
        <v>3</v>
      </c>
      <c r="AE160" t="s">
        <v>88</v>
      </c>
      <c r="AF160" t="s">
        <v>408</v>
      </c>
      <c r="AG160">
        <f t="shared" si="44"/>
        <v>0</v>
      </c>
      <c r="AH160">
        <f t="shared" si="45"/>
        <v>0</v>
      </c>
      <c r="AI160">
        <f t="shared" si="46"/>
        <v>0</v>
      </c>
      <c r="AJ160">
        <f t="shared" si="47"/>
        <v>0</v>
      </c>
      <c r="AK160">
        <f t="shared" si="48"/>
        <v>0</v>
      </c>
      <c r="AL160">
        <f t="shared" si="49"/>
        <v>0</v>
      </c>
      <c r="AM160">
        <f t="shared" si="50"/>
        <v>0</v>
      </c>
      <c r="AN160">
        <f t="shared" si="34"/>
        <v>0</v>
      </c>
    </row>
    <row r="161" spans="1:40" hidden="1">
      <c r="A161" t="s">
        <v>453</v>
      </c>
      <c r="B161" t="s">
        <v>24</v>
      </c>
      <c r="C161" t="s">
        <v>25</v>
      </c>
      <c r="D161" t="s">
        <v>454</v>
      </c>
      <c r="E161" t="s">
        <v>455</v>
      </c>
      <c r="F161" t="s">
        <v>28</v>
      </c>
      <c r="G161">
        <f t="shared" si="35"/>
        <v>1</v>
      </c>
      <c r="H161">
        <f t="shared" si="36"/>
        <v>0</v>
      </c>
      <c r="I161">
        <f t="shared" si="37"/>
        <v>0</v>
      </c>
      <c r="J161">
        <f t="shared" si="38"/>
        <v>0</v>
      </c>
      <c r="K161">
        <f t="shared" si="39"/>
        <v>0</v>
      </c>
      <c r="L161" t="s">
        <v>42</v>
      </c>
      <c r="M161" t="s">
        <v>30</v>
      </c>
      <c r="N161">
        <f t="shared" si="40"/>
        <v>5</v>
      </c>
      <c r="O161" t="s">
        <v>31</v>
      </c>
      <c r="P161" t="s">
        <v>52</v>
      </c>
      <c r="Q161">
        <v>6</v>
      </c>
      <c r="R161">
        <v>6</v>
      </c>
      <c r="S161">
        <v>3</v>
      </c>
      <c r="T161">
        <v>3</v>
      </c>
      <c r="U161">
        <v>3</v>
      </c>
      <c r="V161">
        <v>3</v>
      </c>
      <c r="W161">
        <f t="shared" si="41"/>
        <v>4</v>
      </c>
      <c r="X161" t="s">
        <v>76</v>
      </c>
      <c r="Y161" t="s">
        <v>67</v>
      </c>
      <c r="Z161" t="s">
        <v>62</v>
      </c>
      <c r="AA161">
        <f t="shared" si="42"/>
        <v>1</v>
      </c>
      <c r="AB161">
        <v>29</v>
      </c>
      <c r="AC161" t="s">
        <v>100</v>
      </c>
      <c r="AD161">
        <f t="shared" si="43"/>
        <v>4</v>
      </c>
      <c r="AE161" t="s">
        <v>37</v>
      </c>
      <c r="AF161" t="s">
        <v>38</v>
      </c>
      <c r="AG161">
        <f t="shared" si="44"/>
        <v>1</v>
      </c>
      <c r="AH161">
        <f t="shared" si="45"/>
        <v>0</v>
      </c>
      <c r="AI161">
        <f t="shared" si="46"/>
        <v>0</v>
      </c>
      <c r="AJ161">
        <f t="shared" si="47"/>
        <v>0</v>
      </c>
      <c r="AK161">
        <f t="shared" si="48"/>
        <v>0</v>
      </c>
      <c r="AL161">
        <f t="shared" si="49"/>
        <v>0</v>
      </c>
      <c r="AM161">
        <f t="shared" si="50"/>
        <v>0</v>
      </c>
      <c r="AN161">
        <f t="shared" si="34"/>
        <v>0</v>
      </c>
    </row>
    <row r="162" spans="1:40">
      <c r="A162" t="s">
        <v>456</v>
      </c>
      <c r="B162" t="s">
        <v>24</v>
      </c>
      <c r="C162" t="s">
        <v>457</v>
      </c>
      <c r="D162" t="s">
        <v>458</v>
      </c>
      <c r="E162" t="s">
        <v>164</v>
      </c>
      <c r="F162" t="s">
        <v>52</v>
      </c>
      <c r="G162">
        <f t="shared" si="35"/>
        <v>0</v>
      </c>
      <c r="H162">
        <f t="shared" si="36"/>
        <v>0</v>
      </c>
      <c r="I162">
        <f t="shared" si="37"/>
        <v>0</v>
      </c>
      <c r="J162">
        <f t="shared" si="38"/>
        <v>0</v>
      </c>
      <c r="K162">
        <f t="shared" si="39"/>
        <v>0</v>
      </c>
      <c r="L162" t="s">
        <v>29</v>
      </c>
      <c r="M162" t="s">
        <v>51</v>
      </c>
      <c r="N162">
        <f t="shared" si="40"/>
        <v>1</v>
      </c>
      <c r="O162" t="s">
        <v>52</v>
      </c>
      <c r="P162" t="s">
        <v>32</v>
      </c>
      <c r="Q162">
        <v>1</v>
      </c>
      <c r="R162">
        <v>5</v>
      </c>
      <c r="S162">
        <v>10</v>
      </c>
      <c r="T162">
        <v>10</v>
      </c>
      <c r="U162">
        <v>8</v>
      </c>
      <c r="V162">
        <v>10</v>
      </c>
      <c r="W162">
        <f t="shared" si="41"/>
        <v>7.333333333333333</v>
      </c>
      <c r="X162" t="s">
        <v>76</v>
      </c>
      <c r="Y162" t="s">
        <v>67</v>
      </c>
      <c r="Z162" t="s">
        <v>35</v>
      </c>
      <c r="AA162">
        <f t="shared" si="42"/>
        <v>0</v>
      </c>
      <c r="AB162">
        <v>30</v>
      </c>
      <c r="AC162" t="s">
        <v>77</v>
      </c>
      <c r="AD162">
        <f t="shared" si="43"/>
        <v>3</v>
      </c>
      <c r="AE162" t="s">
        <v>88</v>
      </c>
      <c r="AF162" t="s">
        <v>408</v>
      </c>
      <c r="AG162">
        <f t="shared" si="44"/>
        <v>0</v>
      </c>
      <c r="AH162">
        <f t="shared" si="45"/>
        <v>0</v>
      </c>
      <c r="AI162">
        <f t="shared" si="46"/>
        <v>0</v>
      </c>
      <c r="AJ162">
        <f t="shared" si="47"/>
        <v>0</v>
      </c>
      <c r="AK162">
        <f t="shared" si="48"/>
        <v>0</v>
      </c>
      <c r="AL162">
        <f t="shared" si="49"/>
        <v>0</v>
      </c>
      <c r="AM162">
        <f t="shared" si="50"/>
        <v>0</v>
      </c>
      <c r="AN162">
        <f t="shared" si="34"/>
        <v>0</v>
      </c>
    </row>
    <row r="163" spans="1:40">
      <c r="A163" t="s">
        <v>459</v>
      </c>
      <c r="B163" t="s">
        <v>24</v>
      </c>
      <c r="C163" t="s">
        <v>25</v>
      </c>
      <c r="D163" t="s">
        <v>448</v>
      </c>
      <c r="E163" t="s">
        <v>108</v>
      </c>
      <c r="F163" t="s">
        <v>28</v>
      </c>
      <c r="G163">
        <f t="shared" si="35"/>
        <v>1</v>
      </c>
      <c r="H163">
        <f t="shared" si="36"/>
        <v>0</v>
      </c>
      <c r="I163">
        <f t="shared" si="37"/>
        <v>0</v>
      </c>
      <c r="J163">
        <f t="shared" si="38"/>
        <v>0</v>
      </c>
      <c r="K163">
        <f t="shared" si="39"/>
        <v>0</v>
      </c>
      <c r="L163" t="s">
        <v>29</v>
      </c>
      <c r="M163" t="s">
        <v>43</v>
      </c>
      <c r="N163">
        <f t="shared" si="40"/>
        <v>2</v>
      </c>
      <c r="O163" t="s">
        <v>87</v>
      </c>
      <c r="P163" t="s">
        <v>45</v>
      </c>
      <c r="Q163">
        <v>3</v>
      </c>
      <c r="R163">
        <v>5</v>
      </c>
      <c r="S163">
        <v>6</v>
      </c>
      <c r="T163">
        <v>4</v>
      </c>
      <c r="U163">
        <v>3</v>
      </c>
      <c r="V163">
        <v>7</v>
      </c>
      <c r="W163">
        <f t="shared" si="41"/>
        <v>4.666666666666667</v>
      </c>
      <c r="X163" t="s">
        <v>66</v>
      </c>
      <c r="Y163" t="s">
        <v>52</v>
      </c>
      <c r="Z163" t="s">
        <v>35</v>
      </c>
      <c r="AA163">
        <f t="shared" si="42"/>
        <v>0</v>
      </c>
      <c r="AB163">
        <v>28</v>
      </c>
      <c r="AC163" t="s">
        <v>100</v>
      </c>
      <c r="AD163">
        <f t="shared" si="43"/>
        <v>4</v>
      </c>
      <c r="AE163" t="s">
        <v>37</v>
      </c>
      <c r="AF163" t="s">
        <v>38</v>
      </c>
      <c r="AG163">
        <f t="shared" si="44"/>
        <v>1</v>
      </c>
      <c r="AH163">
        <f t="shared" si="45"/>
        <v>0</v>
      </c>
      <c r="AI163">
        <f t="shared" si="46"/>
        <v>0</v>
      </c>
      <c r="AJ163">
        <f t="shared" si="47"/>
        <v>0</v>
      </c>
      <c r="AK163">
        <f t="shared" si="48"/>
        <v>0</v>
      </c>
      <c r="AL163">
        <f t="shared" si="49"/>
        <v>0</v>
      </c>
      <c r="AM163">
        <f t="shared" si="50"/>
        <v>0</v>
      </c>
      <c r="AN163">
        <f t="shared" si="34"/>
        <v>0</v>
      </c>
    </row>
    <row r="164" spans="1:40">
      <c r="A164" t="s">
        <v>460</v>
      </c>
      <c r="B164" t="s">
        <v>24</v>
      </c>
      <c r="C164" t="s">
        <v>461</v>
      </c>
      <c r="D164" t="s">
        <v>462</v>
      </c>
      <c r="E164" t="s">
        <v>263</v>
      </c>
      <c r="F164" t="s">
        <v>50</v>
      </c>
      <c r="G164">
        <f t="shared" si="35"/>
        <v>0</v>
      </c>
      <c r="H164">
        <f t="shared" si="36"/>
        <v>1</v>
      </c>
      <c r="I164">
        <f t="shared" si="37"/>
        <v>0</v>
      </c>
      <c r="J164">
        <f t="shared" si="38"/>
        <v>0</v>
      </c>
      <c r="K164">
        <f t="shared" si="39"/>
        <v>0</v>
      </c>
      <c r="L164" t="s">
        <v>42</v>
      </c>
      <c r="M164" t="s">
        <v>51</v>
      </c>
      <c r="N164">
        <f t="shared" si="40"/>
        <v>1</v>
      </c>
      <c r="O164" t="s">
        <v>116</v>
      </c>
      <c r="P164" t="s">
        <v>32</v>
      </c>
      <c r="Q164">
        <v>6</v>
      </c>
      <c r="R164">
        <v>6</v>
      </c>
      <c r="S164">
        <v>6</v>
      </c>
      <c r="T164">
        <v>6</v>
      </c>
      <c r="U164">
        <v>4</v>
      </c>
      <c r="V164">
        <v>3</v>
      </c>
      <c r="W164">
        <f t="shared" si="41"/>
        <v>5.166666666666667</v>
      </c>
      <c r="X164" t="s">
        <v>53</v>
      </c>
      <c r="Y164" t="s">
        <v>52</v>
      </c>
      <c r="Z164" t="s">
        <v>35</v>
      </c>
      <c r="AA164">
        <f t="shared" si="42"/>
        <v>0</v>
      </c>
      <c r="AB164">
        <v>24</v>
      </c>
      <c r="AC164" t="s">
        <v>77</v>
      </c>
      <c r="AD164">
        <f t="shared" si="43"/>
        <v>3</v>
      </c>
      <c r="AE164" t="s">
        <v>88</v>
      </c>
      <c r="AF164" t="s">
        <v>408</v>
      </c>
      <c r="AG164">
        <f t="shared" si="44"/>
        <v>0</v>
      </c>
      <c r="AH164">
        <f t="shared" si="45"/>
        <v>0</v>
      </c>
      <c r="AI164">
        <f t="shared" si="46"/>
        <v>0</v>
      </c>
      <c r="AJ164">
        <f t="shared" si="47"/>
        <v>0</v>
      </c>
      <c r="AK164">
        <f t="shared" si="48"/>
        <v>0</v>
      </c>
      <c r="AL164">
        <f t="shared" si="49"/>
        <v>0</v>
      </c>
      <c r="AM164">
        <f t="shared" si="50"/>
        <v>0</v>
      </c>
      <c r="AN164">
        <f t="shared" si="34"/>
        <v>0</v>
      </c>
    </row>
    <row r="165" spans="1:40">
      <c r="A165" t="s">
        <v>463</v>
      </c>
      <c r="B165" t="s">
        <v>24</v>
      </c>
      <c r="C165" t="s">
        <v>25</v>
      </c>
      <c r="D165" t="s">
        <v>464</v>
      </c>
      <c r="E165" t="s">
        <v>41</v>
      </c>
      <c r="F165" t="s">
        <v>50</v>
      </c>
      <c r="G165">
        <f t="shared" si="35"/>
        <v>0</v>
      </c>
      <c r="H165">
        <f t="shared" si="36"/>
        <v>1</v>
      </c>
      <c r="I165">
        <f t="shared" si="37"/>
        <v>0</v>
      </c>
      <c r="J165">
        <f t="shared" si="38"/>
        <v>0</v>
      </c>
      <c r="K165">
        <f t="shared" si="39"/>
        <v>0</v>
      </c>
      <c r="L165" t="s">
        <v>29</v>
      </c>
      <c r="M165" t="s">
        <v>51</v>
      </c>
      <c r="N165">
        <f t="shared" si="40"/>
        <v>1</v>
      </c>
      <c r="O165" t="s">
        <v>116</v>
      </c>
      <c r="P165" t="s">
        <v>32</v>
      </c>
      <c r="Q165">
        <v>5</v>
      </c>
      <c r="R165">
        <v>5</v>
      </c>
      <c r="S165">
        <v>6</v>
      </c>
      <c r="T165">
        <v>5</v>
      </c>
      <c r="U165">
        <v>6</v>
      </c>
      <c r="V165">
        <v>7</v>
      </c>
      <c r="W165">
        <f t="shared" si="41"/>
        <v>5.666666666666667</v>
      </c>
      <c r="X165" t="s">
        <v>76</v>
      </c>
      <c r="Y165" t="s">
        <v>34</v>
      </c>
      <c r="Z165" t="s">
        <v>35</v>
      </c>
      <c r="AA165">
        <f t="shared" si="42"/>
        <v>0</v>
      </c>
      <c r="AB165">
        <v>23</v>
      </c>
      <c r="AC165" t="s">
        <v>77</v>
      </c>
      <c r="AD165">
        <f t="shared" si="43"/>
        <v>3</v>
      </c>
      <c r="AE165" t="s">
        <v>37</v>
      </c>
      <c r="AF165" t="s">
        <v>187</v>
      </c>
      <c r="AG165">
        <f t="shared" si="44"/>
        <v>0</v>
      </c>
      <c r="AH165">
        <f t="shared" si="45"/>
        <v>0</v>
      </c>
      <c r="AI165">
        <f t="shared" si="46"/>
        <v>1</v>
      </c>
      <c r="AJ165">
        <f t="shared" si="47"/>
        <v>0</v>
      </c>
      <c r="AK165">
        <f t="shared" si="48"/>
        <v>0</v>
      </c>
      <c r="AL165">
        <f t="shared" si="49"/>
        <v>0</v>
      </c>
      <c r="AM165">
        <f t="shared" si="50"/>
        <v>0</v>
      </c>
      <c r="AN165">
        <f t="shared" si="34"/>
        <v>0</v>
      </c>
    </row>
    <row r="166" spans="1:40">
      <c r="A166" t="s">
        <v>465</v>
      </c>
      <c r="B166" t="s">
        <v>24</v>
      </c>
      <c r="C166" t="s">
        <v>25</v>
      </c>
      <c r="D166" t="s">
        <v>464</v>
      </c>
      <c r="E166" t="s">
        <v>304</v>
      </c>
      <c r="F166" t="s">
        <v>28</v>
      </c>
      <c r="G166">
        <f t="shared" si="35"/>
        <v>1</v>
      </c>
      <c r="H166">
        <f t="shared" si="36"/>
        <v>0</v>
      </c>
      <c r="I166">
        <f t="shared" si="37"/>
        <v>0</v>
      </c>
      <c r="J166">
        <f t="shared" si="38"/>
        <v>0</v>
      </c>
      <c r="K166">
        <f t="shared" si="39"/>
        <v>0</v>
      </c>
      <c r="L166" t="s">
        <v>42</v>
      </c>
      <c r="M166" t="s">
        <v>43</v>
      </c>
      <c r="N166">
        <f t="shared" si="40"/>
        <v>2</v>
      </c>
      <c r="O166" t="s">
        <v>52</v>
      </c>
      <c r="P166" t="s">
        <v>45</v>
      </c>
      <c r="Q166">
        <v>1</v>
      </c>
      <c r="R166">
        <v>2</v>
      </c>
      <c r="S166">
        <v>6</v>
      </c>
      <c r="T166">
        <v>4</v>
      </c>
      <c r="U166">
        <v>2</v>
      </c>
      <c r="V166">
        <v>0</v>
      </c>
      <c r="W166">
        <f t="shared" si="41"/>
        <v>2.5</v>
      </c>
      <c r="X166" t="s">
        <v>53</v>
      </c>
      <c r="Y166" t="s">
        <v>67</v>
      </c>
      <c r="Z166" t="s">
        <v>35</v>
      </c>
      <c r="AA166">
        <f t="shared" si="42"/>
        <v>0</v>
      </c>
      <c r="AB166">
        <v>27</v>
      </c>
      <c r="AC166" t="s">
        <v>77</v>
      </c>
      <c r="AD166">
        <f t="shared" si="43"/>
        <v>3</v>
      </c>
      <c r="AE166" t="s">
        <v>88</v>
      </c>
      <c r="AF166" t="s">
        <v>38</v>
      </c>
      <c r="AG166">
        <f t="shared" si="44"/>
        <v>1</v>
      </c>
      <c r="AH166">
        <f t="shared" si="45"/>
        <v>0</v>
      </c>
      <c r="AI166">
        <f t="shared" si="46"/>
        <v>0</v>
      </c>
      <c r="AJ166">
        <f t="shared" si="47"/>
        <v>0</v>
      </c>
      <c r="AK166">
        <f t="shared" si="48"/>
        <v>0</v>
      </c>
      <c r="AL166">
        <f t="shared" si="49"/>
        <v>0</v>
      </c>
      <c r="AM166">
        <f t="shared" si="50"/>
        <v>0</v>
      </c>
      <c r="AN166">
        <f t="shared" si="34"/>
        <v>0</v>
      </c>
    </row>
    <row r="167" spans="1:40">
      <c r="A167" t="s">
        <v>466</v>
      </c>
      <c r="B167" t="s">
        <v>24</v>
      </c>
      <c r="C167" t="s">
        <v>25</v>
      </c>
      <c r="D167" t="s">
        <v>467</v>
      </c>
      <c r="E167" t="s">
        <v>121</v>
      </c>
      <c r="F167" t="s">
        <v>28</v>
      </c>
      <c r="G167">
        <f t="shared" si="35"/>
        <v>1</v>
      </c>
      <c r="H167">
        <f t="shared" si="36"/>
        <v>0</v>
      </c>
      <c r="I167">
        <f t="shared" si="37"/>
        <v>0</v>
      </c>
      <c r="J167">
        <f t="shared" si="38"/>
        <v>0</v>
      </c>
      <c r="K167">
        <f t="shared" si="39"/>
        <v>0</v>
      </c>
      <c r="L167" t="s">
        <v>42</v>
      </c>
      <c r="M167" t="s">
        <v>91</v>
      </c>
      <c r="N167">
        <f t="shared" si="40"/>
        <v>3</v>
      </c>
      <c r="O167" t="s">
        <v>109</v>
      </c>
      <c r="P167" t="s">
        <v>32</v>
      </c>
      <c r="Q167">
        <v>3</v>
      </c>
      <c r="R167">
        <v>3</v>
      </c>
      <c r="S167">
        <v>3</v>
      </c>
      <c r="T167">
        <v>2</v>
      </c>
      <c r="U167">
        <v>2</v>
      </c>
      <c r="V167">
        <v>1</v>
      </c>
      <c r="W167">
        <f t="shared" si="41"/>
        <v>2.3333333333333335</v>
      </c>
      <c r="X167" t="s">
        <v>76</v>
      </c>
      <c r="Y167" t="s">
        <v>110</v>
      </c>
      <c r="Z167" t="s">
        <v>35</v>
      </c>
      <c r="AA167">
        <f t="shared" si="42"/>
        <v>0</v>
      </c>
      <c r="AB167">
        <v>26</v>
      </c>
      <c r="AC167" t="s">
        <v>100</v>
      </c>
      <c r="AD167">
        <f t="shared" si="43"/>
        <v>4</v>
      </c>
      <c r="AE167" t="s">
        <v>37</v>
      </c>
      <c r="AF167" t="s">
        <v>38</v>
      </c>
      <c r="AG167">
        <f t="shared" si="44"/>
        <v>1</v>
      </c>
      <c r="AH167">
        <f t="shared" si="45"/>
        <v>0</v>
      </c>
      <c r="AI167">
        <f t="shared" si="46"/>
        <v>0</v>
      </c>
      <c r="AJ167">
        <f t="shared" si="47"/>
        <v>0</v>
      </c>
      <c r="AK167">
        <f t="shared" si="48"/>
        <v>0</v>
      </c>
      <c r="AL167">
        <f t="shared" si="49"/>
        <v>0</v>
      </c>
      <c r="AM167">
        <f t="shared" si="50"/>
        <v>0</v>
      </c>
      <c r="AN167">
        <f t="shared" si="34"/>
        <v>0</v>
      </c>
    </row>
    <row r="168" spans="1:40">
      <c r="A168" t="s">
        <v>468</v>
      </c>
      <c r="B168" t="s">
        <v>24</v>
      </c>
      <c r="C168" t="s">
        <v>25</v>
      </c>
      <c r="D168" t="s">
        <v>469</v>
      </c>
      <c r="E168" t="s">
        <v>304</v>
      </c>
      <c r="F168" t="s">
        <v>28</v>
      </c>
      <c r="G168">
        <f t="shared" si="35"/>
        <v>1</v>
      </c>
      <c r="H168">
        <f t="shared" si="36"/>
        <v>0</v>
      </c>
      <c r="I168">
        <f t="shared" si="37"/>
        <v>0</v>
      </c>
      <c r="J168">
        <f t="shared" si="38"/>
        <v>0</v>
      </c>
      <c r="K168">
        <f t="shared" si="39"/>
        <v>0</v>
      </c>
      <c r="L168" t="s">
        <v>29</v>
      </c>
      <c r="M168" t="s">
        <v>84</v>
      </c>
      <c r="N168">
        <f t="shared" si="40"/>
        <v>4</v>
      </c>
      <c r="O168" t="s">
        <v>31</v>
      </c>
      <c r="P168" t="s">
        <v>52</v>
      </c>
      <c r="Q168">
        <v>3</v>
      </c>
      <c r="R168">
        <v>4</v>
      </c>
      <c r="S168">
        <v>4</v>
      </c>
      <c r="T168">
        <v>4</v>
      </c>
      <c r="U168">
        <v>1</v>
      </c>
      <c r="V168">
        <v>3</v>
      </c>
      <c r="W168">
        <f t="shared" si="41"/>
        <v>3.1666666666666665</v>
      </c>
      <c r="X168" t="s">
        <v>76</v>
      </c>
      <c r="Y168" t="s">
        <v>67</v>
      </c>
      <c r="Z168" t="s">
        <v>35</v>
      </c>
      <c r="AA168">
        <f t="shared" si="42"/>
        <v>0</v>
      </c>
      <c r="AB168">
        <v>27</v>
      </c>
      <c r="AC168" t="s">
        <v>100</v>
      </c>
      <c r="AD168">
        <f t="shared" si="43"/>
        <v>4</v>
      </c>
      <c r="AE168" t="s">
        <v>88</v>
      </c>
      <c r="AF168" t="s">
        <v>38</v>
      </c>
      <c r="AG168">
        <f t="shared" si="44"/>
        <v>1</v>
      </c>
      <c r="AH168">
        <f t="shared" si="45"/>
        <v>0</v>
      </c>
      <c r="AI168">
        <f t="shared" si="46"/>
        <v>0</v>
      </c>
      <c r="AJ168">
        <f t="shared" si="47"/>
        <v>0</v>
      </c>
      <c r="AK168">
        <f t="shared" si="48"/>
        <v>0</v>
      </c>
      <c r="AL168">
        <f t="shared" si="49"/>
        <v>0</v>
      </c>
      <c r="AM168">
        <f t="shared" si="50"/>
        <v>0</v>
      </c>
      <c r="AN168">
        <f t="shared" si="34"/>
        <v>0</v>
      </c>
    </row>
    <row r="169" spans="1:40">
      <c r="A169" t="s">
        <v>470</v>
      </c>
      <c r="B169" t="s">
        <v>24</v>
      </c>
      <c r="C169" t="s">
        <v>25</v>
      </c>
      <c r="D169" t="s">
        <v>471</v>
      </c>
      <c r="E169" t="s">
        <v>313</v>
      </c>
      <c r="F169" t="s">
        <v>28</v>
      </c>
      <c r="G169">
        <f t="shared" si="35"/>
        <v>1</v>
      </c>
      <c r="H169">
        <f t="shared" si="36"/>
        <v>0</v>
      </c>
      <c r="I169">
        <f t="shared" si="37"/>
        <v>0</v>
      </c>
      <c r="J169">
        <f t="shared" si="38"/>
        <v>0</v>
      </c>
      <c r="K169">
        <f t="shared" si="39"/>
        <v>0</v>
      </c>
      <c r="L169" t="s">
        <v>29</v>
      </c>
      <c r="M169" t="s">
        <v>91</v>
      </c>
      <c r="N169">
        <f t="shared" si="40"/>
        <v>3</v>
      </c>
      <c r="O169" t="s">
        <v>52</v>
      </c>
      <c r="P169" t="s">
        <v>32</v>
      </c>
      <c r="Q169">
        <v>0</v>
      </c>
      <c r="R169">
        <v>0</v>
      </c>
      <c r="S169">
        <v>7</v>
      </c>
      <c r="T169">
        <v>1</v>
      </c>
      <c r="U169">
        <v>0</v>
      </c>
      <c r="V169">
        <v>9</v>
      </c>
      <c r="W169">
        <f t="shared" si="41"/>
        <v>2.8333333333333335</v>
      </c>
      <c r="X169" t="s">
        <v>66</v>
      </c>
      <c r="Y169" t="s">
        <v>67</v>
      </c>
      <c r="Z169" t="s">
        <v>35</v>
      </c>
      <c r="AA169">
        <f t="shared" si="42"/>
        <v>0</v>
      </c>
      <c r="AB169">
        <v>33</v>
      </c>
      <c r="AC169" t="s">
        <v>77</v>
      </c>
      <c r="AD169">
        <f t="shared" si="43"/>
        <v>3</v>
      </c>
      <c r="AE169" t="s">
        <v>46</v>
      </c>
      <c r="AF169" t="s">
        <v>38</v>
      </c>
      <c r="AG169">
        <f t="shared" si="44"/>
        <v>1</v>
      </c>
      <c r="AH169">
        <f t="shared" si="45"/>
        <v>0</v>
      </c>
      <c r="AI169">
        <f t="shared" si="46"/>
        <v>0</v>
      </c>
      <c r="AJ169">
        <f t="shared" si="47"/>
        <v>0</v>
      </c>
      <c r="AK169">
        <f t="shared" si="48"/>
        <v>0</v>
      </c>
      <c r="AL169">
        <f t="shared" si="49"/>
        <v>0</v>
      </c>
      <c r="AM169">
        <f t="shared" si="50"/>
        <v>0</v>
      </c>
      <c r="AN169">
        <f t="shared" si="34"/>
        <v>0</v>
      </c>
    </row>
    <row r="170" spans="1:40">
      <c r="A170" t="s">
        <v>472</v>
      </c>
      <c r="B170" t="s">
        <v>24</v>
      </c>
      <c r="C170" t="s">
        <v>25</v>
      </c>
      <c r="D170" t="s">
        <v>471</v>
      </c>
      <c r="E170" t="s">
        <v>214</v>
      </c>
      <c r="F170" t="s">
        <v>28</v>
      </c>
      <c r="G170">
        <f t="shared" si="35"/>
        <v>1</v>
      </c>
      <c r="H170">
        <f t="shared" si="36"/>
        <v>0</v>
      </c>
      <c r="I170">
        <f t="shared" si="37"/>
        <v>0</v>
      </c>
      <c r="J170">
        <f t="shared" si="38"/>
        <v>0</v>
      </c>
      <c r="K170">
        <f t="shared" si="39"/>
        <v>0</v>
      </c>
      <c r="L170" t="s">
        <v>29</v>
      </c>
      <c r="M170" t="s">
        <v>91</v>
      </c>
      <c r="N170">
        <f t="shared" si="40"/>
        <v>3</v>
      </c>
      <c r="O170" t="s">
        <v>52</v>
      </c>
      <c r="P170" t="s">
        <v>32</v>
      </c>
      <c r="Q170">
        <v>8</v>
      </c>
      <c r="R170">
        <v>10</v>
      </c>
      <c r="S170">
        <v>10</v>
      </c>
      <c r="T170">
        <v>10</v>
      </c>
      <c r="U170">
        <v>10</v>
      </c>
      <c r="V170">
        <v>10</v>
      </c>
      <c r="W170">
        <f t="shared" si="41"/>
        <v>9.6666666666666661</v>
      </c>
      <c r="X170" t="s">
        <v>53</v>
      </c>
      <c r="Y170" t="s">
        <v>67</v>
      </c>
      <c r="Z170" t="s">
        <v>35</v>
      </c>
      <c r="AA170">
        <f t="shared" si="42"/>
        <v>0</v>
      </c>
      <c r="AB170">
        <v>28</v>
      </c>
      <c r="AC170" t="s">
        <v>77</v>
      </c>
      <c r="AD170">
        <f t="shared" si="43"/>
        <v>3</v>
      </c>
      <c r="AE170" t="s">
        <v>88</v>
      </c>
      <c r="AF170" t="s">
        <v>38</v>
      </c>
      <c r="AG170">
        <f t="shared" si="44"/>
        <v>1</v>
      </c>
      <c r="AH170">
        <f t="shared" si="45"/>
        <v>0</v>
      </c>
      <c r="AI170">
        <f t="shared" si="46"/>
        <v>0</v>
      </c>
      <c r="AJ170">
        <f t="shared" si="47"/>
        <v>0</v>
      </c>
      <c r="AK170">
        <f t="shared" si="48"/>
        <v>0</v>
      </c>
      <c r="AL170">
        <f t="shared" si="49"/>
        <v>0</v>
      </c>
      <c r="AM170">
        <f t="shared" si="50"/>
        <v>0</v>
      </c>
      <c r="AN170">
        <f t="shared" si="34"/>
        <v>0</v>
      </c>
    </row>
    <row r="171" spans="1:40">
      <c r="A171" t="s">
        <v>473</v>
      </c>
      <c r="B171" t="s">
        <v>24</v>
      </c>
      <c r="C171" t="s">
        <v>25</v>
      </c>
      <c r="D171" t="s">
        <v>474</v>
      </c>
      <c r="E171" t="s">
        <v>475</v>
      </c>
      <c r="F171" t="s">
        <v>28</v>
      </c>
      <c r="G171">
        <f t="shared" si="35"/>
        <v>1</v>
      </c>
      <c r="H171">
        <f t="shared" si="36"/>
        <v>0</v>
      </c>
      <c r="I171">
        <f t="shared" si="37"/>
        <v>0</v>
      </c>
      <c r="J171">
        <f t="shared" si="38"/>
        <v>0</v>
      </c>
      <c r="K171">
        <f t="shared" si="39"/>
        <v>0</v>
      </c>
      <c r="L171" t="s">
        <v>29</v>
      </c>
      <c r="M171" t="s">
        <v>51</v>
      </c>
      <c r="N171">
        <f t="shared" si="40"/>
        <v>1</v>
      </c>
      <c r="O171" t="s">
        <v>52</v>
      </c>
      <c r="P171" t="s">
        <v>32</v>
      </c>
      <c r="Q171">
        <v>7</v>
      </c>
      <c r="R171">
        <v>4</v>
      </c>
      <c r="S171">
        <v>7</v>
      </c>
      <c r="T171">
        <v>4</v>
      </c>
      <c r="U171">
        <v>8</v>
      </c>
      <c r="V171">
        <v>10</v>
      </c>
      <c r="W171">
        <f t="shared" si="41"/>
        <v>6.666666666666667</v>
      </c>
      <c r="X171" t="s">
        <v>53</v>
      </c>
      <c r="Y171" t="s">
        <v>54</v>
      </c>
      <c r="Z171" t="s">
        <v>35</v>
      </c>
      <c r="AA171">
        <f t="shared" si="42"/>
        <v>0</v>
      </c>
      <c r="AB171">
        <v>25</v>
      </c>
      <c r="AC171" t="s">
        <v>77</v>
      </c>
      <c r="AD171">
        <f t="shared" si="43"/>
        <v>3</v>
      </c>
      <c r="AE171" t="s">
        <v>88</v>
      </c>
      <c r="AF171" t="s">
        <v>408</v>
      </c>
      <c r="AG171">
        <f t="shared" si="44"/>
        <v>0</v>
      </c>
      <c r="AH171">
        <f t="shared" si="45"/>
        <v>0</v>
      </c>
      <c r="AI171">
        <f t="shared" si="46"/>
        <v>0</v>
      </c>
      <c r="AJ171">
        <f t="shared" si="47"/>
        <v>0</v>
      </c>
      <c r="AK171">
        <f t="shared" si="48"/>
        <v>0</v>
      </c>
      <c r="AL171">
        <f t="shared" si="49"/>
        <v>0</v>
      </c>
      <c r="AM171">
        <f t="shared" si="50"/>
        <v>0</v>
      </c>
      <c r="AN171">
        <f t="shared" si="34"/>
        <v>0</v>
      </c>
    </row>
    <row r="172" spans="1:40">
      <c r="A172" t="s">
        <v>476</v>
      </c>
      <c r="B172" t="s">
        <v>24</v>
      </c>
      <c r="C172" t="s">
        <v>25</v>
      </c>
      <c r="D172" t="s">
        <v>477</v>
      </c>
      <c r="E172" t="s">
        <v>177</v>
      </c>
      <c r="F172" t="s">
        <v>75</v>
      </c>
      <c r="G172">
        <f t="shared" si="35"/>
        <v>0</v>
      </c>
      <c r="H172">
        <f t="shared" si="36"/>
        <v>0</v>
      </c>
      <c r="I172">
        <f t="shared" si="37"/>
        <v>0</v>
      </c>
      <c r="J172">
        <f t="shared" si="38"/>
        <v>0</v>
      </c>
      <c r="K172">
        <f t="shared" si="39"/>
        <v>0</v>
      </c>
      <c r="L172" t="s">
        <v>29</v>
      </c>
      <c r="M172" t="s">
        <v>43</v>
      </c>
      <c r="N172">
        <f t="shared" si="40"/>
        <v>2</v>
      </c>
      <c r="O172" t="s">
        <v>52</v>
      </c>
      <c r="P172" t="s">
        <v>32</v>
      </c>
      <c r="Q172">
        <v>2</v>
      </c>
      <c r="R172">
        <v>4</v>
      </c>
      <c r="S172">
        <v>6</v>
      </c>
      <c r="T172">
        <v>1</v>
      </c>
      <c r="U172">
        <v>1</v>
      </c>
      <c r="V172">
        <v>1</v>
      </c>
      <c r="W172">
        <f t="shared" si="41"/>
        <v>2.5</v>
      </c>
      <c r="X172" t="s">
        <v>33</v>
      </c>
      <c r="Y172" t="s">
        <v>67</v>
      </c>
      <c r="Z172" t="s">
        <v>35</v>
      </c>
      <c r="AA172">
        <f t="shared" si="42"/>
        <v>0</v>
      </c>
      <c r="AB172">
        <v>34</v>
      </c>
      <c r="AC172" t="s">
        <v>138</v>
      </c>
      <c r="AD172">
        <f t="shared" si="43"/>
        <v>2</v>
      </c>
      <c r="AE172" t="s">
        <v>46</v>
      </c>
      <c r="AF172" t="s">
        <v>38</v>
      </c>
      <c r="AG172">
        <f t="shared" si="44"/>
        <v>1</v>
      </c>
      <c r="AH172">
        <f t="shared" si="45"/>
        <v>0</v>
      </c>
      <c r="AI172">
        <f t="shared" si="46"/>
        <v>0</v>
      </c>
      <c r="AJ172">
        <f t="shared" si="47"/>
        <v>0</v>
      </c>
      <c r="AK172">
        <f t="shared" si="48"/>
        <v>0</v>
      </c>
      <c r="AL172">
        <f t="shared" si="49"/>
        <v>0</v>
      </c>
      <c r="AM172">
        <f t="shared" si="50"/>
        <v>0</v>
      </c>
      <c r="AN172">
        <f t="shared" si="34"/>
        <v>0</v>
      </c>
    </row>
    <row r="173" spans="1:40">
      <c r="A173" t="s">
        <v>478</v>
      </c>
      <c r="B173" t="s">
        <v>24</v>
      </c>
      <c r="C173" t="s">
        <v>25</v>
      </c>
      <c r="D173" t="s">
        <v>477</v>
      </c>
      <c r="E173" t="s">
        <v>118</v>
      </c>
      <c r="F173" t="s">
        <v>28</v>
      </c>
      <c r="G173">
        <f t="shared" si="35"/>
        <v>1</v>
      </c>
      <c r="H173">
        <f t="shared" si="36"/>
        <v>0</v>
      </c>
      <c r="I173">
        <f t="shared" si="37"/>
        <v>0</v>
      </c>
      <c r="J173">
        <f t="shared" si="38"/>
        <v>0</v>
      </c>
      <c r="K173">
        <f t="shared" si="39"/>
        <v>0</v>
      </c>
      <c r="L173" t="s">
        <v>42</v>
      </c>
      <c r="M173" t="s">
        <v>60</v>
      </c>
      <c r="N173">
        <f t="shared" si="40"/>
        <v>7</v>
      </c>
      <c r="O173" t="s">
        <v>116</v>
      </c>
      <c r="P173" t="s">
        <v>32</v>
      </c>
      <c r="Q173">
        <v>10</v>
      </c>
      <c r="R173">
        <v>10</v>
      </c>
      <c r="S173">
        <v>10</v>
      </c>
      <c r="T173">
        <v>8</v>
      </c>
      <c r="U173">
        <v>10</v>
      </c>
      <c r="V173">
        <v>10</v>
      </c>
      <c r="W173">
        <f t="shared" si="41"/>
        <v>9.6666666666666661</v>
      </c>
      <c r="X173" t="s">
        <v>53</v>
      </c>
      <c r="Y173" t="s">
        <v>54</v>
      </c>
      <c r="Z173" t="s">
        <v>35</v>
      </c>
      <c r="AA173">
        <f t="shared" si="42"/>
        <v>0</v>
      </c>
      <c r="AB173">
        <v>28</v>
      </c>
      <c r="AC173" t="s">
        <v>77</v>
      </c>
      <c r="AD173">
        <f t="shared" si="43"/>
        <v>3</v>
      </c>
      <c r="AE173" t="s">
        <v>46</v>
      </c>
      <c r="AF173" t="s">
        <v>38</v>
      </c>
      <c r="AG173">
        <f t="shared" si="44"/>
        <v>1</v>
      </c>
      <c r="AH173">
        <f t="shared" si="45"/>
        <v>0</v>
      </c>
      <c r="AI173">
        <f t="shared" si="46"/>
        <v>0</v>
      </c>
      <c r="AJ173">
        <f t="shared" si="47"/>
        <v>0</v>
      </c>
      <c r="AK173">
        <f t="shared" si="48"/>
        <v>0</v>
      </c>
      <c r="AL173">
        <f t="shared" si="49"/>
        <v>0</v>
      </c>
      <c r="AM173">
        <f t="shared" si="50"/>
        <v>0</v>
      </c>
      <c r="AN173">
        <f t="shared" si="34"/>
        <v>0</v>
      </c>
    </row>
    <row r="174" spans="1:40">
      <c r="A174" t="s">
        <v>479</v>
      </c>
      <c r="B174" t="s">
        <v>24</v>
      </c>
      <c r="C174" t="s">
        <v>25</v>
      </c>
      <c r="D174" t="s">
        <v>480</v>
      </c>
      <c r="E174" t="s">
        <v>65</v>
      </c>
      <c r="F174" t="s">
        <v>70</v>
      </c>
      <c r="G174">
        <f t="shared" si="35"/>
        <v>0</v>
      </c>
      <c r="H174">
        <f t="shared" si="36"/>
        <v>0</v>
      </c>
      <c r="I174">
        <f t="shared" si="37"/>
        <v>1</v>
      </c>
      <c r="J174">
        <f t="shared" si="38"/>
        <v>0</v>
      </c>
      <c r="K174">
        <f t="shared" si="39"/>
        <v>0</v>
      </c>
      <c r="L174" t="s">
        <v>29</v>
      </c>
      <c r="M174" t="s">
        <v>81</v>
      </c>
      <c r="N174">
        <f t="shared" si="40"/>
        <v>6</v>
      </c>
      <c r="O174" t="s">
        <v>87</v>
      </c>
      <c r="P174" t="s">
        <v>32</v>
      </c>
      <c r="Q174">
        <v>2</v>
      </c>
      <c r="R174">
        <v>4</v>
      </c>
      <c r="S174">
        <v>1</v>
      </c>
      <c r="T174">
        <v>3</v>
      </c>
      <c r="U174">
        <v>1</v>
      </c>
      <c r="V174">
        <v>7</v>
      </c>
      <c r="W174">
        <f t="shared" si="41"/>
        <v>3</v>
      </c>
      <c r="X174" t="s">
        <v>76</v>
      </c>
      <c r="Y174" t="s">
        <v>67</v>
      </c>
      <c r="Z174" t="s">
        <v>35</v>
      </c>
      <c r="AA174">
        <f t="shared" si="42"/>
        <v>0</v>
      </c>
      <c r="AB174">
        <v>27</v>
      </c>
      <c r="AC174" t="s">
        <v>77</v>
      </c>
      <c r="AD174">
        <f t="shared" si="43"/>
        <v>3</v>
      </c>
      <c r="AE174" t="s">
        <v>52</v>
      </c>
      <c r="AF174" t="s">
        <v>146</v>
      </c>
      <c r="AG174">
        <f t="shared" si="44"/>
        <v>0</v>
      </c>
      <c r="AH174">
        <f t="shared" si="45"/>
        <v>0</v>
      </c>
      <c r="AI174">
        <f t="shared" si="46"/>
        <v>0</v>
      </c>
      <c r="AJ174">
        <f t="shared" si="47"/>
        <v>1</v>
      </c>
      <c r="AK174">
        <f t="shared" si="48"/>
        <v>0</v>
      </c>
      <c r="AL174">
        <f t="shared" si="49"/>
        <v>0</v>
      </c>
      <c r="AM174">
        <f t="shared" si="50"/>
        <v>0</v>
      </c>
      <c r="AN174">
        <f t="shared" si="34"/>
        <v>0</v>
      </c>
    </row>
    <row r="175" spans="1:40">
      <c r="A175" t="s">
        <v>481</v>
      </c>
      <c r="B175" t="s">
        <v>24</v>
      </c>
      <c r="C175" t="s">
        <v>25</v>
      </c>
      <c r="D175" t="s">
        <v>480</v>
      </c>
      <c r="E175" t="s">
        <v>129</v>
      </c>
      <c r="F175" t="s">
        <v>50</v>
      </c>
      <c r="G175">
        <f t="shared" si="35"/>
        <v>0</v>
      </c>
      <c r="H175">
        <f t="shared" si="36"/>
        <v>1</v>
      </c>
      <c r="I175">
        <f t="shared" si="37"/>
        <v>0</v>
      </c>
      <c r="J175">
        <f t="shared" si="38"/>
        <v>0</v>
      </c>
      <c r="K175">
        <f t="shared" si="39"/>
        <v>0</v>
      </c>
      <c r="L175" t="s">
        <v>29</v>
      </c>
      <c r="M175" t="s">
        <v>43</v>
      </c>
      <c r="N175">
        <f t="shared" si="40"/>
        <v>2</v>
      </c>
      <c r="O175" t="s">
        <v>44</v>
      </c>
      <c r="P175" t="s">
        <v>32</v>
      </c>
      <c r="Q175">
        <v>2</v>
      </c>
      <c r="R175">
        <v>4</v>
      </c>
      <c r="S175">
        <v>5</v>
      </c>
      <c r="T175">
        <v>5</v>
      </c>
      <c r="U175">
        <v>4</v>
      </c>
      <c r="V175">
        <v>6</v>
      </c>
      <c r="W175">
        <f t="shared" si="41"/>
        <v>4.333333333333333</v>
      </c>
      <c r="X175" t="s">
        <v>66</v>
      </c>
      <c r="Y175" t="s">
        <v>67</v>
      </c>
      <c r="Z175" t="s">
        <v>35</v>
      </c>
      <c r="AA175">
        <f t="shared" si="42"/>
        <v>0</v>
      </c>
      <c r="AB175">
        <v>22</v>
      </c>
      <c r="AC175" t="s">
        <v>77</v>
      </c>
      <c r="AD175">
        <f t="shared" si="43"/>
        <v>3</v>
      </c>
      <c r="AE175" t="s">
        <v>37</v>
      </c>
      <c r="AF175" t="s">
        <v>38</v>
      </c>
      <c r="AG175">
        <f t="shared" si="44"/>
        <v>1</v>
      </c>
      <c r="AH175">
        <f t="shared" si="45"/>
        <v>0</v>
      </c>
      <c r="AI175">
        <f t="shared" si="46"/>
        <v>0</v>
      </c>
      <c r="AJ175">
        <f t="shared" si="47"/>
        <v>0</v>
      </c>
      <c r="AK175">
        <f t="shared" si="48"/>
        <v>0</v>
      </c>
      <c r="AL175">
        <f t="shared" si="49"/>
        <v>0</v>
      </c>
      <c r="AM175">
        <f t="shared" si="50"/>
        <v>0</v>
      </c>
      <c r="AN175">
        <f t="shared" si="34"/>
        <v>0</v>
      </c>
    </row>
    <row r="176" spans="1:40">
      <c r="A176" t="s">
        <v>482</v>
      </c>
      <c r="B176" t="s">
        <v>24</v>
      </c>
      <c r="C176" t="s">
        <v>25</v>
      </c>
      <c r="D176" t="s">
        <v>483</v>
      </c>
      <c r="E176" t="s">
        <v>238</v>
      </c>
      <c r="F176" t="s">
        <v>28</v>
      </c>
      <c r="G176">
        <f t="shared" si="35"/>
        <v>1</v>
      </c>
      <c r="H176">
        <f t="shared" si="36"/>
        <v>0</v>
      </c>
      <c r="I176">
        <f t="shared" si="37"/>
        <v>0</v>
      </c>
      <c r="J176">
        <f t="shared" si="38"/>
        <v>0</v>
      </c>
      <c r="K176">
        <f t="shared" si="39"/>
        <v>0</v>
      </c>
      <c r="L176" t="s">
        <v>42</v>
      </c>
      <c r="M176" t="s">
        <v>91</v>
      </c>
      <c r="N176">
        <f t="shared" si="40"/>
        <v>3</v>
      </c>
      <c r="O176" t="s">
        <v>31</v>
      </c>
      <c r="P176" t="s">
        <v>32</v>
      </c>
      <c r="Q176">
        <v>3</v>
      </c>
      <c r="R176">
        <v>3</v>
      </c>
      <c r="S176">
        <v>4</v>
      </c>
      <c r="T176">
        <v>1</v>
      </c>
      <c r="U176">
        <v>2</v>
      </c>
      <c r="V176">
        <v>2</v>
      </c>
      <c r="W176">
        <f t="shared" si="41"/>
        <v>2.5</v>
      </c>
      <c r="X176" t="s">
        <v>76</v>
      </c>
      <c r="Y176" t="s">
        <v>67</v>
      </c>
      <c r="Z176" t="s">
        <v>35</v>
      </c>
      <c r="AA176">
        <f t="shared" si="42"/>
        <v>0</v>
      </c>
      <c r="AB176">
        <v>29</v>
      </c>
      <c r="AC176" t="s">
        <v>100</v>
      </c>
      <c r="AD176">
        <f t="shared" si="43"/>
        <v>4</v>
      </c>
      <c r="AE176" t="s">
        <v>37</v>
      </c>
      <c r="AF176" t="s">
        <v>38</v>
      </c>
      <c r="AG176">
        <f t="shared" si="44"/>
        <v>1</v>
      </c>
      <c r="AH176">
        <f t="shared" si="45"/>
        <v>0</v>
      </c>
      <c r="AI176">
        <f t="shared" si="46"/>
        <v>0</v>
      </c>
      <c r="AJ176">
        <f t="shared" si="47"/>
        <v>0</v>
      </c>
      <c r="AK176">
        <f t="shared" si="48"/>
        <v>0</v>
      </c>
      <c r="AL176">
        <f t="shared" si="49"/>
        <v>0</v>
      </c>
      <c r="AM176">
        <f t="shared" si="50"/>
        <v>0</v>
      </c>
      <c r="AN176">
        <f t="shared" si="34"/>
        <v>0</v>
      </c>
    </row>
    <row r="177" spans="1:40" hidden="1">
      <c r="A177" t="s">
        <v>484</v>
      </c>
      <c r="B177" t="s">
        <v>24</v>
      </c>
      <c r="C177" t="s">
        <v>25</v>
      </c>
      <c r="D177" t="s">
        <v>485</v>
      </c>
      <c r="E177" t="s">
        <v>263</v>
      </c>
      <c r="F177" t="s">
        <v>28</v>
      </c>
      <c r="G177">
        <f t="shared" si="35"/>
        <v>1</v>
      </c>
      <c r="H177">
        <f t="shared" si="36"/>
        <v>0</v>
      </c>
      <c r="I177">
        <f t="shared" si="37"/>
        <v>0</v>
      </c>
      <c r="J177">
        <f t="shared" si="38"/>
        <v>0</v>
      </c>
      <c r="K177">
        <f t="shared" si="39"/>
        <v>0</v>
      </c>
      <c r="L177" t="s">
        <v>42</v>
      </c>
      <c r="M177" t="s">
        <v>91</v>
      </c>
      <c r="N177">
        <f t="shared" si="40"/>
        <v>3</v>
      </c>
      <c r="O177" t="s">
        <v>31</v>
      </c>
      <c r="P177" t="s">
        <v>32</v>
      </c>
      <c r="Q177">
        <v>8</v>
      </c>
      <c r="R177">
        <v>10</v>
      </c>
      <c r="S177">
        <v>10</v>
      </c>
      <c r="T177">
        <v>8</v>
      </c>
      <c r="U177">
        <v>5</v>
      </c>
      <c r="V177">
        <v>7</v>
      </c>
      <c r="W177">
        <f t="shared" si="41"/>
        <v>8</v>
      </c>
      <c r="X177" t="s">
        <v>76</v>
      </c>
      <c r="Y177" t="s">
        <v>54</v>
      </c>
      <c r="Z177" t="s">
        <v>62</v>
      </c>
      <c r="AA177">
        <f t="shared" si="42"/>
        <v>1</v>
      </c>
      <c r="AB177">
        <v>31</v>
      </c>
      <c r="AC177" t="s">
        <v>100</v>
      </c>
      <c r="AD177">
        <f t="shared" si="43"/>
        <v>4</v>
      </c>
      <c r="AE177" t="s">
        <v>37</v>
      </c>
      <c r="AF177" t="s">
        <v>38</v>
      </c>
      <c r="AG177">
        <f t="shared" si="44"/>
        <v>1</v>
      </c>
      <c r="AH177">
        <f t="shared" si="45"/>
        <v>0</v>
      </c>
      <c r="AI177">
        <f t="shared" si="46"/>
        <v>0</v>
      </c>
      <c r="AJ177">
        <f t="shared" si="47"/>
        <v>0</v>
      </c>
      <c r="AK177">
        <f t="shared" si="48"/>
        <v>0</v>
      </c>
      <c r="AL177">
        <f t="shared" si="49"/>
        <v>0</v>
      </c>
      <c r="AM177">
        <f t="shared" si="50"/>
        <v>0</v>
      </c>
      <c r="AN177">
        <f t="shared" si="34"/>
        <v>0</v>
      </c>
    </row>
    <row r="178" spans="1:40">
      <c r="A178" t="s">
        <v>486</v>
      </c>
      <c r="B178" t="s">
        <v>24</v>
      </c>
      <c r="C178" t="s">
        <v>25</v>
      </c>
      <c r="D178" t="s">
        <v>485</v>
      </c>
      <c r="E178" t="s">
        <v>334</v>
      </c>
      <c r="F178" t="s">
        <v>28</v>
      </c>
      <c r="G178">
        <f t="shared" si="35"/>
        <v>1</v>
      </c>
      <c r="H178">
        <f t="shared" si="36"/>
        <v>0</v>
      </c>
      <c r="I178">
        <f t="shared" si="37"/>
        <v>0</v>
      </c>
      <c r="J178">
        <f t="shared" si="38"/>
        <v>0</v>
      </c>
      <c r="K178">
        <f t="shared" si="39"/>
        <v>0</v>
      </c>
      <c r="L178" t="s">
        <v>42</v>
      </c>
      <c r="M178" t="s">
        <v>91</v>
      </c>
      <c r="N178">
        <f t="shared" si="40"/>
        <v>3</v>
      </c>
      <c r="O178" t="s">
        <v>116</v>
      </c>
      <c r="P178" t="s">
        <v>32</v>
      </c>
      <c r="Q178">
        <v>4</v>
      </c>
      <c r="R178">
        <v>5</v>
      </c>
      <c r="S178">
        <v>5</v>
      </c>
      <c r="T178">
        <v>5</v>
      </c>
      <c r="U178">
        <v>4</v>
      </c>
      <c r="V178">
        <v>4</v>
      </c>
      <c r="W178">
        <f t="shared" si="41"/>
        <v>4.5</v>
      </c>
      <c r="X178" t="s">
        <v>53</v>
      </c>
      <c r="Y178" t="s">
        <v>34</v>
      </c>
      <c r="Z178" t="s">
        <v>35</v>
      </c>
      <c r="AA178">
        <f t="shared" si="42"/>
        <v>0</v>
      </c>
      <c r="AB178">
        <v>28</v>
      </c>
      <c r="AC178" t="s">
        <v>77</v>
      </c>
      <c r="AD178">
        <f t="shared" si="43"/>
        <v>3</v>
      </c>
      <c r="AE178" t="s">
        <v>37</v>
      </c>
      <c r="AF178" t="s">
        <v>38</v>
      </c>
      <c r="AG178">
        <f t="shared" si="44"/>
        <v>1</v>
      </c>
      <c r="AH178">
        <f t="shared" si="45"/>
        <v>0</v>
      </c>
      <c r="AI178">
        <f t="shared" si="46"/>
        <v>0</v>
      </c>
      <c r="AJ178">
        <f t="shared" si="47"/>
        <v>0</v>
      </c>
      <c r="AK178">
        <f t="shared" si="48"/>
        <v>0</v>
      </c>
      <c r="AL178">
        <f t="shared" si="49"/>
        <v>0</v>
      </c>
      <c r="AM178">
        <f t="shared" si="50"/>
        <v>0</v>
      </c>
      <c r="AN178">
        <f t="shared" si="34"/>
        <v>0</v>
      </c>
    </row>
    <row r="179" spans="1:40">
      <c r="A179" t="s">
        <v>487</v>
      </c>
      <c r="B179" t="s">
        <v>24</v>
      </c>
      <c r="C179" t="s">
        <v>25</v>
      </c>
      <c r="D179" t="s">
        <v>488</v>
      </c>
      <c r="E179" t="s">
        <v>126</v>
      </c>
      <c r="F179" t="s">
        <v>75</v>
      </c>
      <c r="G179">
        <f t="shared" si="35"/>
        <v>0</v>
      </c>
      <c r="H179">
        <f t="shared" si="36"/>
        <v>0</v>
      </c>
      <c r="I179">
        <f t="shared" si="37"/>
        <v>0</v>
      </c>
      <c r="J179">
        <f t="shared" si="38"/>
        <v>0</v>
      </c>
      <c r="K179">
        <f t="shared" si="39"/>
        <v>0</v>
      </c>
      <c r="L179" t="s">
        <v>42</v>
      </c>
      <c r="M179" t="s">
        <v>51</v>
      </c>
      <c r="N179">
        <f t="shared" si="40"/>
        <v>1</v>
      </c>
      <c r="O179" t="s">
        <v>31</v>
      </c>
      <c r="P179" t="s">
        <v>32</v>
      </c>
      <c r="Q179">
        <v>0</v>
      </c>
      <c r="R179">
        <v>0</v>
      </c>
      <c r="S179">
        <v>0</v>
      </c>
      <c r="T179">
        <v>0</v>
      </c>
      <c r="U179">
        <v>0</v>
      </c>
      <c r="V179">
        <v>0</v>
      </c>
      <c r="W179">
        <f t="shared" si="41"/>
        <v>0</v>
      </c>
      <c r="X179" t="s">
        <v>76</v>
      </c>
      <c r="Y179" t="s">
        <v>54</v>
      </c>
      <c r="Z179" t="s">
        <v>35</v>
      </c>
      <c r="AA179">
        <f t="shared" si="42"/>
        <v>0</v>
      </c>
      <c r="AB179">
        <v>24</v>
      </c>
      <c r="AC179" t="s">
        <v>100</v>
      </c>
      <c r="AD179">
        <f t="shared" si="43"/>
        <v>4</v>
      </c>
      <c r="AE179" t="s">
        <v>46</v>
      </c>
      <c r="AF179" t="s">
        <v>38</v>
      </c>
      <c r="AG179">
        <f t="shared" si="44"/>
        <v>1</v>
      </c>
      <c r="AH179">
        <f t="shared" si="45"/>
        <v>0</v>
      </c>
      <c r="AI179">
        <f t="shared" si="46"/>
        <v>0</v>
      </c>
      <c r="AJ179">
        <f t="shared" si="47"/>
        <v>0</v>
      </c>
      <c r="AK179">
        <f t="shared" si="48"/>
        <v>0</v>
      </c>
      <c r="AL179">
        <f t="shared" si="49"/>
        <v>0</v>
      </c>
      <c r="AM179">
        <f t="shared" si="50"/>
        <v>0</v>
      </c>
      <c r="AN179">
        <f t="shared" si="34"/>
        <v>0</v>
      </c>
    </row>
    <row r="180" spans="1:40">
      <c r="A180" t="s">
        <v>489</v>
      </c>
      <c r="B180" t="s">
        <v>24</v>
      </c>
      <c r="C180" t="s">
        <v>25</v>
      </c>
      <c r="D180" t="s">
        <v>490</v>
      </c>
      <c r="E180" t="s">
        <v>268</v>
      </c>
      <c r="F180" t="s">
        <v>28</v>
      </c>
      <c r="G180">
        <f t="shared" si="35"/>
        <v>1</v>
      </c>
      <c r="H180">
        <f t="shared" si="36"/>
        <v>0</v>
      </c>
      <c r="I180">
        <f t="shared" si="37"/>
        <v>0</v>
      </c>
      <c r="J180">
        <f t="shared" si="38"/>
        <v>0</v>
      </c>
      <c r="K180">
        <f t="shared" si="39"/>
        <v>0</v>
      </c>
      <c r="L180" t="s">
        <v>42</v>
      </c>
      <c r="M180" t="s">
        <v>84</v>
      </c>
      <c r="N180">
        <f t="shared" si="40"/>
        <v>4</v>
      </c>
      <c r="O180" t="s">
        <v>52</v>
      </c>
      <c r="P180" t="s">
        <v>52</v>
      </c>
      <c r="Q180">
        <v>4</v>
      </c>
      <c r="R180">
        <v>5</v>
      </c>
      <c r="S180">
        <v>3</v>
      </c>
      <c r="T180">
        <v>4</v>
      </c>
      <c r="U180">
        <v>2</v>
      </c>
      <c r="V180">
        <v>3</v>
      </c>
      <c r="W180">
        <f t="shared" si="41"/>
        <v>3.5</v>
      </c>
      <c r="X180" t="s">
        <v>53</v>
      </c>
      <c r="Y180" t="s">
        <v>110</v>
      </c>
      <c r="Z180" t="s">
        <v>35</v>
      </c>
      <c r="AA180">
        <f t="shared" si="42"/>
        <v>0</v>
      </c>
      <c r="AB180">
        <v>34</v>
      </c>
      <c r="AC180" t="s">
        <v>100</v>
      </c>
      <c r="AD180">
        <f t="shared" si="43"/>
        <v>4</v>
      </c>
      <c r="AE180" t="s">
        <v>37</v>
      </c>
      <c r="AF180" t="s">
        <v>38</v>
      </c>
      <c r="AG180">
        <f t="shared" si="44"/>
        <v>1</v>
      </c>
      <c r="AH180">
        <f t="shared" si="45"/>
        <v>0</v>
      </c>
      <c r="AI180">
        <f t="shared" si="46"/>
        <v>0</v>
      </c>
      <c r="AJ180">
        <f t="shared" si="47"/>
        <v>0</v>
      </c>
      <c r="AK180">
        <f t="shared" si="48"/>
        <v>0</v>
      </c>
      <c r="AL180">
        <f t="shared" si="49"/>
        <v>0</v>
      </c>
      <c r="AM180">
        <f t="shared" si="50"/>
        <v>0</v>
      </c>
      <c r="AN180">
        <f t="shared" si="34"/>
        <v>0</v>
      </c>
    </row>
    <row r="181" spans="1:40">
      <c r="A181" t="s">
        <v>491</v>
      </c>
      <c r="B181" t="s">
        <v>24</v>
      </c>
      <c r="C181" t="s">
        <v>25</v>
      </c>
      <c r="D181" t="s">
        <v>280</v>
      </c>
      <c r="E181" t="s">
        <v>492</v>
      </c>
      <c r="F181" t="s">
        <v>50</v>
      </c>
      <c r="G181">
        <f t="shared" si="35"/>
        <v>0</v>
      </c>
      <c r="H181">
        <f t="shared" si="36"/>
        <v>1</v>
      </c>
      <c r="I181">
        <f t="shared" si="37"/>
        <v>0</v>
      </c>
      <c r="J181">
        <f t="shared" si="38"/>
        <v>0</v>
      </c>
      <c r="K181">
        <f t="shared" si="39"/>
        <v>0</v>
      </c>
      <c r="L181" t="s">
        <v>42</v>
      </c>
      <c r="M181" t="s">
        <v>84</v>
      </c>
      <c r="N181">
        <f t="shared" si="40"/>
        <v>4</v>
      </c>
      <c r="O181" t="s">
        <v>116</v>
      </c>
      <c r="P181" t="s">
        <v>32</v>
      </c>
      <c r="Q181">
        <v>5</v>
      </c>
      <c r="R181">
        <v>3</v>
      </c>
      <c r="S181">
        <v>5</v>
      </c>
      <c r="T181">
        <v>5</v>
      </c>
      <c r="U181">
        <v>4</v>
      </c>
      <c r="V181">
        <v>5</v>
      </c>
      <c r="W181">
        <f t="shared" si="41"/>
        <v>4.5</v>
      </c>
      <c r="X181" t="s">
        <v>66</v>
      </c>
      <c r="Y181" t="s">
        <v>67</v>
      </c>
      <c r="Z181" t="s">
        <v>35</v>
      </c>
      <c r="AA181">
        <f t="shared" si="42"/>
        <v>0</v>
      </c>
      <c r="AB181">
        <v>23</v>
      </c>
      <c r="AC181" t="s">
        <v>77</v>
      </c>
      <c r="AD181">
        <f t="shared" si="43"/>
        <v>3</v>
      </c>
      <c r="AE181" t="s">
        <v>37</v>
      </c>
      <c r="AF181" t="s">
        <v>38</v>
      </c>
      <c r="AG181">
        <f t="shared" si="44"/>
        <v>1</v>
      </c>
      <c r="AH181">
        <f t="shared" si="45"/>
        <v>0</v>
      </c>
      <c r="AI181">
        <f t="shared" si="46"/>
        <v>0</v>
      </c>
      <c r="AJ181">
        <f t="shared" si="47"/>
        <v>0</v>
      </c>
      <c r="AK181">
        <f t="shared" si="48"/>
        <v>0</v>
      </c>
      <c r="AL181">
        <f t="shared" si="49"/>
        <v>0</v>
      </c>
      <c r="AM181">
        <f t="shared" si="50"/>
        <v>0</v>
      </c>
      <c r="AN181">
        <f t="shared" si="34"/>
        <v>0</v>
      </c>
    </row>
    <row r="182" spans="1:40" hidden="1">
      <c r="A182" t="s">
        <v>493</v>
      </c>
      <c r="B182" t="s">
        <v>24</v>
      </c>
      <c r="C182" t="s">
        <v>457</v>
      </c>
      <c r="D182" t="s">
        <v>494</v>
      </c>
      <c r="E182" t="s">
        <v>495</v>
      </c>
      <c r="F182" t="s">
        <v>28</v>
      </c>
      <c r="G182">
        <f t="shared" si="35"/>
        <v>1</v>
      </c>
      <c r="H182">
        <f t="shared" si="36"/>
        <v>0</v>
      </c>
      <c r="I182">
        <f t="shared" si="37"/>
        <v>0</v>
      </c>
      <c r="J182">
        <f t="shared" si="38"/>
        <v>0</v>
      </c>
      <c r="K182">
        <f t="shared" si="39"/>
        <v>0</v>
      </c>
      <c r="L182" t="s">
        <v>29</v>
      </c>
      <c r="M182" t="s">
        <v>51</v>
      </c>
      <c r="N182">
        <f t="shared" si="40"/>
        <v>1</v>
      </c>
      <c r="O182" t="s">
        <v>31</v>
      </c>
      <c r="P182" t="s">
        <v>32</v>
      </c>
      <c r="Q182">
        <v>8</v>
      </c>
      <c r="R182">
        <v>10</v>
      </c>
      <c r="S182">
        <v>9</v>
      </c>
      <c r="T182">
        <v>6</v>
      </c>
      <c r="U182">
        <v>8</v>
      </c>
      <c r="V182">
        <v>9</v>
      </c>
      <c r="W182">
        <f t="shared" si="41"/>
        <v>8.3333333333333339</v>
      </c>
      <c r="X182" t="s">
        <v>53</v>
      </c>
      <c r="Y182" t="s">
        <v>34</v>
      </c>
      <c r="Z182" t="s">
        <v>62</v>
      </c>
      <c r="AA182">
        <f t="shared" si="42"/>
        <v>1</v>
      </c>
      <c r="AB182">
        <v>28</v>
      </c>
      <c r="AC182" t="s">
        <v>100</v>
      </c>
      <c r="AD182">
        <f t="shared" si="43"/>
        <v>4</v>
      </c>
      <c r="AE182" t="s">
        <v>88</v>
      </c>
      <c r="AF182" t="s">
        <v>408</v>
      </c>
      <c r="AG182">
        <f t="shared" si="44"/>
        <v>0</v>
      </c>
      <c r="AH182">
        <f t="shared" si="45"/>
        <v>0</v>
      </c>
      <c r="AI182">
        <f t="shared" si="46"/>
        <v>0</v>
      </c>
      <c r="AJ182">
        <f t="shared" si="47"/>
        <v>0</v>
      </c>
      <c r="AK182">
        <f t="shared" si="48"/>
        <v>0</v>
      </c>
      <c r="AL182">
        <f t="shared" si="49"/>
        <v>0</v>
      </c>
      <c r="AM182">
        <f t="shared" si="50"/>
        <v>0</v>
      </c>
      <c r="AN182">
        <f t="shared" si="34"/>
        <v>0</v>
      </c>
    </row>
    <row r="183" spans="1:40">
      <c r="A183" t="s">
        <v>496</v>
      </c>
      <c r="B183" t="s">
        <v>24</v>
      </c>
      <c r="C183" t="s">
        <v>25</v>
      </c>
      <c r="D183" t="s">
        <v>300</v>
      </c>
      <c r="E183" t="s">
        <v>208</v>
      </c>
      <c r="F183" t="s">
        <v>28</v>
      </c>
      <c r="G183">
        <f t="shared" si="35"/>
        <v>1</v>
      </c>
      <c r="H183">
        <f t="shared" si="36"/>
        <v>0</v>
      </c>
      <c r="I183">
        <f t="shared" si="37"/>
        <v>0</v>
      </c>
      <c r="J183">
        <f t="shared" si="38"/>
        <v>0</v>
      </c>
      <c r="K183">
        <f t="shared" si="39"/>
        <v>0</v>
      </c>
      <c r="L183" t="s">
        <v>29</v>
      </c>
      <c r="M183" t="s">
        <v>43</v>
      </c>
      <c r="N183">
        <f t="shared" si="40"/>
        <v>2</v>
      </c>
      <c r="O183" t="s">
        <v>87</v>
      </c>
      <c r="P183" t="s">
        <v>32</v>
      </c>
      <c r="Q183">
        <v>6</v>
      </c>
      <c r="R183">
        <v>6</v>
      </c>
      <c r="S183">
        <v>7</v>
      </c>
      <c r="T183">
        <v>5</v>
      </c>
      <c r="U183">
        <v>6</v>
      </c>
      <c r="V183">
        <v>7</v>
      </c>
      <c r="W183">
        <f t="shared" si="41"/>
        <v>6.166666666666667</v>
      </c>
      <c r="X183" t="s">
        <v>66</v>
      </c>
      <c r="Y183" t="s">
        <v>110</v>
      </c>
      <c r="Z183" t="s">
        <v>35</v>
      </c>
      <c r="AA183">
        <f t="shared" si="42"/>
        <v>0</v>
      </c>
      <c r="AB183">
        <v>31</v>
      </c>
      <c r="AC183" t="s">
        <v>100</v>
      </c>
      <c r="AD183">
        <f t="shared" si="43"/>
        <v>4</v>
      </c>
      <c r="AE183" t="s">
        <v>37</v>
      </c>
      <c r="AF183" t="s">
        <v>187</v>
      </c>
      <c r="AG183">
        <f t="shared" si="44"/>
        <v>0</v>
      </c>
      <c r="AH183">
        <f t="shared" si="45"/>
        <v>0</v>
      </c>
      <c r="AI183">
        <f t="shared" si="46"/>
        <v>1</v>
      </c>
      <c r="AJ183">
        <f t="shared" si="47"/>
        <v>0</v>
      </c>
      <c r="AK183">
        <f t="shared" si="48"/>
        <v>0</v>
      </c>
      <c r="AL183">
        <f t="shared" si="49"/>
        <v>0</v>
      </c>
      <c r="AM183">
        <f t="shared" si="50"/>
        <v>0</v>
      </c>
      <c r="AN183">
        <f t="shared" si="34"/>
        <v>0</v>
      </c>
    </row>
    <row r="184" spans="1:40">
      <c r="A184" t="s">
        <v>497</v>
      </c>
      <c r="B184" t="s">
        <v>24</v>
      </c>
      <c r="C184" t="s">
        <v>25</v>
      </c>
      <c r="D184" t="s">
        <v>498</v>
      </c>
      <c r="E184" t="s">
        <v>334</v>
      </c>
      <c r="F184" t="s">
        <v>28</v>
      </c>
      <c r="G184">
        <f t="shared" si="35"/>
        <v>1</v>
      </c>
      <c r="H184">
        <f t="shared" si="36"/>
        <v>0</v>
      </c>
      <c r="I184">
        <f t="shared" si="37"/>
        <v>0</v>
      </c>
      <c r="J184">
        <f t="shared" si="38"/>
        <v>0</v>
      </c>
      <c r="K184">
        <f t="shared" si="39"/>
        <v>0</v>
      </c>
      <c r="L184" t="s">
        <v>29</v>
      </c>
      <c r="M184" t="s">
        <v>51</v>
      </c>
      <c r="N184">
        <f t="shared" si="40"/>
        <v>1</v>
      </c>
      <c r="O184" t="s">
        <v>104</v>
      </c>
      <c r="P184" t="s">
        <v>32</v>
      </c>
      <c r="Q184">
        <v>0</v>
      </c>
      <c r="R184">
        <v>0</v>
      </c>
      <c r="S184">
        <v>0</v>
      </c>
      <c r="T184">
        <v>0</v>
      </c>
      <c r="U184">
        <v>0</v>
      </c>
      <c r="V184">
        <v>0</v>
      </c>
      <c r="W184">
        <f t="shared" si="41"/>
        <v>0</v>
      </c>
      <c r="X184" t="s">
        <v>33</v>
      </c>
      <c r="Y184" t="s">
        <v>67</v>
      </c>
      <c r="Z184" t="s">
        <v>35</v>
      </c>
      <c r="AA184">
        <f t="shared" si="42"/>
        <v>0</v>
      </c>
      <c r="AB184">
        <v>34</v>
      </c>
      <c r="AC184" t="s">
        <v>77</v>
      </c>
      <c r="AD184">
        <f t="shared" si="43"/>
        <v>3</v>
      </c>
      <c r="AE184" t="s">
        <v>55</v>
      </c>
      <c r="AF184" t="s">
        <v>56</v>
      </c>
      <c r="AG184">
        <f t="shared" si="44"/>
        <v>0</v>
      </c>
      <c r="AH184">
        <f t="shared" si="45"/>
        <v>1</v>
      </c>
      <c r="AI184">
        <f t="shared" si="46"/>
        <v>0</v>
      </c>
      <c r="AJ184">
        <f t="shared" si="47"/>
        <v>0</v>
      </c>
      <c r="AK184">
        <f t="shared" si="48"/>
        <v>0</v>
      </c>
      <c r="AL184">
        <f t="shared" si="49"/>
        <v>0</v>
      </c>
      <c r="AM184">
        <f t="shared" si="50"/>
        <v>0</v>
      </c>
      <c r="AN184">
        <f t="shared" si="34"/>
        <v>0</v>
      </c>
    </row>
    <row r="185" spans="1:40">
      <c r="A185" t="s">
        <v>499</v>
      </c>
      <c r="B185" t="s">
        <v>24</v>
      </c>
      <c r="C185" t="s">
        <v>25</v>
      </c>
      <c r="D185" t="s">
        <v>498</v>
      </c>
      <c r="E185" t="s">
        <v>103</v>
      </c>
      <c r="F185" t="s">
        <v>28</v>
      </c>
      <c r="G185">
        <f t="shared" si="35"/>
        <v>1</v>
      </c>
      <c r="H185">
        <f t="shared" si="36"/>
        <v>0</v>
      </c>
      <c r="I185">
        <f t="shared" si="37"/>
        <v>0</v>
      </c>
      <c r="J185">
        <f t="shared" si="38"/>
        <v>0</v>
      </c>
      <c r="K185">
        <f t="shared" si="39"/>
        <v>0</v>
      </c>
      <c r="L185" t="s">
        <v>42</v>
      </c>
      <c r="M185" t="s">
        <v>91</v>
      </c>
      <c r="N185">
        <f t="shared" si="40"/>
        <v>3</v>
      </c>
      <c r="O185" t="s">
        <v>44</v>
      </c>
      <c r="P185" t="s">
        <v>32</v>
      </c>
      <c r="Q185">
        <v>7</v>
      </c>
      <c r="R185">
        <v>5</v>
      </c>
      <c r="S185">
        <v>5</v>
      </c>
      <c r="T185">
        <v>7</v>
      </c>
      <c r="U185">
        <v>9</v>
      </c>
      <c r="V185">
        <v>10</v>
      </c>
      <c r="W185">
        <f t="shared" si="41"/>
        <v>7.166666666666667</v>
      </c>
      <c r="X185" t="s">
        <v>61</v>
      </c>
      <c r="Y185" t="s">
        <v>34</v>
      </c>
      <c r="Z185" t="s">
        <v>35</v>
      </c>
      <c r="AA185">
        <f t="shared" si="42"/>
        <v>0</v>
      </c>
      <c r="AB185">
        <v>24</v>
      </c>
      <c r="AC185" t="s">
        <v>77</v>
      </c>
      <c r="AD185">
        <f t="shared" si="43"/>
        <v>3</v>
      </c>
      <c r="AE185" t="s">
        <v>37</v>
      </c>
      <c r="AF185" t="s">
        <v>105</v>
      </c>
      <c r="AG185">
        <f t="shared" si="44"/>
        <v>0</v>
      </c>
      <c r="AH185">
        <f t="shared" si="45"/>
        <v>0</v>
      </c>
      <c r="AI185">
        <f t="shared" si="46"/>
        <v>0</v>
      </c>
      <c r="AJ185">
        <f t="shared" si="47"/>
        <v>0</v>
      </c>
      <c r="AK185">
        <f t="shared" si="48"/>
        <v>1</v>
      </c>
      <c r="AL185">
        <f t="shared" si="49"/>
        <v>0</v>
      </c>
      <c r="AM185">
        <f t="shared" si="50"/>
        <v>0</v>
      </c>
      <c r="AN185">
        <f t="shared" si="34"/>
        <v>0</v>
      </c>
    </row>
    <row r="186" spans="1:40">
      <c r="A186" t="s">
        <v>500</v>
      </c>
      <c r="B186" t="s">
        <v>24</v>
      </c>
      <c r="C186" t="s">
        <v>25</v>
      </c>
      <c r="D186" t="s">
        <v>501</v>
      </c>
      <c r="E186" t="s">
        <v>502</v>
      </c>
      <c r="F186" t="s">
        <v>52</v>
      </c>
      <c r="G186">
        <f t="shared" si="35"/>
        <v>0</v>
      </c>
      <c r="H186">
        <f t="shared" si="36"/>
        <v>0</v>
      </c>
      <c r="I186">
        <f t="shared" si="37"/>
        <v>0</v>
      </c>
      <c r="J186">
        <f t="shared" si="38"/>
        <v>0</v>
      </c>
      <c r="K186">
        <f t="shared" si="39"/>
        <v>0</v>
      </c>
      <c r="L186" t="s">
        <v>42</v>
      </c>
      <c r="M186" t="s">
        <v>91</v>
      </c>
      <c r="N186">
        <f t="shared" si="40"/>
        <v>3</v>
      </c>
      <c r="O186" t="s">
        <v>116</v>
      </c>
      <c r="P186" t="s">
        <v>32</v>
      </c>
      <c r="Q186">
        <v>0</v>
      </c>
      <c r="R186">
        <v>10</v>
      </c>
      <c r="S186">
        <v>6</v>
      </c>
      <c r="T186">
        <v>0</v>
      </c>
      <c r="U186">
        <v>0</v>
      </c>
      <c r="V186">
        <v>0</v>
      </c>
      <c r="W186">
        <f t="shared" si="41"/>
        <v>2.6666666666666665</v>
      </c>
      <c r="X186" t="s">
        <v>66</v>
      </c>
      <c r="Y186" t="s">
        <v>67</v>
      </c>
      <c r="Z186" t="s">
        <v>35</v>
      </c>
      <c r="AA186">
        <f t="shared" si="42"/>
        <v>0</v>
      </c>
      <c r="AB186">
        <v>30</v>
      </c>
      <c r="AC186" t="s">
        <v>77</v>
      </c>
      <c r="AD186">
        <f t="shared" si="43"/>
        <v>3</v>
      </c>
      <c r="AE186" t="s">
        <v>52</v>
      </c>
      <c r="AF186" t="s">
        <v>38</v>
      </c>
      <c r="AG186">
        <f t="shared" si="44"/>
        <v>1</v>
      </c>
      <c r="AH186">
        <f t="shared" si="45"/>
        <v>0</v>
      </c>
      <c r="AI186">
        <f t="shared" si="46"/>
        <v>0</v>
      </c>
      <c r="AJ186">
        <f t="shared" si="47"/>
        <v>0</v>
      </c>
      <c r="AK186">
        <f t="shared" si="48"/>
        <v>0</v>
      </c>
      <c r="AL186">
        <f t="shared" si="49"/>
        <v>0</v>
      </c>
      <c r="AM186">
        <f t="shared" si="50"/>
        <v>0</v>
      </c>
      <c r="AN186">
        <f t="shared" si="34"/>
        <v>0</v>
      </c>
    </row>
    <row r="187" spans="1:40">
      <c r="A187" t="s">
        <v>503</v>
      </c>
      <c r="B187" t="s">
        <v>24</v>
      </c>
      <c r="C187" t="s">
        <v>25</v>
      </c>
      <c r="D187" t="s">
        <v>504</v>
      </c>
      <c r="E187" t="s">
        <v>270</v>
      </c>
      <c r="F187" t="s">
        <v>52</v>
      </c>
      <c r="G187">
        <f t="shared" si="35"/>
        <v>0</v>
      </c>
      <c r="H187">
        <f t="shared" si="36"/>
        <v>0</v>
      </c>
      <c r="I187">
        <f t="shared" si="37"/>
        <v>0</v>
      </c>
      <c r="J187">
        <f t="shared" si="38"/>
        <v>0</v>
      </c>
      <c r="K187">
        <f t="shared" si="39"/>
        <v>0</v>
      </c>
      <c r="L187" t="s">
        <v>42</v>
      </c>
      <c r="M187" t="s">
        <v>84</v>
      </c>
      <c r="N187">
        <f t="shared" si="40"/>
        <v>4</v>
      </c>
      <c r="O187" t="s">
        <v>52</v>
      </c>
      <c r="P187" t="s">
        <v>32</v>
      </c>
      <c r="Q187">
        <v>5</v>
      </c>
      <c r="R187">
        <v>5</v>
      </c>
      <c r="S187">
        <v>6</v>
      </c>
      <c r="T187">
        <v>4</v>
      </c>
      <c r="U187">
        <v>5</v>
      </c>
      <c r="V187">
        <v>5</v>
      </c>
      <c r="W187">
        <f t="shared" si="41"/>
        <v>5</v>
      </c>
      <c r="X187" t="s">
        <v>66</v>
      </c>
      <c r="Y187" t="s">
        <v>67</v>
      </c>
      <c r="Z187" t="s">
        <v>35</v>
      </c>
      <c r="AA187">
        <f t="shared" si="42"/>
        <v>0</v>
      </c>
      <c r="AB187">
        <v>24</v>
      </c>
      <c r="AC187" t="s">
        <v>100</v>
      </c>
      <c r="AD187">
        <f t="shared" si="43"/>
        <v>4</v>
      </c>
      <c r="AE187" t="s">
        <v>88</v>
      </c>
      <c r="AF187" t="s">
        <v>38</v>
      </c>
      <c r="AG187">
        <f t="shared" si="44"/>
        <v>1</v>
      </c>
      <c r="AH187">
        <f t="shared" si="45"/>
        <v>0</v>
      </c>
      <c r="AI187">
        <f t="shared" si="46"/>
        <v>0</v>
      </c>
      <c r="AJ187">
        <f t="shared" si="47"/>
        <v>0</v>
      </c>
      <c r="AK187">
        <f t="shared" si="48"/>
        <v>0</v>
      </c>
      <c r="AL187">
        <f t="shared" si="49"/>
        <v>0</v>
      </c>
      <c r="AM187">
        <f t="shared" si="50"/>
        <v>0</v>
      </c>
      <c r="AN187">
        <f t="shared" si="34"/>
        <v>0</v>
      </c>
    </row>
    <row r="188" spans="1:40">
      <c r="A188" t="s">
        <v>505</v>
      </c>
      <c r="B188" t="s">
        <v>24</v>
      </c>
      <c r="C188" t="s">
        <v>25</v>
      </c>
      <c r="D188" t="s">
        <v>504</v>
      </c>
      <c r="E188" t="s">
        <v>180</v>
      </c>
      <c r="F188" t="s">
        <v>28</v>
      </c>
      <c r="G188">
        <f t="shared" si="35"/>
        <v>1</v>
      </c>
      <c r="H188">
        <f t="shared" si="36"/>
        <v>0</v>
      </c>
      <c r="I188">
        <f t="shared" si="37"/>
        <v>0</v>
      </c>
      <c r="J188">
        <f t="shared" si="38"/>
        <v>0</v>
      </c>
      <c r="K188">
        <f t="shared" si="39"/>
        <v>0</v>
      </c>
      <c r="L188" t="s">
        <v>29</v>
      </c>
      <c r="M188" t="s">
        <v>43</v>
      </c>
      <c r="N188">
        <f t="shared" si="40"/>
        <v>2</v>
      </c>
      <c r="O188" t="s">
        <v>52</v>
      </c>
      <c r="P188" t="s">
        <v>32</v>
      </c>
      <c r="Q188">
        <v>6</v>
      </c>
      <c r="R188">
        <v>8</v>
      </c>
      <c r="S188">
        <v>10</v>
      </c>
      <c r="T188">
        <v>9</v>
      </c>
      <c r="U188">
        <v>7</v>
      </c>
      <c r="V188">
        <v>9</v>
      </c>
      <c r="W188">
        <f t="shared" si="41"/>
        <v>8.1666666666666661</v>
      </c>
      <c r="X188" t="s">
        <v>53</v>
      </c>
      <c r="Y188" t="s">
        <v>67</v>
      </c>
      <c r="Z188" t="s">
        <v>35</v>
      </c>
      <c r="AA188">
        <f t="shared" si="42"/>
        <v>0</v>
      </c>
      <c r="AB188">
        <v>27</v>
      </c>
      <c r="AC188" t="s">
        <v>77</v>
      </c>
      <c r="AD188">
        <f t="shared" si="43"/>
        <v>3</v>
      </c>
      <c r="AE188" t="s">
        <v>52</v>
      </c>
      <c r="AF188" t="s">
        <v>38</v>
      </c>
      <c r="AG188">
        <f t="shared" si="44"/>
        <v>1</v>
      </c>
      <c r="AH188">
        <f t="shared" si="45"/>
        <v>0</v>
      </c>
      <c r="AI188">
        <f t="shared" si="46"/>
        <v>0</v>
      </c>
      <c r="AJ188">
        <f t="shared" si="47"/>
        <v>0</v>
      </c>
      <c r="AK188">
        <f t="shared" si="48"/>
        <v>0</v>
      </c>
      <c r="AL188">
        <f t="shared" si="49"/>
        <v>0</v>
      </c>
      <c r="AM188">
        <f t="shared" si="50"/>
        <v>0</v>
      </c>
      <c r="AN188">
        <f t="shared" si="34"/>
        <v>0</v>
      </c>
    </row>
    <row r="189" spans="1:40">
      <c r="A189" t="s">
        <v>506</v>
      </c>
      <c r="B189" t="s">
        <v>24</v>
      </c>
      <c r="C189" t="s">
        <v>25</v>
      </c>
      <c r="D189" t="s">
        <v>507</v>
      </c>
      <c r="E189" t="s">
        <v>161</v>
      </c>
      <c r="F189" t="s">
        <v>28</v>
      </c>
      <c r="G189">
        <f t="shared" si="35"/>
        <v>1</v>
      </c>
      <c r="H189">
        <f t="shared" si="36"/>
        <v>0</v>
      </c>
      <c r="I189">
        <f t="shared" si="37"/>
        <v>0</v>
      </c>
      <c r="J189">
        <f t="shared" si="38"/>
        <v>0</v>
      </c>
      <c r="K189">
        <f t="shared" si="39"/>
        <v>0</v>
      </c>
      <c r="L189" t="s">
        <v>42</v>
      </c>
      <c r="M189" t="s">
        <v>51</v>
      </c>
      <c r="N189">
        <f t="shared" si="40"/>
        <v>1</v>
      </c>
      <c r="O189" t="s">
        <v>44</v>
      </c>
      <c r="P189" t="s">
        <v>32</v>
      </c>
      <c r="Q189">
        <v>1</v>
      </c>
      <c r="R189">
        <v>2</v>
      </c>
      <c r="S189">
        <v>4</v>
      </c>
      <c r="T189">
        <v>4</v>
      </c>
      <c r="U189">
        <v>4</v>
      </c>
      <c r="V189">
        <v>5</v>
      </c>
      <c r="W189">
        <f t="shared" si="41"/>
        <v>3.3333333333333335</v>
      </c>
      <c r="X189" t="s">
        <v>76</v>
      </c>
      <c r="Y189" t="s">
        <v>67</v>
      </c>
      <c r="Z189" t="s">
        <v>35</v>
      </c>
      <c r="AA189">
        <f t="shared" si="42"/>
        <v>0</v>
      </c>
      <c r="AB189">
        <v>21</v>
      </c>
      <c r="AC189" t="s">
        <v>77</v>
      </c>
      <c r="AD189">
        <f t="shared" si="43"/>
        <v>3</v>
      </c>
      <c r="AE189" t="s">
        <v>46</v>
      </c>
      <c r="AF189" t="s">
        <v>146</v>
      </c>
      <c r="AG189">
        <f t="shared" si="44"/>
        <v>0</v>
      </c>
      <c r="AH189">
        <f t="shared" si="45"/>
        <v>0</v>
      </c>
      <c r="AI189">
        <f t="shared" si="46"/>
        <v>0</v>
      </c>
      <c r="AJ189">
        <f t="shared" si="47"/>
        <v>1</v>
      </c>
      <c r="AK189">
        <f t="shared" si="48"/>
        <v>0</v>
      </c>
      <c r="AL189">
        <f t="shared" si="49"/>
        <v>0</v>
      </c>
      <c r="AM189">
        <f t="shared" si="50"/>
        <v>0</v>
      </c>
      <c r="AN189">
        <f t="shared" si="34"/>
        <v>0</v>
      </c>
    </row>
    <row r="190" spans="1:40">
      <c r="A190" t="s">
        <v>508</v>
      </c>
      <c r="B190" t="s">
        <v>24</v>
      </c>
      <c r="C190" t="s">
        <v>135</v>
      </c>
      <c r="D190" t="s">
        <v>148</v>
      </c>
      <c r="E190" t="s">
        <v>509</v>
      </c>
      <c r="F190" t="s">
        <v>28</v>
      </c>
      <c r="G190">
        <f t="shared" si="35"/>
        <v>1</v>
      </c>
      <c r="H190">
        <f t="shared" si="36"/>
        <v>0</v>
      </c>
      <c r="I190">
        <f t="shared" si="37"/>
        <v>0</v>
      </c>
      <c r="J190">
        <f t="shared" si="38"/>
        <v>0</v>
      </c>
      <c r="K190">
        <f t="shared" si="39"/>
        <v>0</v>
      </c>
      <c r="L190" t="s">
        <v>29</v>
      </c>
      <c r="M190" t="s">
        <v>30</v>
      </c>
      <c r="N190">
        <f t="shared" si="40"/>
        <v>5</v>
      </c>
      <c r="O190" t="s">
        <v>52</v>
      </c>
      <c r="P190" t="s">
        <v>45</v>
      </c>
      <c r="Q190">
        <v>8</v>
      </c>
      <c r="R190">
        <v>9</v>
      </c>
      <c r="S190">
        <v>9</v>
      </c>
      <c r="T190">
        <v>7</v>
      </c>
      <c r="U190">
        <v>8</v>
      </c>
      <c r="V190">
        <v>8</v>
      </c>
      <c r="W190">
        <f t="shared" si="41"/>
        <v>8.1666666666666661</v>
      </c>
      <c r="X190" t="s">
        <v>76</v>
      </c>
      <c r="Y190" t="s">
        <v>34</v>
      </c>
      <c r="Z190" t="s">
        <v>35</v>
      </c>
      <c r="AA190">
        <f t="shared" si="42"/>
        <v>0</v>
      </c>
      <c r="AB190">
        <v>30</v>
      </c>
      <c r="AC190" t="s">
        <v>100</v>
      </c>
      <c r="AD190">
        <f t="shared" si="43"/>
        <v>4</v>
      </c>
      <c r="AE190" t="s">
        <v>37</v>
      </c>
      <c r="AF190" t="s">
        <v>187</v>
      </c>
      <c r="AG190">
        <f t="shared" si="44"/>
        <v>0</v>
      </c>
      <c r="AH190">
        <f t="shared" si="45"/>
        <v>0</v>
      </c>
      <c r="AI190">
        <f t="shared" si="46"/>
        <v>1</v>
      </c>
      <c r="AJ190">
        <f t="shared" si="47"/>
        <v>0</v>
      </c>
      <c r="AK190">
        <f t="shared" si="48"/>
        <v>0</v>
      </c>
      <c r="AL190">
        <f t="shared" si="49"/>
        <v>0</v>
      </c>
      <c r="AM190">
        <f t="shared" si="50"/>
        <v>0</v>
      </c>
      <c r="AN190">
        <f t="shared" si="34"/>
        <v>0</v>
      </c>
    </row>
    <row r="191" spans="1:40">
      <c r="A191" t="s">
        <v>510</v>
      </c>
      <c r="B191" t="s">
        <v>24</v>
      </c>
      <c r="C191" t="s">
        <v>25</v>
      </c>
      <c r="D191" t="s">
        <v>511</v>
      </c>
      <c r="E191" t="s">
        <v>177</v>
      </c>
      <c r="F191" t="s">
        <v>28</v>
      </c>
      <c r="G191">
        <f t="shared" si="35"/>
        <v>1</v>
      </c>
      <c r="H191">
        <f t="shared" si="36"/>
        <v>0</v>
      </c>
      <c r="I191">
        <f t="shared" si="37"/>
        <v>0</v>
      </c>
      <c r="J191">
        <f t="shared" si="38"/>
        <v>0</v>
      </c>
      <c r="K191">
        <f t="shared" si="39"/>
        <v>0</v>
      </c>
      <c r="L191" t="s">
        <v>29</v>
      </c>
      <c r="M191" t="s">
        <v>51</v>
      </c>
      <c r="N191">
        <f t="shared" si="40"/>
        <v>1</v>
      </c>
      <c r="O191" t="s">
        <v>87</v>
      </c>
      <c r="P191" t="s">
        <v>45</v>
      </c>
      <c r="Q191">
        <v>5</v>
      </c>
      <c r="R191">
        <v>7</v>
      </c>
      <c r="S191">
        <v>5</v>
      </c>
      <c r="T191">
        <v>5</v>
      </c>
      <c r="U191">
        <v>5</v>
      </c>
      <c r="V191">
        <v>7</v>
      </c>
      <c r="W191">
        <f t="shared" si="41"/>
        <v>5.666666666666667</v>
      </c>
      <c r="X191" t="s">
        <v>66</v>
      </c>
      <c r="Y191" t="s">
        <v>67</v>
      </c>
      <c r="Z191" t="s">
        <v>35</v>
      </c>
      <c r="AA191">
        <f t="shared" si="42"/>
        <v>0</v>
      </c>
      <c r="AB191">
        <v>41</v>
      </c>
      <c r="AC191" t="s">
        <v>77</v>
      </c>
      <c r="AD191">
        <f t="shared" si="43"/>
        <v>3</v>
      </c>
      <c r="AE191" t="s">
        <v>37</v>
      </c>
      <c r="AF191" t="s">
        <v>367</v>
      </c>
      <c r="AG191">
        <f t="shared" si="44"/>
        <v>0</v>
      </c>
      <c r="AH191">
        <f t="shared" si="45"/>
        <v>0</v>
      </c>
      <c r="AI191">
        <f t="shared" si="46"/>
        <v>0</v>
      </c>
      <c r="AJ191">
        <f t="shared" si="47"/>
        <v>0</v>
      </c>
      <c r="AK191">
        <f t="shared" si="48"/>
        <v>0</v>
      </c>
      <c r="AL191">
        <f t="shared" si="49"/>
        <v>0</v>
      </c>
      <c r="AM191">
        <f t="shared" si="50"/>
        <v>0</v>
      </c>
      <c r="AN191">
        <f t="shared" si="34"/>
        <v>0</v>
      </c>
    </row>
    <row r="192" spans="1:40">
      <c r="A192" t="s">
        <v>512</v>
      </c>
      <c r="B192" t="s">
        <v>24</v>
      </c>
      <c r="C192" t="s">
        <v>25</v>
      </c>
      <c r="D192" t="s">
        <v>513</v>
      </c>
      <c r="E192" t="s">
        <v>149</v>
      </c>
      <c r="F192" t="s">
        <v>28</v>
      </c>
      <c r="G192">
        <f t="shared" si="35"/>
        <v>1</v>
      </c>
      <c r="H192">
        <f t="shared" si="36"/>
        <v>0</v>
      </c>
      <c r="I192">
        <f t="shared" si="37"/>
        <v>0</v>
      </c>
      <c r="J192">
        <f t="shared" si="38"/>
        <v>0</v>
      </c>
      <c r="K192">
        <f t="shared" si="39"/>
        <v>0</v>
      </c>
      <c r="L192" t="s">
        <v>29</v>
      </c>
      <c r="M192" t="s">
        <v>51</v>
      </c>
      <c r="N192">
        <f t="shared" si="40"/>
        <v>1</v>
      </c>
      <c r="O192" t="s">
        <v>116</v>
      </c>
      <c r="P192" t="s">
        <v>32</v>
      </c>
      <c r="Q192">
        <v>0</v>
      </c>
      <c r="R192">
        <v>1</v>
      </c>
      <c r="S192">
        <v>1</v>
      </c>
      <c r="T192">
        <v>0</v>
      </c>
      <c r="U192">
        <v>0</v>
      </c>
      <c r="V192">
        <v>2</v>
      </c>
      <c r="W192">
        <f t="shared" si="41"/>
        <v>0.66666666666666663</v>
      </c>
      <c r="X192" t="s">
        <v>66</v>
      </c>
      <c r="Y192" t="s">
        <v>67</v>
      </c>
      <c r="Z192" t="s">
        <v>35</v>
      </c>
      <c r="AA192">
        <f t="shared" si="42"/>
        <v>0</v>
      </c>
      <c r="AB192">
        <v>25</v>
      </c>
      <c r="AC192" t="s">
        <v>77</v>
      </c>
      <c r="AD192">
        <f t="shared" si="43"/>
        <v>3</v>
      </c>
      <c r="AE192" t="s">
        <v>46</v>
      </c>
      <c r="AF192" t="s">
        <v>146</v>
      </c>
      <c r="AG192">
        <f t="shared" si="44"/>
        <v>0</v>
      </c>
      <c r="AH192">
        <f t="shared" si="45"/>
        <v>0</v>
      </c>
      <c r="AI192">
        <f t="shared" si="46"/>
        <v>0</v>
      </c>
      <c r="AJ192">
        <f t="shared" si="47"/>
        <v>1</v>
      </c>
      <c r="AK192">
        <f t="shared" si="48"/>
        <v>0</v>
      </c>
      <c r="AL192">
        <f t="shared" si="49"/>
        <v>0</v>
      </c>
      <c r="AM192">
        <f t="shared" si="50"/>
        <v>0</v>
      </c>
      <c r="AN192">
        <f t="shared" si="34"/>
        <v>0</v>
      </c>
    </row>
    <row r="193" spans="1:40">
      <c r="A193" t="s">
        <v>514</v>
      </c>
      <c r="B193" t="s">
        <v>24</v>
      </c>
      <c r="C193" t="s">
        <v>25</v>
      </c>
      <c r="D193" t="s">
        <v>515</v>
      </c>
      <c r="E193" t="s">
        <v>516</v>
      </c>
      <c r="F193" t="s">
        <v>28</v>
      </c>
      <c r="G193">
        <f t="shared" si="35"/>
        <v>1</v>
      </c>
      <c r="H193">
        <f t="shared" si="36"/>
        <v>0</v>
      </c>
      <c r="I193">
        <f t="shared" si="37"/>
        <v>0</v>
      </c>
      <c r="J193">
        <f t="shared" si="38"/>
        <v>0</v>
      </c>
      <c r="K193">
        <f t="shared" si="39"/>
        <v>0</v>
      </c>
      <c r="L193" t="s">
        <v>42</v>
      </c>
      <c r="M193" t="s">
        <v>51</v>
      </c>
      <c r="N193">
        <f t="shared" si="40"/>
        <v>1</v>
      </c>
      <c r="O193" t="s">
        <v>44</v>
      </c>
      <c r="P193" t="s">
        <v>52</v>
      </c>
      <c r="Q193">
        <v>4</v>
      </c>
      <c r="R193">
        <v>7</v>
      </c>
      <c r="S193">
        <v>8</v>
      </c>
      <c r="T193">
        <v>8</v>
      </c>
      <c r="U193">
        <v>8</v>
      </c>
      <c r="V193">
        <v>9</v>
      </c>
      <c r="W193">
        <f t="shared" si="41"/>
        <v>7.333333333333333</v>
      </c>
      <c r="X193" t="s">
        <v>76</v>
      </c>
      <c r="Y193" t="s">
        <v>52</v>
      </c>
      <c r="Z193" t="s">
        <v>35</v>
      </c>
      <c r="AA193">
        <f t="shared" si="42"/>
        <v>0</v>
      </c>
      <c r="AB193">
        <v>24</v>
      </c>
      <c r="AC193" t="s">
        <v>77</v>
      </c>
      <c r="AD193">
        <f t="shared" si="43"/>
        <v>3</v>
      </c>
      <c r="AE193" t="s">
        <v>55</v>
      </c>
      <c r="AF193" t="s">
        <v>56</v>
      </c>
      <c r="AG193">
        <f t="shared" si="44"/>
        <v>0</v>
      </c>
      <c r="AH193">
        <f t="shared" si="45"/>
        <v>1</v>
      </c>
      <c r="AI193">
        <f t="shared" si="46"/>
        <v>0</v>
      </c>
      <c r="AJ193">
        <f t="shared" si="47"/>
        <v>0</v>
      </c>
      <c r="AK193">
        <f t="shared" si="48"/>
        <v>0</v>
      </c>
      <c r="AL193">
        <f t="shared" si="49"/>
        <v>0</v>
      </c>
      <c r="AM193">
        <f t="shared" si="50"/>
        <v>0</v>
      </c>
      <c r="AN193">
        <f t="shared" si="34"/>
        <v>0</v>
      </c>
    </row>
    <row r="194" spans="1:40" hidden="1">
      <c r="A194" t="s">
        <v>517</v>
      </c>
      <c r="B194" t="s">
        <v>24</v>
      </c>
      <c r="C194" t="s">
        <v>135</v>
      </c>
      <c r="D194" t="s">
        <v>518</v>
      </c>
      <c r="E194" t="s">
        <v>519</v>
      </c>
      <c r="F194" t="s">
        <v>28</v>
      </c>
      <c r="G194">
        <f t="shared" si="35"/>
        <v>1</v>
      </c>
      <c r="H194">
        <f t="shared" si="36"/>
        <v>0</v>
      </c>
      <c r="I194">
        <f t="shared" si="37"/>
        <v>0</v>
      </c>
      <c r="J194">
        <f t="shared" si="38"/>
        <v>0</v>
      </c>
      <c r="K194">
        <f t="shared" si="39"/>
        <v>0</v>
      </c>
      <c r="L194" t="s">
        <v>42</v>
      </c>
      <c r="M194" t="s">
        <v>43</v>
      </c>
      <c r="N194">
        <f t="shared" si="40"/>
        <v>2</v>
      </c>
      <c r="O194" t="s">
        <v>52</v>
      </c>
      <c r="P194" t="s">
        <v>32</v>
      </c>
      <c r="Q194">
        <v>7</v>
      </c>
      <c r="R194">
        <v>5</v>
      </c>
      <c r="S194">
        <v>9</v>
      </c>
      <c r="T194">
        <v>9</v>
      </c>
      <c r="U194">
        <v>4</v>
      </c>
      <c r="V194">
        <v>9</v>
      </c>
      <c r="W194">
        <f t="shared" si="41"/>
        <v>7.166666666666667</v>
      </c>
      <c r="X194" t="s">
        <v>76</v>
      </c>
      <c r="Y194" t="s">
        <v>54</v>
      </c>
      <c r="Z194" t="s">
        <v>62</v>
      </c>
      <c r="AA194">
        <f t="shared" si="42"/>
        <v>1</v>
      </c>
      <c r="AB194">
        <v>29</v>
      </c>
      <c r="AC194" t="s">
        <v>100</v>
      </c>
      <c r="AD194">
        <f t="shared" si="43"/>
        <v>4</v>
      </c>
      <c r="AE194" t="s">
        <v>55</v>
      </c>
      <c r="AF194" t="s">
        <v>187</v>
      </c>
      <c r="AG194">
        <f t="shared" si="44"/>
        <v>0</v>
      </c>
      <c r="AH194">
        <f t="shared" si="45"/>
        <v>0</v>
      </c>
      <c r="AI194">
        <f t="shared" si="46"/>
        <v>1</v>
      </c>
      <c r="AJ194">
        <f t="shared" si="47"/>
        <v>0</v>
      </c>
      <c r="AK194">
        <f t="shared" si="48"/>
        <v>0</v>
      </c>
      <c r="AL194">
        <f t="shared" si="49"/>
        <v>0</v>
      </c>
      <c r="AM194">
        <f t="shared" si="50"/>
        <v>0</v>
      </c>
      <c r="AN194">
        <f t="shared" ref="AN194:AN257" si="51">IF(AF194="South America",1,0)</f>
        <v>0</v>
      </c>
    </row>
    <row r="195" spans="1:40">
      <c r="A195" t="s">
        <v>520</v>
      </c>
      <c r="B195" t="s">
        <v>24</v>
      </c>
      <c r="C195" t="s">
        <v>25</v>
      </c>
      <c r="D195" t="s">
        <v>521</v>
      </c>
      <c r="E195" t="s">
        <v>522</v>
      </c>
      <c r="F195" t="s">
        <v>28</v>
      </c>
      <c r="G195">
        <f t="shared" ref="G195:G258" si="52">IF(F195="Data Analyst", 1, 0)</f>
        <v>1</v>
      </c>
      <c r="H195">
        <f t="shared" ref="H195:H258" si="53">IF(F195="Data Engineer",1,0)</f>
        <v>0</v>
      </c>
      <c r="I195">
        <f t="shared" ref="I195:I258" si="54">IF(F195="Data Scientist",1,0)</f>
        <v>0</v>
      </c>
      <c r="J195">
        <f t="shared" ref="J195:J258" si="55">IF(F195="BI Developer/Engineer", 1, 0)</f>
        <v>0</v>
      </c>
      <c r="K195">
        <f t="shared" ref="K195:K258" si="56">IF(F195="Database Developer", 1, 0)</f>
        <v>0</v>
      </c>
      <c r="L195" t="s">
        <v>42</v>
      </c>
      <c r="M195" t="s">
        <v>60</v>
      </c>
      <c r="N195">
        <f t="shared" ref="N195:N205" si="57">IF(M195="0-40k", 1, IF(M195="41k-65k", 2, IF(M195="66k-85k", 3, IF(M195="86k-105k", 4, IF(M195="106k-125k", 5, IF(M195="125k-150k", 6, IF(M195="150k-225k", 7, IF(M195="225k+", 8, ""))))))))</f>
        <v>7</v>
      </c>
      <c r="O195" t="s">
        <v>44</v>
      </c>
      <c r="P195" t="s">
        <v>52</v>
      </c>
      <c r="Q195">
        <v>7</v>
      </c>
      <c r="R195">
        <v>7</v>
      </c>
      <c r="S195">
        <v>7</v>
      </c>
      <c r="T195">
        <v>5</v>
      </c>
      <c r="U195">
        <v>5</v>
      </c>
      <c r="V195">
        <v>7</v>
      </c>
      <c r="W195">
        <f t="shared" ref="W195:W205" si="58">AVERAGE(Q195:V195)</f>
        <v>6.333333333333333</v>
      </c>
      <c r="X195" t="s">
        <v>76</v>
      </c>
      <c r="Y195" t="s">
        <v>54</v>
      </c>
      <c r="Z195" t="s">
        <v>35</v>
      </c>
      <c r="AA195">
        <f t="shared" ref="AA195:AA205" si="59">IF(Z195="Female", 1, 0)</f>
        <v>0</v>
      </c>
      <c r="AB195">
        <v>33</v>
      </c>
      <c r="AC195" t="s">
        <v>77</v>
      </c>
      <c r="AD195">
        <f t="shared" ref="AD195:AD205" si="60">IF(AC195="High School", 1, IF(AC195="Associates", 2, IF(AC195="Bachelors", 3, IF(AC195="Masters", 4, IF(AC195="PhD", 5, " ")))))</f>
        <v>3</v>
      </c>
      <c r="AE195" t="s">
        <v>37</v>
      </c>
      <c r="AF195" t="s">
        <v>38</v>
      </c>
      <c r="AG195">
        <f t="shared" ref="AG195:AG258" si="61">IF(AF195="North America", 1, 0)</f>
        <v>1</v>
      </c>
      <c r="AH195">
        <f t="shared" ref="AH195:AH258" si="62">IF(AF195="Africa", 1, 0)</f>
        <v>0</v>
      </c>
      <c r="AI195">
        <f t="shared" ref="AI195:AI258" si="63">IF(AF195="Europe", 1, 0)</f>
        <v>0</v>
      </c>
      <c r="AJ195">
        <f t="shared" ref="AJ195:AJ258" si="64">IF(AF195="India", 1, 0)</f>
        <v>0</v>
      </c>
      <c r="AK195">
        <f t="shared" ref="AK195:AK258" si="65">IF(AF195="United Kingdom", 1, 0)</f>
        <v>0</v>
      </c>
      <c r="AL195">
        <f t="shared" ref="AL195:AL258" si="66">IF(AF195="Asia", 1, 0)</f>
        <v>0</v>
      </c>
      <c r="AM195">
        <f t="shared" ref="AM195:AM258" si="67">IF(AF195="Australia", 1, 0)</f>
        <v>0</v>
      </c>
      <c r="AN195">
        <f t="shared" si="51"/>
        <v>0</v>
      </c>
    </row>
    <row r="196" spans="1:40">
      <c r="A196" t="s">
        <v>523</v>
      </c>
      <c r="B196" t="s">
        <v>24</v>
      </c>
      <c r="C196" t="s">
        <v>25</v>
      </c>
      <c r="D196" t="s">
        <v>524</v>
      </c>
      <c r="E196" t="s">
        <v>519</v>
      </c>
      <c r="F196" t="s">
        <v>28</v>
      </c>
      <c r="G196">
        <f t="shared" si="52"/>
        <v>1</v>
      </c>
      <c r="H196">
        <f t="shared" si="53"/>
        <v>0</v>
      </c>
      <c r="I196">
        <f t="shared" si="54"/>
        <v>0</v>
      </c>
      <c r="J196">
        <f t="shared" si="55"/>
        <v>0</v>
      </c>
      <c r="K196">
        <f t="shared" si="56"/>
        <v>0</v>
      </c>
      <c r="L196" t="s">
        <v>42</v>
      </c>
      <c r="M196" t="s">
        <v>91</v>
      </c>
      <c r="N196">
        <f t="shared" si="57"/>
        <v>3</v>
      </c>
      <c r="O196" t="s">
        <v>52</v>
      </c>
      <c r="P196" t="s">
        <v>52</v>
      </c>
      <c r="Q196">
        <v>7</v>
      </c>
      <c r="R196">
        <v>4</v>
      </c>
      <c r="S196">
        <v>10</v>
      </c>
      <c r="T196">
        <v>9</v>
      </c>
      <c r="U196">
        <v>7</v>
      </c>
      <c r="V196">
        <v>10</v>
      </c>
      <c r="W196">
        <f t="shared" si="58"/>
        <v>7.833333333333333</v>
      </c>
      <c r="X196" t="s">
        <v>66</v>
      </c>
      <c r="Y196" t="s">
        <v>67</v>
      </c>
      <c r="Z196" t="s">
        <v>35</v>
      </c>
      <c r="AA196">
        <f t="shared" si="59"/>
        <v>0</v>
      </c>
      <c r="AB196">
        <v>23</v>
      </c>
      <c r="AC196" t="s">
        <v>77</v>
      </c>
      <c r="AD196">
        <f t="shared" si="60"/>
        <v>3</v>
      </c>
      <c r="AE196" t="s">
        <v>88</v>
      </c>
      <c r="AF196" t="s">
        <v>38</v>
      </c>
      <c r="AG196">
        <f t="shared" si="61"/>
        <v>1</v>
      </c>
      <c r="AH196">
        <f t="shared" si="62"/>
        <v>0</v>
      </c>
      <c r="AI196">
        <f t="shared" si="63"/>
        <v>0</v>
      </c>
      <c r="AJ196">
        <f t="shared" si="64"/>
        <v>0</v>
      </c>
      <c r="AK196">
        <f t="shared" si="65"/>
        <v>0</v>
      </c>
      <c r="AL196">
        <f t="shared" si="66"/>
        <v>0</v>
      </c>
      <c r="AM196">
        <f t="shared" si="67"/>
        <v>0</v>
      </c>
      <c r="AN196">
        <f t="shared" si="51"/>
        <v>0</v>
      </c>
    </row>
    <row r="197" spans="1:40" hidden="1">
      <c r="A197" t="s">
        <v>525</v>
      </c>
      <c r="B197" t="s">
        <v>24</v>
      </c>
      <c r="C197" t="s">
        <v>25</v>
      </c>
      <c r="D197" t="s">
        <v>524</v>
      </c>
      <c r="E197" t="s">
        <v>153</v>
      </c>
      <c r="F197" t="s">
        <v>28</v>
      </c>
      <c r="G197">
        <f t="shared" si="52"/>
        <v>1</v>
      </c>
      <c r="H197">
        <f t="shared" si="53"/>
        <v>0</v>
      </c>
      <c r="I197">
        <f t="shared" si="54"/>
        <v>0</v>
      </c>
      <c r="J197">
        <f t="shared" si="55"/>
        <v>0</v>
      </c>
      <c r="K197">
        <f t="shared" si="56"/>
        <v>0</v>
      </c>
      <c r="L197" t="s">
        <v>29</v>
      </c>
      <c r="M197" t="s">
        <v>91</v>
      </c>
      <c r="N197">
        <f t="shared" si="57"/>
        <v>3</v>
      </c>
      <c r="O197" t="s">
        <v>116</v>
      </c>
      <c r="P197" t="s">
        <v>32</v>
      </c>
      <c r="Q197">
        <v>6</v>
      </c>
      <c r="R197">
        <v>6</v>
      </c>
      <c r="S197">
        <v>6</v>
      </c>
      <c r="T197">
        <v>6</v>
      </c>
      <c r="U197">
        <v>6</v>
      </c>
      <c r="V197">
        <v>6</v>
      </c>
      <c r="W197">
        <f t="shared" si="58"/>
        <v>6</v>
      </c>
      <c r="X197" t="s">
        <v>66</v>
      </c>
      <c r="Y197" t="s">
        <v>34</v>
      </c>
      <c r="Z197" t="s">
        <v>62</v>
      </c>
      <c r="AA197">
        <f t="shared" si="59"/>
        <v>1</v>
      </c>
      <c r="AB197">
        <v>33</v>
      </c>
      <c r="AC197" t="s">
        <v>100</v>
      </c>
      <c r="AD197">
        <f t="shared" si="60"/>
        <v>4</v>
      </c>
      <c r="AE197" t="s">
        <v>46</v>
      </c>
      <c r="AF197" t="s">
        <v>105</v>
      </c>
      <c r="AG197">
        <f t="shared" si="61"/>
        <v>0</v>
      </c>
      <c r="AH197">
        <f t="shared" si="62"/>
        <v>0</v>
      </c>
      <c r="AI197">
        <f t="shared" si="63"/>
        <v>0</v>
      </c>
      <c r="AJ197">
        <f t="shared" si="64"/>
        <v>0</v>
      </c>
      <c r="AK197">
        <f t="shared" si="65"/>
        <v>1</v>
      </c>
      <c r="AL197">
        <f t="shared" si="66"/>
        <v>0</v>
      </c>
      <c r="AM197">
        <f t="shared" si="67"/>
        <v>0</v>
      </c>
      <c r="AN197">
        <f t="shared" si="51"/>
        <v>0</v>
      </c>
    </row>
    <row r="198" spans="1:40">
      <c r="A198" t="s">
        <v>526</v>
      </c>
      <c r="B198" t="s">
        <v>24</v>
      </c>
      <c r="C198" t="s">
        <v>25</v>
      </c>
      <c r="D198" t="s">
        <v>527</v>
      </c>
      <c r="E198" t="s">
        <v>359</v>
      </c>
      <c r="F198" t="s">
        <v>28</v>
      </c>
      <c r="G198">
        <f t="shared" si="52"/>
        <v>1</v>
      </c>
      <c r="H198">
        <f t="shared" si="53"/>
        <v>0</v>
      </c>
      <c r="I198">
        <f t="shared" si="54"/>
        <v>0</v>
      </c>
      <c r="J198">
        <f t="shared" si="55"/>
        <v>0</v>
      </c>
      <c r="K198">
        <f t="shared" si="56"/>
        <v>0</v>
      </c>
      <c r="L198" t="s">
        <v>42</v>
      </c>
      <c r="M198" t="s">
        <v>30</v>
      </c>
      <c r="N198">
        <f t="shared" si="57"/>
        <v>5</v>
      </c>
      <c r="O198" t="s">
        <v>44</v>
      </c>
      <c r="P198" t="s">
        <v>32</v>
      </c>
      <c r="Q198">
        <v>4</v>
      </c>
      <c r="R198">
        <v>4</v>
      </c>
      <c r="S198">
        <v>4</v>
      </c>
      <c r="T198">
        <v>4</v>
      </c>
      <c r="U198">
        <v>4</v>
      </c>
      <c r="V198">
        <v>4</v>
      </c>
      <c r="W198">
        <f t="shared" si="58"/>
        <v>4</v>
      </c>
      <c r="X198" t="s">
        <v>76</v>
      </c>
      <c r="Y198" t="s">
        <v>67</v>
      </c>
      <c r="Z198" t="s">
        <v>35</v>
      </c>
      <c r="AA198">
        <f t="shared" si="59"/>
        <v>0</v>
      </c>
      <c r="AB198">
        <v>25</v>
      </c>
      <c r="AC198" t="s">
        <v>77</v>
      </c>
      <c r="AD198">
        <f t="shared" si="60"/>
        <v>3</v>
      </c>
      <c r="AE198" t="s">
        <v>37</v>
      </c>
      <c r="AF198" t="s">
        <v>38</v>
      </c>
      <c r="AG198">
        <f t="shared" si="61"/>
        <v>1</v>
      </c>
      <c r="AH198">
        <f t="shared" si="62"/>
        <v>0</v>
      </c>
      <c r="AI198">
        <f t="shared" si="63"/>
        <v>0</v>
      </c>
      <c r="AJ198">
        <f t="shared" si="64"/>
        <v>0</v>
      </c>
      <c r="AK198">
        <f t="shared" si="65"/>
        <v>0</v>
      </c>
      <c r="AL198">
        <f t="shared" si="66"/>
        <v>0</v>
      </c>
      <c r="AM198">
        <f t="shared" si="67"/>
        <v>0</v>
      </c>
      <c r="AN198">
        <f t="shared" si="51"/>
        <v>0</v>
      </c>
    </row>
    <row r="199" spans="1:40">
      <c r="A199" t="s">
        <v>528</v>
      </c>
      <c r="B199" t="s">
        <v>24</v>
      </c>
      <c r="C199" t="s">
        <v>25</v>
      </c>
      <c r="D199" t="s">
        <v>529</v>
      </c>
      <c r="E199" t="s">
        <v>530</v>
      </c>
      <c r="F199" t="s">
        <v>28</v>
      </c>
      <c r="G199">
        <f t="shared" si="52"/>
        <v>1</v>
      </c>
      <c r="H199">
        <f t="shared" si="53"/>
        <v>0</v>
      </c>
      <c r="I199">
        <f t="shared" si="54"/>
        <v>0</v>
      </c>
      <c r="J199">
        <f t="shared" si="55"/>
        <v>0</v>
      </c>
      <c r="K199">
        <f t="shared" si="56"/>
        <v>0</v>
      </c>
      <c r="L199" t="s">
        <v>42</v>
      </c>
      <c r="M199" t="s">
        <v>51</v>
      </c>
      <c r="N199">
        <f t="shared" si="57"/>
        <v>1</v>
      </c>
      <c r="O199" t="s">
        <v>52</v>
      </c>
      <c r="P199" t="s">
        <v>32</v>
      </c>
      <c r="Q199">
        <v>4</v>
      </c>
      <c r="R199">
        <v>4</v>
      </c>
      <c r="S199">
        <v>4</v>
      </c>
      <c r="T199">
        <v>4</v>
      </c>
      <c r="U199">
        <v>5</v>
      </c>
      <c r="V199">
        <v>6</v>
      </c>
      <c r="W199">
        <f t="shared" si="58"/>
        <v>4.5</v>
      </c>
      <c r="X199" t="s">
        <v>76</v>
      </c>
      <c r="Y199" t="s">
        <v>34</v>
      </c>
      <c r="Z199" t="s">
        <v>35</v>
      </c>
      <c r="AA199">
        <f t="shared" si="59"/>
        <v>0</v>
      </c>
      <c r="AB199">
        <v>29</v>
      </c>
      <c r="AC199" t="s">
        <v>77</v>
      </c>
      <c r="AD199">
        <f t="shared" si="60"/>
        <v>3</v>
      </c>
      <c r="AE199" t="s">
        <v>52</v>
      </c>
      <c r="AF199" t="s">
        <v>187</v>
      </c>
      <c r="AG199">
        <f t="shared" si="61"/>
        <v>0</v>
      </c>
      <c r="AH199">
        <f t="shared" si="62"/>
        <v>0</v>
      </c>
      <c r="AI199">
        <f t="shared" si="63"/>
        <v>1</v>
      </c>
      <c r="AJ199">
        <f t="shared" si="64"/>
        <v>0</v>
      </c>
      <c r="AK199">
        <f t="shared" si="65"/>
        <v>0</v>
      </c>
      <c r="AL199">
        <f t="shared" si="66"/>
        <v>0</v>
      </c>
      <c r="AM199">
        <f t="shared" si="67"/>
        <v>0</v>
      </c>
      <c r="AN199">
        <f t="shared" si="51"/>
        <v>0</v>
      </c>
    </row>
    <row r="200" spans="1:40">
      <c r="A200" t="s">
        <v>531</v>
      </c>
      <c r="B200" t="s">
        <v>24</v>
      </c>
      <c r="C200" t="s">
        <v>25</v>
      </c>
      <c r="D200" t="s">
        <v>532</v>
      </c>
      <c r="E200" t="s">
        <v>313</v>
      </c>
      <c r="F200" t="s">
        <v>28</v>
      </c>
      <c r="G200">
        <f t="shared" si="52"/>
        <v>1</v>
      </c>
      <c r="H200">
        <f t="shared" si="53"/>
        <v>0</v>
      </c>
      <c r="I200">
        <f t="shared" si="54"/>
        <v>0</v>
      </c>
      <c r="J200">
        <f t="shared" si="55"/>
        <v>0</v>
      </c>
      <c r="K200">
        <f t="shared" si="56"/>
        <v>0</v>
      </c>
      <c r="L200" t="s">
        <v>29</v>
      </c>
      <c r="M200" t="s">
        <v>51</v>
      </c>
      <c r="N200">
        <f t="shared" si="57"/>
        <v>1</v>
      </c>
      <c r="O200" t="s">
        <v>44</v>
      </c>
      <c r="P200" t="s">
        <v>218</v>
      </c>
      <c r="Q200">
        <v>5</v>
      </c>
      <c r="R200">
        <v>10</v>
      </c>
      <c r="S200">
        <v>10</v>
      </c>
      <c r="T200">
        <v>8</v>
      </c>
      <c r="U200">
        <v>10</v>
      </c>
      <c r="V200">
        <v>10</v>
      </c>
      <c r="W200">
        <f t="shared" si="58"/>
        <v>8.8333333333333339</v>
      </c>
      <c r="X200" t="s">
        <v>61</v>
      </c>
      <c r="Y200" t="s">
        <v>54</v>
      </c>
      <c r="Z200" t="s">
        <v>35</v>
      </c>
      <c r="AA200">
        <f t="shared" si="59"/>
        <v>0</v>
      </c>
      <c r="AB200">
        <v>30</v>
      </c>
      <c r="AC200" t="s">
        <v>77</v>
      </c>
      <c r="AD200">
        <f t="shared" si="60"/>
        <v>3</v>
      </c>
      <c r="AE200" t="s">
        <v>37</v>
      </c>
      <c r="AF200" t="s">
        <v>105</v>
      </c>
      <c r="AG200">
        <f t="shared" si="61"/>
        <v>0</v>
      </c>
      <c r="AH200">
        <f t="shared" si="62"/>
        <v>0</v>
      </c>
      <c r="AI200">
        <f t="shared" si="63"/>
        <v>0</v>
      </c>
      <c r="AJ200">
        <f t="shared" si="64"/>
        <v>0</v>
      </c>
      <c r="AK200">
        <f t="shared" si="65"/>
        <v>1</v>
      </c>
      <c r="AL200">
        <f t="shared" si="66"/>
        <v>0</v>
      </c>
      <c r="AM200">
        <f t="shared" si="67"/>
        <v>0</v>
      </c>
      <c r="AN200">
        <f t="shared" si="51"/>
        <v>0</v>
      </c>
    </row>
    <row r="201" spans="1:40">
      <c r="A201" t="s">
        <v>533</v>
      </c>
      <c r="B201" t="s">
        <v>24</v>
      </c>
      <c r="C201" t="s">
        <v>25</v>
      </c>
      <c r="D201" t="s">
        <v>534</v>
      </c>
      <c r="E201" t="s">
        <v>535</v>
      </c>
      <c r="F201" t="s">
        <v>52</v>
      </c>
      <c r="G201">
        <f t="shared" si="52"/>
        <v>0</v>
      </c>
      <c r="H201">
        <f t="shared" si="53"/>
        <v>0</v>
      </c>
      <c r="I201">
        <f t="shared" si="54"/>
        <v>0</v>
      </c>
      <c r="J201">
        <f t="shared" si="55"/>
        <v>0</v>
      </c>
      <c r="K201">
        <f t="shared" si="56"/>
        <v>0</v>
      </c>
      <c r="L201" t="s">
        <v>29</v>
      </c>
      <c r="M201" t="s">
        <v>51</v>
      </c>
      <c r="N201">
        <f t="shared" si="57"/>
        <v>1</v>
      </c>
      <c r="O201" t="s">
        <v>31</v>
      </c>
      <c r="P201" t="s">
        <v>32</v>
      </c>
      <c r="Q201">
        <v>10</v>
      </c>
      <c r="R201">
        <v>2</v>
      </c>
      <c r="S201">
        <v>8</v>
      </c>
      <c r="T201">
        <v>5</v>
      </c>
      <c r="U201">
        <v>0</v>
      </c>
      <c r="V201">
        <v>6</v>
      </c>
      <c r="W201">
        <f t="shared" si="58"/>
        <v>5.166666666666667</v>
      </c>
      <c r="X201" t="s">
        <v>53</v>
      </c>
      <c r="Y201" t="s">
        <v>67</v>
      </c>
      <c r="Z201" t="s">
        <v>35</v>
      </c>
      <c r="AA201">
        <f t="shared" si="59"/>
        <v>0</v>
      </c>
      <c r="AB201">
        <v>25</v>
      </c>
      <c r="AC201" t="s">
        <v>100</v>
      </c>
      <c r="AD201">
        <f t="shared" si="60"/>
        <v>4</v>
      </c>
      <c r="AE201" t="s">
        <v>52</v>
      </c>
      <c r="AF201" t="s">
        <v>146</v>
      </c>
      <c r="AG201">
        <f t="shared" si="61"/>
        <v>0</v>
      </c>
      <c r="AH201">
        <f t="shared" si="62"/>
        <v>0</v>
      </c>
      <c r="AI201">
        <f t="shared" si="63"/>
        <v>0</v>
      </c>
      <c r="AJ201">
        <f t="shared" si="64"/>
        <v>1</v>
      </c>
      <c r="AK201">
        <f t="shared" si="65"/>
        <v>0</v>
      </c>
      <c r="AL201">
        <f t="shared" si="66"/>
        <v>0</v>
      </c>
      <c r="AM201">
        <f t="shared" si="67"/>
        <v>0</v>
      </c>
      <c r="AN201">
        <f t="shared" si="51"/>
        <v>0</v>
      </c>
    </row>
    <row r="202" spans="1:40">
      <c r="A202" t="s">
        <v>536</v>
      </c>
      <c r="B202" t="s">
        <v>24</v>
      </c>
      <c r="C202" t="s">
        <v>25</v>
      </c>
      <c r="D202" t="s">
        <v>534</v>
      </c>
      <c r="E202" t="s">
        <v>251</v>
      </c>
      <c r="F202" t="s">
        <v>28</v>
      </c>
      <c r="G202">
        <f t="shared" si="52"/>
        <v>1</v>
      </c>
      <c r="H202">
        <f t="shared" si="53"/>
        <v>0</v>
      </c>
      <c r="I202">
        <f t="shared" si="54"/>
        <v>0</v>
      </c>
      <c r="J202">
        <f t="shared" si="55"/>
        <v>0</v>
      </c>
      <c r="K202">
        <f t="shared" si="56"/>
        <v>0</v>
      </c>
      <c r="L202" t="s">
        <v>42</v>
      </c>
      <c r="M202" t="s">
        <v>84</v>
      </c>
      <c r="N202">
        <f t="shared" si="57"/>
        <v>4</v>
      </c>
      <c r="O202" t="s">
        <v>87</v>
      </c>
      <c r="P202" t="s">
        <v>52</v>
      </c>
      <c r="Q202">
        <v>7</v>
      </c>
      <c r="R202">
        <v>7</v>
      </c>
      <c r="S202">
        <v>5</v>
      </c>
      <c r="T202">
        <v>7</v>
      </c>
      <c r="U202">
        <v>7</v>
      </c>
      <c r="V202">
        <v>7</v>
      </c>
      <c r="W202">
        <f t="shared" si="58"/>
        <v>6.666666666666667</v>
      </c>
      <c r="X202" t="s">
        <v>53</v>
      </c>
      <c r="Y202" t="s">
        <v>34</v>
      </c>
      <c r="Z202" t="s">
        <v>35</v>
      </c>
      <c r="AA202">
        <f t="shared" si="59"/>
        <v>0</v>
      </c>
      <c r="AB202">
        <v>40</v>
      </c>
      <c r="AC202" t="s">
        <v>96</v>
      </c>
      <c r="AD202">
        <f t="shared" si="60"/>
        <v>1</v>
      </c>
      <c r="AE202" t="s">
        <v>88</v>
      </c>
      <c r="AF202" t="s">
        <v>38</v>
      </c>
      <c r="AG202">
        <f t="shared" si="61"/>
        <v>1</v>
      </c>
      <c r="AH202">
        <f t="shared" si="62"/>
        <v>0</v>
      </c>
      <c r="AI202">
        <f t="shared" si="63"/>
        <v>0</v>
      </c>
      <c r="AJ202">
        <f t="shared" si="64"/>
        <v>0</v>
      </c>
      <c r="AK202">
        <f t="shared" si="65"/>
        <v>0</v>
      </c>
      <c r="AL202">
        <f t="shared" si="66"/>
        <v>0</v>
      </c>
      <c r="AM202">
        <f t="shared" si="67"/>
        <v>0</v>
      </c>
      <c r="AN202">
        <f t="shared" si="51"/>
        <v>0</v>
      </c>
    </row>
    <row r="203" spans="1:40" hidden="1">
      <c r="A203" t="s">
        <v>537</v>
      </c>
      <c r="B203" t="s">
        <v>24</v>
      </c>
      <c r="C203" t="s">
        <v>25</v>
      </c>
      <c r="D203" t="s">
        <v>538</v>
      </c>
      <c r="E203" t="s">
        <v>539</v>
      </c>
      <c r="F203" t="s">
        <v>28</v>
      </c>
      <c r="G203">
        <f t="shared" si="52"/>
        <v>1</v>
      </c>
      <c r="H203">
        <f t="shared" si="53"/>
        <v>0</v>
      </c>
      <c r="I203">
        <f t="shared" si="54"/>
        <v>0</v>
      </c>
      <c r="J203">
        <f t="shared" si="55"/>
        <v>0</v>
      </c>
      <c r="K203">
        <f t="shared" si="56"/>
        <v>0</v>
      </c>
      <c r="L203" t="s">
        <v>42</v>
      </c>
      <c r="M203" t="s">
        <v>43</v>
      </c>
      <c r="N203">
        <f t="shared" si="57"/>
        <v>2</v>
      </c>
      <c r="O203" t="s">
        <v>52</v>
      </c>
      <c r="P203" t="s">
        <v>52</v>
      </c>
      <c r="Q203">
        <v>6</v>
      </c>
      <c r="R203">
        <v>10</v>
      </c>
      <c r="S203">
        <v>8</v>
      </c>
      <c r="T203">
        <v>8</v>
      </c>
      <c r="U203">
        <v>4</v>
      </c>
      <c r="V203">
        <v>4</v>
      </c>
      <c r="W203">
        <f t="shared" si="58"/>
        <v>6.666666666666667</v>
      </c>
      <c r="X203" t="s">
        <v>76</v>
      </c>
      <c r="Y203" t="s">
        <v>67</v>
      </c>
      <c r="Z203" t="s">
        <v>62</v>
      </c>
      <c r="AA203">
        <f t="shared" si="59"/>
        <v>1</v>
      </c>
      <c r="AB203">
        <v>29</v>
      </c>
      <c r="AC203" t="s">
        <v>77</v>
      </c>
      <c r="AD203">
        <f t="shared" si="60"/>
        <v>3</v>
      </c>
      <c r="AE203" t="s">
        <v>52</v>
      </c>
      <c r="AF203" t="s">
        <v>38</v>
      </c>
      <c r="AG203">
        <f t="shared" si="61"/>
        <v>1</v>
      </c>
      <c r="AH203">
        <f t="shared" si="62"/>
        <v>0</v>
      </c>
      <c r="AI203">
        <f t="shared" si="63"/>
        <v>0</v>
      </c>
      <c r="AJ203">
        <f t="shared" si="64"/>
        <v>0</v>
      </c>
      <c r="AK203">
        <f t="shared" si="65"/>
        <v>0</v>
      </c>
      <c r="AL203">
        <f t="shared" si="66"/>
        <v>0</v>
      </c>
      <c r="AM203">
        <f t="shared" si="67"/>
        <v>0</v>
      </c>
      <c r="AN203">
        <f t="shared" si="51"/>
        <v>0</v>
      </c>
    </row>
    <row r="204" spans="1:40">
      <c r="A204" t="s">
        <v>540</v>
      </c>
      <c r="B204" t="s">
        <v>24</v>
      </c>
      <c r="C204" t="s">
        <v>25</v>
      </c>
      <c r="D204" t="s">
        <v>538</v>
      </c>
      <c r="E204" t="s">
        <v>541</v>
      </c>
      <c r="F204" t="s">
        <v>28</v>
      </c>
      <c r="G204">
        <f t="shared" si="52"/>
        <v>1</v>
      </c>
      <c r="H204">
        <f t="shared" si="53"/>
        <v>0</v>
      </c>
      <c r="I204">
        <f t="shared" si="54"/>
        <v>0</v>
      </c>
      <c r="J204">
        <f t="shared" si="55"/>
        <v>0</v>
      </c>
      <c r="K204">
        <f t="shared" si="56"/>
        <v>0</v>
      </c>
      <c r="L204" t="s">
        <v>42</v>
      </c>
      <c r="M204" t="s">
        <v>43</v>
      </c>
      <c r="N204">
        <f t="shared" si="57"/>
        <v>2</v>
      </c>
      <c r="O204" t="s">
        <v>52</v>
      </c>
      <c r="P204" t="s">
        <v>32</v>
      </c>
      <c r="Q204">
        <v>0</v>
      </c>
      <c r="R204">
        <v>3</v>
      </c>
      <c r="S204">
        <v>3</v>
      </c>
      <c r="T204">
        <v>3</v>
      </c>
      <c r="U204">
        <v>3</v>
      </c>
      <c r="V204">
        <v>6</v>
      </c>
      <c r="W204">
        <f t="shared" si="58"/>
        <v>3</v>
      </c>
      <c r="X204" t="s">
        <v>66</v>
      </c>
      <c r="Y204" t="s">
        <v>34</v>
      </c>
      <c r="Z204" t="s">
        <v>35</v>
      </c>
      <c r="AA204">
        <f t="shared" si="59"/>
        <v>0</v>
      </c>
      <c r="AB204">
        <v>29</v>
      </c>
      <c r="AC204" t="s">
        <v>100</v>
      </c>
      <c r="AD204">
        <f t="shared" si="60"/>
        <v>4</v>
      </c>
      <c r="AE204" t="s">
        <v>46</v>
      </c>
      <c r="AF204" t="s">
        <v>146</v>
      </c>
      <c r="AG204">
        <f t="shared" si="61"/>
        <v>0</v>
      </c>
      <c r="AH204">
        <f t="shared" si="62"/>
        <v>0</v>
      </c>
      <c r="AI204">
        <f t="shared" si="63"/>
        <v>0</v>
      </c>
      <c r="AJ204">
        <f t="shared" si="64"/>
        <v>1</v>
      </c>
      <c r="AK204">
        <f t="shared" si="65"/>
        <v>0</v>
      </c>
      <c r="AL204">
        <f t="shared" si="66"/>
        <v>0</v>
      </c>
      <c r="AM204">
        <f t="shared" si="67"/>
        <v>0</v>
      </c>
      <c r="AN204">
        <f t="shared" si="51"/>
        <v>0</v>
      </c>
    </row>
    <row r="205" spans="1:40">
      <c r="A205" t="s">
        <v>542</v>
      </c>
      <c r="B205" t="s">
        <v>24</v>
      </c>
      <c r="C205" t="s">
        <v>25</v>
      </c>
      <c r="D205" t="s">
        <v>543</v>
      </c>
      <c r="E205" t="s">
        <v>544</v>
      </c>
      <c r="F205" t="s">
        <v>28</v>
      </c>
      <c r="G205">
        <f t="shared" si="52"/>
        <v>1</v>
      </c>
      <c r="H205">
        <f t="shared" si="53"/>
        <v>0</v>
      </c>
      <c r="I205">
        <f t="shared" si="54"/>
        <v>0</v>
      </c>
      <c r="J205">
        <f t="shared" si="55"/>
        <v>0</v>
      </c>
      <c r="K205">
        <f t="shared" si="56"/>
        <v>0</v>
      </c>
      <c r="L205" t="s">
        <v>29</v>
      </c>
      <c r="M205" t="s">
        <v>51</v>
      </c>
      <c r="N205">
        <f t="shared" si="57"/>
        <v>1</v>
      </c>
      <c r="O205" t="s">
        <v>104</v>
      </c>
      <c r="P205" t="s">
        <v>32</v>
      </c>
      <c r="Q205">
        <v>1</v>
      </c>
      <c r="R205">
        <v>2</v>
      </c>
      <c r="S205">
        <v>2</v>
      </c>
      <c r="T205">
        <v>3</v>
      </c>
      <c r="U205">
        <v>3</v>
      </c>
      <c r="V205">
        <v>4</v>
      </c>
      <c r="W205">
        <f t="shared" si="58"/>
        <v>2.5</v>
      </c>
      <c r="X205" t="s">
        <v>76</v>
      </c>
      <c r="Y205" t="s">
        <v>67</v>
      </c>
      <c r="Z205" t="s">
        <v>35</v>
      </c>
      <c r="AA205">
        <f t="shared" si="59"/>
        <v>0</v>
      </c>
      <c r="AB205">
        <v>28</v>
      </c>
      <c r="AC205" t="s">
        <v>100</v>
      </c>
      <c r="AD205">
        <f t="shared" si="60"/>
        <v>4</v>
      </c>
      <c r="AE205" t="s">
        <v>55</v>
      </c>
      <c r="AF205" t="s">
        <v>56</v>
      </c>
      <c r="AG205">
        <f t="shared" si="61"/>
        <v>0</v>
      </c>
      <c r="AH205">
        <f t="shared" si="62"/>
        <v>1</v>
      </c>
      <c r="AI205">
        <f t="shared" si="63"/>
        <v>0</v>
      </c>
      <c r="AJ205">
        <f t="shared" si="64"/>
        <v>0</v>
      </c>
      <c r="AK205">
        <f t="shared" si="65"/>
        <v>0</v>
      </c>
      <c r="AL205">
        <f t="shared" si="66"/>
        <v>0</v>
      </c>
      <c r="AM205">
        <f t="shared" si="67"/>
        <v>0</v>
      </c>
      <c r="AN205">
        <f t="shared" si="51"/>
        <v>0</v>
      </c>
    </row>
    <row r="206" spans="1:40">
      <c r="A206" t="s">
        <v>625</v>
      </c>
      <c r="B206" t="s">
        <v>24</v>
      </c>
      <c r="C206" t="s">
        <v>25</v>
      </c>
      <c r="D206" t="s">
        <v>622</v>
      </c>
      <c r="E206" t="s">
        <v>626</v>
      </c>
      <c r="F206" t="s">
        <v>627</v>
      </c>
      <c r="G206">
        <f t="shared" si="52"/>
        <v>0</v>
      </c>
      <c r="H206">
        <f t="shared" si="53"/>
        <v>0</v>
      </c>
      <c r="I206">
        <f t="shared" si="54"/>
        <v>0</v>
      </c>
      <c r="J206">
        <f t="shared" si="55"/>
        <v>0</v>
      </c>
      <c r="K206">
        <f t="shared" si="56"/>
        <v>1</v>
      </c>
      <c r="L206" t="s">
        <v>29</v>
      </c>
      <c r="M206" t="s">
        <v>43</v>
      </c>
      <c r="N206">
        <f t="shared" ref="N206:N269" si="68">IF(M206="0-40k", 1, IF(M206="41k-65k", 2, IF(M206="66k-85k", 3, IF(M206="86k-105k", 4, IF(M206="106k-125k", 5, IF(M206="125k-150k", 6, IF(M206="150k-225k", 7, IF(M206="225k+", 8, ""))))))))</f>
        <v>2</v>
      </c>
      <c r="O206" t="s">
        <v>52</v>
      </c>
      <c r="P206" t="s">
        <v>32</v>
      </c>
      <c r="Q206">
        <v>6</v>
      </c>
      <c r="R206">
        <v>8</v>
      </c>
      <c r="S206">
        <v>8</v>
      </c>
      <c r="T206">
        <v>9</v>
      </c>
      <c r="U206">
        <v>6</v>
      </c>
      <c r="V206">
        <v>8</v>
      </c>
      <c r="W206">
        <f t="shared" ref="W206:W269" si="69">AVERAGE(Q206:V206)</f>
        <v>7.5</v>
      </c>
      <c r="X206" t="s">
        <v>66</v>
      </c>
      <c r="Y206" t="s">
        <v>34</v>
      </c>
      <c r="Z206" t="s">
        <v>35</v>
      </c>
      <c r="AA206">
        <f t="shared" ref="AA206:AA269" si="70">IF(Z206="Female", 1, 0)</f>
        <v>0</v>
      </c>
      <c r="AB206">
        <v>29</v>
      </c>
      <c r="AC206" t="s">
        <v>77</v>
      </c>
      <c r="AD206">
        <f t="shared" ref="AD206:AD269" si="71">IF(AC206="High School", 1, IF(AC206="Associates", 2, IF(AC206="Bachelors", 3, IF(AC206="Masters", 4, IF(AC206="PhD", 5, " ")))))</f>
        <v>3</v>
      </c>
      <c r="AE206" t="s">
        <v>37</v>
      </c>
      <c r="AF206" t="s">
        <v>38</v>
      </c>
      <c r="AG206">
        <f t="shared" si="61"/>
        <v>1</v>
      </c>
      <c r="AH206">
        <f t="shared" si="62"/>
        <v>0</v>
      </c>
      <c r="AI206">
        <f t="shared" si="63"/>
        <v>0</v>
      </c>
      <c r="AJ206">
        <f t="shared" si="64"/>
        <v>0</v>
      </c>
      <c r="AK206">
        <f t="shared" si="65"/>
        <v>0</v>
      </c>
      <c r="AL206">
        <f t="shared" si="66"/>
        <v>0</v>
      </c>
      <c r="AM206">
        <f t="shared" si="67"/>
        <v>0</v>
      </c>
      <c r="AN206">
        <f t="shared" si="51"/>
        <v>0</v>
      </c>
    </row>
    <row r="207" spans="1:40">
      <c r="A207" t="s">
        <v>548</v>
      </c>
      <c r="B207" t="s">
        <v>24</v>
      </c>
      <c r="C207" t="s">
        <v>25</v>
      </c>
      <c r="D207" t="s">
        <v>549</v>
      </c>
      <c r="E207" t="s">
        <v>550</v>
      </c>
      <c r="F207" t="s">
        <v>28</v>
      </c>
      <c r="G207">
        <f t="shared" si="52"/>
        <v>1</v>
      </c>
      <c r="H207">
        <f t="shared" si="53"/>
        <v>0</v>
      </c>
      <c r="I207">
        <f t="shared" si="54"/>
        <v>0</v>
      </c>
      <c r="J207">
        <f t="shared" si="55"/>
        <v>0</v>
      </c>
      <c r="K207">
        <f t="shared" si="56"/>
        <v>0</v>
      </c>
      <c r="L207" t="s">
        <v>42</v>
      </c>
      <c r="M207" t="s">
        <v>51</v>
      </c>
      <c r="N207">
        <f t="shared" si="68"/>
        <v>1</v>
      </c>
      <c r="O207" t="s">
        <v>44</v>
      </c>
      <c r="P207" t="s">
        <v>32</v>
      </c>
      <c r="Q207">
        <v>6</v>
      </c>
      <c r="R207">
        <v>8</v>
      </c>
      <c r="S207">
        <v>7</v>
      </c>
      <c r="T207">
        <v>6</v>
      </c>
      <c r="U207">
        <v>2</v>
      </c>
      <c r="V207">
        <v>4</v>
      </c>
      <c r="W207">
        <f t="shared" si="69"/>
        <v>5.5</v>
      </c>
      <c r="X207" t="s">
        <v>53</v>
      </c>
      <c r="Y207" t="s">
        <v>52</v>
      </c>
      <c r="Z207" t="s">
        <v>35</v>
      </c>
      <c r="AA207">
        <f t="shared" si="70"/>
        <v>0</v>
      </c>
      <c r="AB207">
        <v>25</v>
      </c>
      <c r="AC207" t="s">
        <v>100</v>
      </c>
      <c r="AD207">
        <f t="shared" si="71"/>
        <v>4</v>
      </c>
      <c r="AE207" t="s">
        <v>37</v>
      </c>
      <c r="AF207" t="s">
        <v>187</v>
      </c>
      <c r="AG207">
        <f t="shared" si="61"/>
        <v>0</v>
      </c>
      <c r="AH207">
        <f t="shared" si="62"/>
        <v>0</v>
      </c>
      <c r="AI207">
        <f t="shared" si="63"/>
        <v>1</v>
      </c>
      <c r="AJ207">
        <f t="shared" si="64"/>
        <v>0</v>
      </c>
      <c r="AK207">
        <f t="shared" si="65"/>
        <v>0</v>
      </c>
      <c r="AL207">
        <f t="shared" si="66"/>
        <v>0</v>
      </c>
      <c r="AM207">
        <f t="shared" si="67"/>
        <v>0</v>
      </c>
      <c r="AN207">
        <f t="shared" si="51"/>
        <v>0</v>
      </c>
    </row>
    <row r="208" spans="1:40">
      <c r="A208" t="s">
        <v>551</v>
      </c>
      <c r="B208" t="s">
        <v>24</v>
      </c>
      <c r="C208" t="s">
        <v>457</v>
      </c>
      <c r="D208" t="s">
        <v>552</v>
      </c>
      <c r="E208" t="s">
        <v>217</v>
      </c>
      <c r="F208" t="s">
        <v>420</v>
      </c>
      <c r="G208">
        <f t="shared" si="52"/>
        <v>0</v>
      </c>
      <c r="H208">
        <f t="shared" si="53"/>
        <v>0</v>
      </c>
      <c r="I208">
        <f t="shared" si="54"/>
        <v>0</v>
      </c>
      <c r="J208">
        <f t="shared" si="55"/>
        <v>1</v>
      </c>
      <c r="K208">
        <f t="shared" si="56"/>
        <v>0</v>
      </c>
      <c r="L208" t="s">
        <v>29</v>
      </c>
      <c r="M208" t="s">
        <v>51</v>
      </c>
      <c r="N208">
        <f t="shared" si="68"/>
        <v>1</v>
      </c>
      <c r="O208" t="s">
        <v>116</v>
      </c>
      <c r="P208" t="s">
        <v>32</v>
      </c>
      <c r="Q208">
        <v>7</v>
      </c>
      <c r="R208">
        <v>8</v>
      </c>
      <c r="S208">
        <v>8</v>
      </c>
      <c r="T208">
        <v>8</v>
      </c>
      <c r="U208">
        <v>8</v>
      </c>
      <c r="V208">
        <v>7</v>
      </c>
      <c r="W208">
        <f t="shared" si="69"/>
        <v>7.666666666666667</v>
      </c>
      <c r="X208" t="s">
        <v>76</v>
      </c>
      <c r="Y208" t="s">
        <v>110</v>
      </c>
      <c r="Z208" t="s">
        <v>35</v>
      </c>
      <c r="AA208">
        <f t="shared" si="70"/>
        <v>0</v>
      </c>
      <c r="AB208">
        <v>27</v>
      </c>
      <c r="AC208" t="s">
        <v>100</v>
      </c>
      <c r="AD208">
        <f t="shared" si="71"/>
        <v>4</v>
      </c>
      <c r="AE208" t="s">
        <v>37</v>
      </c>
      <c r="AF208" t="s">
        <v>187</v>
      </c>
      <c r="AG208">
        <f t="shared" si="61"/>
        <v>0</v>
      </c>
      <c r="AH208">
        <f t="shared" si="62"/>
        <v>0</v>
      </c>
      <c r="AI208">
        <f t="shared" si="63"/>
        <v>1</v>
      </c>
      <c r="AJ208">
        <f t="shared" si="64"/>
        <v>0</v>
      </c>
      <c r="AK208">
        <f t="shared" si="65"/>
        <v>0</v>
      </c>
      <c r="AL208">
        <f t="shared" si="66"/>
        <v>0</v>
      </c>
      <c r="AM208">
        <f t="shared" si="67"/>
        <v>0</v>
      </c>
      <c r="AN208">
        <f t="shared" si="51"/>
        <v>0</v>
      </c>
    </row>
    <row r="209" spans="1:40">
      <c r="A209" t="s">
        <v>553</v>
      </c>
      <c r="B209" t="s">
        <v>24</v>
      </c>
      <c r="C209" t="s">
        <v>25</v>
      </c>
      <c r="D209" t="s">
        <v>554</v>
      </c>
      <c r="E209" t="s">
        <v>123</v>
      </c>
      <c r="F209" t="s">
        <v>28</v>
      </c>
      <c r="G209">
        <f t="shared" si="52"/>
        <v>1</v>
      </c>
      <c r="H209">
        <f t="shared" si="53"/>
        <v>0</v>
      </c>
      <c r="I209">
        <f t="shared" si="54"/>
        <v>0</v>
      </c>
      <c r="J209">
        <f t="shared" si="55"/>
        <v>0</v>
      </c>
      <c r="K209">
        <f t="shared" si="56"/>
        <v>0</v>
      </c>
      <c r="L209" t="s">
        <v>42</v>
      </c>
      <c r="M209" t="s">
        <v>81</v>
      </c>
      <c r="N209">
        <f t="shared" si="68"/>
        <v>6</v>
      </c>
      <c r="O209" t="s">
        <v>116</v>
      </c>
      <c r="P209" t="s">
        <v>32</v>
      </c>
      <c r="Q209">
        <v>10</v>
      </c>
      <c r="R209">
        <v>5</v>
      </c>
      <c r="S209">
        <v>10</v>
      </c>
      <c r="T209">
        <v>10</v>
      </c>
      <c r="U209">
        <v>6</v>
      </c>
      <c r="V209">
        <v>10</v>
      </c>
      <c r="W209">
        <f t="shared" si="69"/>
        <v>8.5</v>
      </c>
      <c r="X209" t="s">
        <v>66</v>
      </c>
      <c r="Y209" t="s">
        <v>54</v>
      </c>
      <c r="Z209" t="s">
        <v>35</v>
      </c>
      <c r="AA209">
        <f t="shared" si="70"/>
        <v>0</v>
      </c>
      <c r="AB209">
        <v>28</v>
      </c>
      <c r="AC209" t="s">
        <v>77</v>
      </c>
      <c r="AD209">
        <f t="shared" si="71"/>
        <v>3</v>
      </c>
      <c r="AE209" t="s">
        <v>88</v>
      </c>
      <c r="AF209" t="s">
        <v>38</v>
      </c>
      <c r="AG209">
        <f t="shared" si="61"/>
        <v>1</v>
      </c>
      <c r="AH209">
        <f t="shared" si="62"/>
        <v>0</v>
      </c>
      <c r="AI209">
        <f t="shared" si="63"/>
        <v>0</v>
      </c>
      <c r="AJ209">
        <f t="shared" si="64"/>
        <v>0</v>
      </c>
      <c r="AK209">
        <f t="shared" si="65"/>
        <v>0</v>
      </c>
      <c r="AL209">
        <f t="shared" si="66"/>
        <v>0</v>
      </c>
      <c r="AM209">
        <f t="shared" si="67"/>
        <v>0</v>
      </c>
      <c r="AN209">
        <f t="shared" si="51"/>
        <v>0</v>
      </c>
    </row>
    <row r="210" spans="1:40">
      <c r="A210" t="s">
        <v>555</v>
      </c>
      <c r="B210" t="s">
        <v>24</v>
      </c>
      <c r="C210" t="s">
        <v>25</v>
      </c>
      <c r="D210" t="s">
        <v>554</v>
      </c>
      <c r="E210" t="s">
        <v>556</v>
      </c>
      <c r="F210" t="s">
        <v>75</v>
      </c>
      <c r="G210">
        <f t="shared" si="52"/>
        <v>0</v>
      </c>
      <c r="H210">
        <f t="shared" si="53"/>
        <v>0</v>
      </c>
      <c r="I210">
        <f t="shared" si="54"/>
        <v>0</v>
      </c>
      <c r="J210">
        <f t="shared" si="55"/>
        <v>0</v>
      </c>
      <c r="K210">
        <f t="shared" si="56"/>
        <v>0</v>
      </c>
      <c r="L210" t="s">
        <v>42</v>
      </c>
      <c r="M210" t="s">
        <v>51</v>
      </c>
      <c r="N210">
        <f t="shared" si="68"/>
        <v>1</v>
      </c>
      <c r="O210" t="s">
        <v>104</v>
      </c>
      <c r="P210" t="s">
        <v>45</v>
      </c>
      <c r="Q210">
        <v>5</v>
      </c>
      <c r="R210">
        <v>4</v>
      </c>
      <c r="S210">
        <v>4</v>
      </c>
      <c r="T210">
        <v>4</v>
      </c>
      <c r="U210">
        <v>5</v>
      </c>
      <c r="V210">
        <v>5</v>
      </c>
      <c r="W210">
        <f t="shared" si="69"/>
        <v>4.5</v>
      </c>
      <c r="X210" t="s">
        <v>66</v>
      </c>
      <c r="Y210" t="s">
        <v>54</v>
      </c>
      <c r="Z210" t="s">
        <v>35</v>
      </c>
      <c r="AA210">
        <f t="shared" si="70"/>
        <v>0</v>
      </c>
      <c r="AB210">
        <v>25</v>
      </c>
      <c r="AC210" t="s">
        <v>100</v>
      </c>
      <c r="AD210">
        <f t="shared" si="71"/>
        <v>4</v>
      </c>
      <c r="AE210" t="s">
        <v>37</v>
      </c>
      <c r="AF210" t="s">
        <v>187</v>
      </c>
      <c r="AG210">
        <f t="shared" si="61"/>
        <v>0</v>
      </c>
      <c r="AH210">
        <f t="shared" si="62"/>
        <v>0</v>
      </c>
      <c r="AI210">
        <f t="shared" si="63"/>
        <v>1</v>
      </c>
      <c r="AJ210">
        <f t="shared" si="64"/>
        <v>0</v>
      </c>
      <c r="AK210">
        <f t="shared" si="65"/>
        <v>0</v>
      </c>
      <c r="AL210">
        <f t="shared" si="66"/>
        <v>0</v>
      </c>
      <c r="AM210">
        <f t="shared" si="67"/>
        <v>0</v>
      </c>
      <c r="AN210">
        <f t="shared" si="51"/>
        <v>0</v>
      </c>
    </row>
    <row r="211" spans="1:40">
      <c r="A211" t="s">
        <v>557</v>
      </c>
      <c r="B211" t="s">
        <v>24</v>
      </c>
      <c r="C211" t="s">
        <v>131</v>
      </c>
      <c r="D211" t="s">
        <v>558</v>
      </c>
      <c r="E211" t="s">
        <v>559</v>
      </c>
      <c r="F211" t="s">
        <v>75</v>
      </c>
      <c r="G211">
        <f t="shared" si="52"/>
        <v>0</v>
      </c>
      <c r="H211">
        <f t="shared" si="53"/>
        <v>0</v>
      </c>
      <c r="I211">
        <f t="shared" si="54"/>
        <v>0</v>
      </c>
      <c r="J211">
        <f t="shared" si="55"/>
        <v>0</v>
      </c>
      <c r="K211">
        <f t="shared" si="56"/>
        <v>0</v>
      </c>
      <c r="L211" t="s">
        <v>29</v>
      </c>
      <c r="M211" t="s">
        <v>51</v>
      </c>
      <c r="N211">
        <f t="shared" si="68"/>
        <v>1</v>
      </c>
      <c r="O211" t="s">
        <v>52</v>
      </c>
      <c r="P211" t="s">
        <v>32</v>
      </c>
      <c r="Q211">
        <v>5</v>
      </c>
      <c r="R211">
        <v>6</v>
      </c>
      <c r="S211">
        <v>5</v>
      </c>
      <c r="T211">
        <v>6</v>
      </c>
      <c r="U211">
        <v>2</v>
      </c>
      <c r="V211">
        <v>1</v>
      </c>
      <c r="W211">
        <f t="shared" si="69"/>
        <v>4.166666666666667</v>
      </c>
      <c r="X211" t="s">
        <v>66</v>
      </c>
      <c r="Y211" t="s">
        <v>34</v>
      </c>
      <c r="Z211" t="s">
        <v>35</v>
      </c>
      <c r="AA211">
        <f t="shared" si="70"/>
        <v>0</v>
      </c>
      <c r="AB211">
        <v>22</v>
      </c>
      <c r="AC211" t="s">
        <v>100</v>
      </c>
      <c r="AD211">
        <f t="shared" si="71"/>
        <v>4</v>
      </c>
      <c r="AE211" t="s">
        <v>52</v>
      </c>
      <c r="AF211" t="s">
        <v>187</v>
      </c>
      <c r="AG211">
        <f t="shared" si="61"/>
        <v>0</v>
      </c>
      <c r="AH211">
        <f t="shared" si="62"/>
        <v>0</v>
      </c>
      <c r="AI211">
        <f t="shared" si="63"/>
        <v>1</v>
      </c>
      <c r="AJ211">
        <f t="shared" si="64"/>
        <v>0</v>
      </c>
      <c r="AK211">
        <f t="shared" si="65"/>
        <v>0</v>
      </c>
      <c r="AL211">
        <f t="shared" si="66"/>
        <v>0</v>
      </c>
      <c r="AM211">
        <f t="shared" si="67"/>
        <v>0</v>
      </c>
      <c r="AN211">
        <f t="shared" si="51"/>
        <v>0</v>
      </c>
    </row>
    <row r="212" spans="1:40">
      <c r="A212" t="s">
        <v>560</v>
      </c>
      <c r="B212" t="s">
        <v>24</v>
      </c>
      <c r="C212" t="s">
        <v>25</v>
      </c>
      <c r="D212" t="s">
        <v>561</v>
      </c>
      <c r="E212" t="s">
        <v>310</v>
      </c>
      <c r="F212" t="s">
        <v>28</v>
      </c>
      <c r="G212">
        <f t="shared" si="52"/>
        <v>1</v>
      </c>
      <c r="H212">
        <f t="shared" si="53"/>
        <v>0</v>
      </c>
      <c r="I212">
        <f t="shared" si="54"/>
        <v>0</v>
      </c>
      <c r="J212">
        <f t="shared" si="55"/>
        <v>0</v>
      </c>
      <c r="K212">
        <f t="shared" si="56"/>
        <v>0</v>
      </c>
      <c r="L212" t="s">
        <v>42</v>
      </c>
      <c r="M212" t="s">
        <v>51</v>
      </c>
      <c r="N212">
        <f t="shared" si="68"/>
        <v>1</v>
      </c>
      <c r="O212" t="s">
        <v>52</v>
      </c>
      <c r="P212" t="s">
        <v>45</v>
      </c>
      <c r="Q212">
        <v>1</v>
      </c>
      <c r="R212">
        <v>1</v>
      </c>
      <c r="S212">
        <v>1</v>
      </c>
      <c r="T212">
        <v>1</v>
      </c>
      <c r="U212">
        <v>1</v>
      </c>
      <c r="V212">
        <v>1</v>
      </c>
      <c r="W212">
        <f t="shared" si="69"/>
        <v>1</v>
      </c>
      <c r="X212" t="s">
        <v>76</v>
      </c>
      <c r="Y212" t="s">
        <v>34</v>
      </c>
      <c r="Z212" t="s">
        <v>35</v>
      </c>
      <c r="AA212">
        <f t="shared" si="70"/>
        <v>0</v>
      </c>
      <c r="AB212">
        <v>34</v>
      </c>
      <c r="AC212" t="s">
        <v>77</v>
      </c>
      <c r="AD212">
        <f t="shared" si="71"/>
        <v>3</v>
      </c>
      <c r="AE212" t="s">
        <v>55</v>
      </c>
      <c r="AF212" t="s">
        <v>56</v>
      </c>
      <c r="AG212">
        <f t="shared" si="61"/>
        <v>0</v>
      </c>
      <c r="AH212">
        <f t="shared" si="62"/>
        <v>1</v>
      </c>
      <c r="AI212">
        <f t="shared" si="63"/>
        <v>0</v>
      </c>
      <c r="AJ212">
        <f t="shared" si="64"/>
        <v>0</v>
      </c>
      <c r="AK212">
        <f t="shared" si="65"/>
        <v>0</v>
      </c>
      <c r="AL212">
        <f t="shared" si="66"/>
        <v>0</v>
      </c>
      <c r="AM212">
        <f t="shared" si="67"/>
        <v>0</v>
      </c>
      <c r="AN212">
        <f t="shared" si="51"/>
        <v>0</v>
      </c>
    </row>
    <row r="213" spans="1:40">
      <c r="A213" t="s">
        <v>562</v>
      </c>
      <c r="B213" t="s">
        <v>24</v>
      </c>
      <c r="C213" t="s">
        <v>25</v>
      </c>
      <c r="D213" t="s">
        <v>563</v>
      </c>
      <c r="E213" t="s">
        <v>419</v>
      </c>
      <c r="F213" t="s">
        <v>28</v>
      </c>
      <c r="G213">
        <f t="shared" si="52"/>
        <v>1</v>
      </c>
      <c r="H213">
        <f t="shared" si="53"/>
        <v>0</v>
      </c>
      <c r="I213">
        <f t="shared" si="54"/>
        <v>0</v>
      </c>
      <c r="J213">
        <f t="shared" si="55"/>
        <v>0</v>
      </c>
      <c r="K213">
        <f t="shared" si="56"/>
        <v>0</v>
      </c>
      <c r="L213" t="s">
        <v>29</v>
      </c>
      <c r="M213" t="s">
        <v>51</v>
      </c>
      <c r="N213">
        <f t="shared" si="68"/>
        <v>1</v>
      </c>
      <c r="O213" t="s">
        <v>44</v>
      </c>
      <c r="P213" t="s">
        <v>32</v>
      </c>
      <c r="Q213">
        <v>1</v>
      </c>
      <c r="R213">
        <v>1</v>
      </c>
      <c r="S213">
        <v>1</v>
      </c>
      <c r="T213">
        <v>1</v>
      </c>
      <c r="U213">
        <v>1</v>
      </c>
      <c r="V213">
        <v>1</v>
      </c>
      <c r="W213">
        <f t="shared" si="69"/>
        <v>1</v>
      </c>
      <c r="X213" t="s">
        <v>33</v>
      </c>
      <c r="Y213" t="s">
        <v>67</v>
      </c>
      <c r="Z213" t="s">
        <v>35</v>
      </c>
      <c r="AA213">
        <f t="shared" si="70"/>
        <v>0</v>
      </c>
      <c r="AB213">
        <v>35</v>
      </c>
      <c r="AC213" t="s">
        <v>77</v>
      </c>
      <c r="AD213">
        <f t="shared" si="71"/>
        <v>3</v>
      </c>
      <c r="AE213" t="s">
        <v>52</v>
      </c>
      <c r="AF213" t="s">
        <v>146</v>
      </c>
      <c r="AG213">
        <f t="shared" si="61"/>
        <v>0</v>
      </c>
      <c r="AH213">
        <f t="shared" si="62"/>
        <v>0</v>
      </c>
      <c r="AI213">
        <f t="shared" si="63"/>
        <v>0</v>
      </c>
      <c r="AJ213">
        <f t="shared" si="64"/>
        <v>1</v>
      </c>
      <c r="AK213">
        <f t="shared" si="65"/>
        <v>0</v>
      </c>
      <c r="AL213">
        <f t="shared" si="66"/>
        <v>0</v>
      </c>
      <c r="AM213">
        <f t="shared" si="67"/>
        <v>0</v>
      </c>
      <c r="AN213">
        <f t="shared" si="51"/>
        <v>0</v>
      </c>
    </row>
    <row r="214" spans="1:40">
      <c r="A214" t="s">
        <v>564</v>
      </c>
      <c r="B214" t="s">
        <v>24</v>
      </c>
      <c r="C214" t="s">
        <v>135</v>
      </c>
      <c r="D214" t="s">
        <v>565</v>
      </c>
      <c r="E214" t="s">
        <v>171</v>
      </c>
      <c r="F214" t="s">
        <v>28</v>
      </c>
      <c r="G214">
        <f t="shared" si="52"/>
        <v>1</v>
      </c>
      <c r="H214">
        <f t="shared" si="53"/>
        <v>0</v>
      </c>
      <c r="I214">
        <f t="shared" si="54"/>
        <v>0</v>
      </c>
      <c r="J214">
        <f t="shared" si="55"/>
        <v>0</v>
      </c>
      <c r="K214">
        <f t="shared" si="56"/>
        <v>0</v>
      </c>
      <c r="L214" t="s">
        <v>29</v>
      </c>
      <c r="M214" t="s">
        <v>51</v>
      </c>
      <c r="N214">
        <f t="shared" si="68"/>
        <v>1</v>
      </c>
      <c r="O214" t="s">
        <v>116</v>
      </c>
      <c r="P214" t="s">
        <v>32</v>
      </c>
      <c r="Q214">
        <v>3</v>
      </c>
      <c r="R214">
        <v>5</v>
      </c>
      <c r="S214">
        <v>5</v>
      </c>
      <c r="T214">
        <v>5</v>
      </c>
      <c r="U214">
        <v>5</v>
      </c>
      <c r="V214">
        <v>2</v>
      </c>
      <c r="W214">
        <f t="shared" si="69"/>
        <v>4.166666666666667</v>
      </c>
      <c r="X214" t="s">
        <v>76</v>
      </c>
      <c r="Y214" t="s">
        <v>34</v>
      </c>
      <c r="Z214" t="s">
        <v>35</v>
      </c>
      <c r="AA214">
        <f t="shared" si="70"/>
        <v>0</v>
      </c>
      <c r="AB214">
        <v>30</v>
      </c>
      <c r="AC214" t="s">
        <v>100</v>
      </c>
      <c r="AD214">
        <f t="shared" si="71"/>
        <v>4</v>
      </c>
      <c r="AE214" t="s">
        <v>55</v>
      </c>
      <c r="AF214" t="s">
        <v>56</v>
      </c>
      <c r="AG214">
        <f t="shared" si="61"/>
        <v>0</v>
      </c>
      <c r="AH214">
        <f t="shared" si="62"/>
        <v>1</v>
      </c>
      <c r="AI214">
        <f t="shared" si="63"/>
        <v>0</v>
      </c>
      <c r="AJ214">
        <f t="shared" si="64"/>
        <v>0</v>
      </c>
      <c r="AK214">
        <f t="shared" si="65"/>
        <v>0</v>
      </c>
      <c r="AL214">
        <f t="shared" si="66"/>
        <v>0</v>
      </c>
      <c r="AM214">
        <f t="shared" si="67"/>
        <v>0</v>
      </c>
      <c r="AN214">
        <f t="shared" si="51"/>
        <v>0</v>
      </c>
    </row>
    <row r="215" spans="1:40">
      <c r="A215" t="s">
        <v>566</v>
      </c>
      <c r="B215" t="s">
        <v>24</v>
      </c>
      <c r="C215" t="s">
        <v>25</v>
      </c>
      <c r="D215" t="s">
        <v>567</v>
      </c>
      <c r="E215" t="s">
        <v>123</v>
      </c>
      <c r="F215" t="s">
        <v>28</v>
      </c>
      <c r="G215">
        <f t="shared" si="52"/>
        <v>1</v>
      </c>
      <c r="H215">
        <f t="shared" si="53"/>
        <v>0</v>
      </c>
      <c r="I215">
        <f t="shared" si="54"/>
        <v>0</v>
      </c>
      <c r="J215">
        <f t="shared" si="55"/>
        <v>0</v>
      </c>
      <c r="K215">
        <f t="shared" si="56"/>
        <v>0</v>
      </c>
      <c r="L215" t="s">
        <v>42</v>
      </c>
      <c r="M215" t="s">
        <v>51</v>
      </c>
      <c r="N215">
        <f t="shared" si="68"/>
        <v>1</v>
      </c>
      <c r="O215" t="s">
        <v>568</v>
      </c>
      <c r="P215" t="s">
        <v>32</v>
      </c>
      <c r="Q215">
        <v>4</v>
      </c>
      <c r="R215">
        <v>7</v>
      </c>
      <c r="S215">
        <v>9</v>
      </c>
      <c r="T215">
        <v>5</v>
      </c>
      <c r="U215">
        <v>2</v>
      </c>
      <c r="V215">
        <v>8</v>
      </c>
      <c r="W215">
        <f t="shared" si="69"/>
        <v>5.833333333333333</v>
      </c>
      <c r="X215" t="s">
        <v>53</v>
      </c>
      <c r="Y215" t="s">
        <v>67</v>
      </c>
      <c r="Z215" t="s">
        <v>35</v>
      </c>
      <c r="AA215">
        <f t="shared" si="70"/>
        <v>0</v>
      </c>
      <c r="AB215">
        <v>23</v>
      </c>
      <c r="AC215" t="s">
        <v>77</v>
      </c>
      <c r="AD215">
        <f t="shared" si="71"/>
        <v>3</v>
      </c>
      <c r="AE215" t="s">
        <v>37</v>
      </c>
      <c r="AF215" t="s">
        <v>187</v>
      </c>
      <c r="AG215">
        <f t="shared" si="61"/>
        <v>0</v>
      </c>
      <c r="AH215">
        <f t="shared" si="62"/>
        <v>0</v>
      </c>
      <c r="AI215">
        <f t="shared" si="63"/>
        <v>1</v>
      </c>
      <c r="AJ215">
        <f t="shared" si="64"/>
        <v>0</v>
      </c>
      <c r="AK215">
        <f t="shared" si="65"/>
        <v>0</v>
      </c>
      <c r="AL215">
        <f t="shared" si="66"/>
        <v>0</v>
      </c>
      <c r="AM215">
        <f t="shared" si="67"/>
        <v>0</v>
      </c>
      <c r="AN215">
        <f t="shared" si="51"/>
        <v>0</v>
      </c>
    </row>
    <row r="216" spans="1:40">
      <c r="A216" t="s">
        <v>569</v>
      </c>
      <c r="B216" t="s">
        <v>24</v>
      </c>
      <c r="C216" t="s">
        <v>25</v>
      </c>
      <c r="D216" t="s">
        <v>570</v>
      </c>
      <c r="E216" t="s">
        <v>59</v>
      </c>
      <c r="F216" t="s">
        <v>50</v>
      </c>
      <c r="G216">
        <f t="shared" si="52"/>
        <v>0</v>
      </c>
      <c r="H216">
        <f t="shared" si="53"/>
        <v>1</v>
      </c>
      <c r="I216">
        <f t="shared" si="54"/>
        <v>0</v>
      </c>
      <c r="J216">
        <f t="shared" si="55"/>
        <v>0</v>
      </c>
      <c r="K216">
        <f t="shared" si="56"/>
        <v>0</v>
      </c>
      <c r="L216" t="s">
        <v>42</v>
      </c>
      <c r="M216" t="s">
        <v>51</v>
      </c>
      <c r="N216">
        <f t="shared" si="68"/>
        <v>1</v>
      </c>
      <c r="O216" t="s">
        <v>31</v>
      </c>
      <c r="P216" t="s">
        <v>32</v>
      </c>
      <c r="Q216">
        <v>6</v>
      </c>
      <c r="R216">
        <v>6</v>
      </c>
      <c r="S216">
        <v>6</v>
      </c>
      <c r="T216">
        <v>5</v>
      </c>
      <c r="U216">
        <v>4</v>
      </c>
      <c r="V216">
        <v>7</v>
      </c>
      <c r="W216">
        <f t="shared" si="69"/>
        <v>5.666666666666667</v>
      </c>
      <c r="X216" t="s">
        <v>76</v>
      </c>
      <c r="Y216" t="s">
        <v>54</v>
      </c>
      <c r="Z216" t="s">
        <v>35</v>
      </c>
      <c r="AA216">
        <f t="shared" si="70"/>
        <v>0</v>
      </c>
      <c r="AB216">
        <v>24</v>
      </c>
      <c r="AC216" t="s">
        <v>77</v>
      </c>
      <c r="AD216">
        <f t="shared" si="71"/>
        <v>3</v>
      </c>
      <c r="AE216" t="s">
        <v>88</v>
      </c>
      <c r="AF216" t="s">
        <v>38</v>
      </c>
      <c r="AG216">
        <f t="shared" si="61"/>
        <v>1</v>
      </c>
      <c r="AH216">
        <f t="shared" si="62"/>
        <v>0</v>
      </c>
      <c r="AI216">
        <f t="shared" si="63"/>
        <v>0</v>
      </c>
      <c r="AJ216">
        <f t="shared" si="64"/>
        <v>0</v>
      </c>
      <c r="AK216">
        <f t="shared" si="65"/>
        <v>0</v>
      </c>
      <c r="AL216">
        <f t="shared" si="66"/>
        <v>0</v>
      </c>
      <c r="AM216">
        <f t="shared" si="67"/>
        <v>0</v>
      </c>
      <c r="AN216">
        <f t="shared" si="51"/>
        <v>0</v>
      </c>
    </row>
    <row r="217" spans="1:40">
      <c r="A217" t="s">
        <v>571</v>
      </c>
      <c r="B217" t="s">
        <v>24</v>
      </c>
      <c r="C217" t="s">
        <v>25</v>
      </c>
      <c r="D217" t="s">
        <v>572</v>
      </c>
      <c r="E217" t="s">
        <v>519</v>
      </c>
      <c r="F217" t="s">
        <v>28</v>
      </c>
      <c r="G217">
        <f t="shared" si="52"/>
        <v>1</v>
      </c>
      <c r="H217">
        <f t="shared" si="53"/>
        <v>0</v>
      </c>
      <c r="I217">
        <f t="shared" si="54"/>
        <v>0</v>
      </c>
      <c r="J217">
        <f t="shared" si="55"/>
        <v>0</v>
      </c>
      <c r="K217">
        <f t="shared" si="56"/>
        <v>0</v>
      </c>
      <c r="L217" t="s">
        <v>29</v>
      </c>
      <c r="M217" t="s">
        <v>60</v>
      </c>
      <c r="N217">
        <f t="shared" si="68"/>
        <v>7</v>
      </c>
      <c r="O217" t="s">
        <v>104</v>
      </c>
      <c r="P217" t="s">
        <v>82</v>
      </c>
      <c r="Q217">
        <v>8</v>
      </c>
      <c r="R217">
        <v>9</v>
      </c>
      <c r="S217">
        <v>9</v>
      </c>
      <c r="T217">
        <v>7</v>
      </c>
      <c r="U217">
        <v>6</v>
      </c>
      <c r="V217">
        <v>6</v>
      </c>
      <c r="W217">
        <f t="shared" si="69"/>
        <v>7.5</v>
      </c>
      <c r="X217" t="s">
        <v>76</v>
      </c>
      <c r="Y217" t="s">
        <v>67</v>
      </c>
      <c r="Z217" t="s">
        <v>35</v>
      </c>
      <c r="AA217">
        <f t="shared" si="70"/>
        <v>0</v>
      </c>
      <c r="AB217">
        <v>27</v>
      </c>
      <c r="AC217" t="s">
        <v>100</v>
      </c>
      <c r="AD217">
        <f t="shared" si="71"/>
        <v>4</v>
      </c>
      <c r="AE217" t="s">
        <v>55</v>
      </c>
      <c r="AF217" t="s">
        <v>38</v>
      </c>
      <c r="AG217">
        <f t="shared" si="61"/>
        <v>1</v>
      </c>
      <c r="AH217">
        <f t="shared" si="62"/>
        <v>0</v>
      </c>
      <c r="AI217">
        <f t="shared" si="63"/>
        <v>0</v>
      </c>
      <c r="AJ217">
        <f t="shared" si="64"/>
        <v>0</v>
      </c>
      <c r="AK217">
        <f t="shared" si="65"/>
        <v>0</v>
      </c>
      <c r="AL217">
        <f t="shared" si="66"/>
        <v>0</v>
      </c>
      <c r="AM217">
        <f t="shared" si="67"/>
        <v>0</v>
      </c>
      <c r="AN217">
        <f t="shared" si="51"/>
        <v>0</v>
      </c>
    </row>
    <row r="218" spans="1:40">
      <c r="A218" t="s">
        <v>573</v>
      </c>
      <c r="B218" t="s">
        <v>24</v>
      </c>
      <c r="C218" t="s">
        <v>25</v>
      </c>
      <c r="D218" t="s">
        <v>574</v>
      </c>
      <c r="E218" t="s">
        <v>108</v>
      </c>
      <c r="F218" t="s">
        <v>28</v>
      </c>
      <c r="G218">
        <f t="shared" si="52"/>
        <v>1</v>
      </c>
      <c r="H218">
        <f t="shared" si="53"/>
        <v>0</v>
      </c>
      <c r="I218">
        <f t="shared" si="54"/>
        <v>0</v>
      </c>
      <c r="J218">
        <f t="shared" si="55"/>
        <v>0</v>
      </c>
      <c r="K218">
        <f t="shared" si="56"/>
        <v>0</v>
      </c>
      <c r="L218" t="s">
        <v>29</v>
      </c>
      <c r="M218" t="s">
        <v>91</v>
      </c>
      <c r="N218">
        <f t="shared" si="68"/>
        <v>3</v>
      </c>
      <c r="O218" t="s">
        <v>52</v>
      </c>
      <c r="P218" t="s">
        <v>32</v>
      </c>
      <c r="Q218">
        <v>4</v>
      </c>
      <c r="R218">
        <v>10</v>
      </c>
      <c r="S218">
        <v>10</v>
      </c>
      <c r="T218">
        <v>8</v>
      </c>
      <c r="U218">
        <v>5</v>
      </c>
      <c r="V218">
        <v>6</v>
      </c>
      <c r="W218">
        <f t="shared" si="69"/>
        <v>7.166666666666667</v>
      </c>
      <c r="X218" t="s">
        <v>76</v>
      </c>
      <c r="Y218" t="s">
        <v>34</v>
      </c>
      <c r="Z218" t="s">
        <v>35</v>
      </c>
      <c r="AA218">
        <f t="shared" si="70"/>
        <v>0</v>
      </c>
      <c r="AB218">
        <v>32</v>
      </c>
      <c r="AC218" t="s">
        <v>77</v>
      </c>
      <c r="AD218">
        <f t="shared" si="71"/>
        <v>3</v>
      </c>
      <c r="AE218" t="s">
        <v>46</v>
      </c>
      <c r="AF218" t="s">
        <v>38</v>
      </c>
      <c r="AG218">
        <f t="shared" si="61"/>
        <v>1</v>
      </c>
      <c r="AH218">
        <f t="shared" si="62"/>
        <v>0</v>
      </c>
      <c r="AI218">
        <f t="shared" si="63"/>
        <v>0</v>
      </c>
      <c r="AJ218">
        <f t="shared" si="64"/>
        <v>0</v>
      </c>
      <c r="AK218">
        <f t="shared" si="65"/>
        <v>0</v>
      </c>
      <c r="AL218">
        <f t="shared" si="66"/>
        <v>0</v>
      </c>
      <c r="AM218">
        <f t="shared" si="67"/>
        <v>0</v>
      </c>
      <c r="AN218">
        <f t="shared" si="51"/>
        <v>0</v>
      </c>
    </row>
    <row r="219" spans="1:40">
      <c r="A219" t="s">
        <v>575</v>
      </c>
      <c r="B219" t="s">
        <v>24</v>
      </c>
      <c r="C219" t="s">
        <v>25</v>
      </c>
      <c r="D219" t="s">
        <v>576</v>
      </c>
      <c r="E219" t="s">
        <v>577</v>
      </c>
      <c r="F219" t="s">
        <v>28</v>
      </c>
      <c r="G219">
        <f t="shared" si="52"/>
        <v>1</v>
      </c>
      <c r="H219">
        <f t="shared" si="53"/>
        <v>0</v>
      </c>
      <c r="I219">
        <f t="shared" si="54"/>
        <v>0</v>
      </c>
      <c r="J219">
        <f t="shared" si="55"/>
        <v>0</v>
      </c>
      <c r="K219">
        <f t="shared" si="56"/>
        <v>0</v>
      </c>
      <c r="L219" t="s">
        <v>29</v>
      </c>
      <c r="M219" t="s">
        <v>43</v>
      </c>
      <c r="N219">
        <f t="shared" si="68"/>
        <v>2</v>
      </c>
      <c r="O219" t="s">
        <v>116</v>
      </c>
      <c r="P219" t="s">
        <v>32</v>
      </c>
      <c r="Q219">
        <v>3</v>
      </c>
      <c r="R219">
        <v>5</v>
      </c>
      <c r="S219">
        <v>4</v>
      </c>
      <c r="T219">
        <v>4</v>
      </c>
      <c r="U219">
        <v>4</v>
      </c>
      <c r="V219">
        <v>4</v>
      </c>
      <c r="W219">
        <f t="shared" si="69"/>
        <v>4</v>
      </c>
      <c r="X219" t="s">
        <v>76</v>
      </c>
      <c r="Y219" t="s">
        <v>54</v>
      </c>
      <c r="Z219" t="s">
        <v>35</v>
      </c>
      <c r="AA219">
        <f t="shared" si="70"/>
        <v>0</v>
      </c>
      <c r="AB219">
        <v>50</v>
      </c>
      <c r="AC219" t="s">
        <v>77</v>
      </c>
      <c r="AD219">
        <f t="shared" si="71"/>
        <v>3</v>
      </c>
      <c r="AE219" t="s">
        <v>37</v>
      </c>
      <c r="AF219" t="s">
        <v>38</v>
      </c>
      <c r="AG219">
        <f t="shared" si="61"/>
        <v>1</v>
      </c>
      <c r="AH219">
        <f t="shared" si="62"/>
        <v>0</v>
      </c>
      <c r="AI219">
        <f t="shared" si="63"/>
        <v>0</v>
      </c>
      <c r="AJ219">
        <f t="shared" si="64"/>
        <v>0</v>
      </c>
      <c r="AK219">
        <f t="shared" si="65"/>
        <v>0</v>
      </c>
      <c r="AL219">
        <f t="shared" si="66"/>
        <v>0</v>
      </c>
      <c r="AM219">
        <f t="shared" si="67"/>
        <v>0</v>
      </c>
      <c r="AN219">
        <f t="shared" si="51"/>
        <v>0</v>
      </c>
    </row>
    <row r="220" spans="1:40">
      <c r="A220" t="s">
        <v>578</v>
      </c>
      <c r="B220" t="s">
        <v>24</v>
      </c>
      <c r="C220" t="s">
        <v>25</v>
      </c>
      <c r="D220" t="s">
        <v>576</v>
      </c>
      <c r="E220" t="s">
        <v>80</v>
      </c>
      <c r="F220" t="s">
        <v>579</v>
      </c>
      <c r="G220">
        <f t="shared" si="52"/>
        <v>0</v>
      </c>
      <c r="H220">
        <f t="shared" si="53"/>
        <v>0</v>
      </c>
      <c r="I220">
        <f t="shared" si="54"/>
        <v>0</v>
      </c>
      <c r="J220">
        <f t="shared" si="55"/>
        <v>0</v>
      </c>
      <c r="K220">
        <f t="shared" si="56"/>
        <v>0</v>
      </c>
      <c r="L220" t="s">
        <v>29</v>
      </c>
      <c r="M220" t="s">
        <v>91</v>
      </c>
      <c r="N220">
        <f t="shared" si="68"/>
        <v>3</v>
      </c>
      <c r="O220" t="s">
        <v>52</v>
      </c>
      <c r="P220" t="s">
        <v>32</v>
      </c>
      <c r="Q220">
        <v>7</v>
      </c>
      <c r="R220">
        <v>7</v>
      </c>
      <c r="S220">
        <v>8</v>
      </c>
      <c r="T220">
        <v>9</v>
      </c>
      <c r="U220">
        <v>10</v>
      </c>
      <c r="V220">
        <v>10</v>
      </c>
      <c r="W220">
        <f t="shared" si="69"/>
        <v>8.5</v>
      </c>
      <c r="X220" t="s">
        <v>76</v>
      </c>
      <c r="Y220" t="s">
        <v>34</v>
      </c>
      <c r="Z220" t="s">
        <v>35</v>
      </c>
      <c r="AA220">
        <f t="shared" si="70"/>
        <v>0</v>
      </c>
      <c r="AB220">
        <v>29</v>
      </c>
      <c r="AC220" t="s">
        <v>96</v>
      </c>
      <c r="AD220">
        <f t="shared" si="71"/>
        <v>1</v>
      </c>
      <c r="AE220" t="s">
        <v>37</v>
      </c>
      <c r="AF220" t="s">
        <v>38</v>
      </c>
      <c r="AG220">
        <f t="shared" si="61"/>
        <v>1</v>
      </c>
      <c r="AH220">
        <f t="shared" si="62"/>
        <v>0</v>
      </c>
      <c r="AI220">
        <f t="shared" si="63"/>
        <v>0</v>
      </c>
      <c r="AJ220">
        <f t="shared" si="64"/>
        <v>0</v>
      </c>
      <c r="AK220">
        <f t="shared" si="65"/>
        <v>0</v>
      </c>
      <c r="AL220">
        <f t="shared" si="66"/>
        <v>0</v>
      </c>
      <c r="AM220">
        <f t="shared" si="67"/>
        <v>0</v>
      </c>
      <c r="AN220">
        <f t="shared" si="51"/>
        <v>0</v>
      </c>
    </row>
    <row r="221" spans="1:40">
      <c r="A221" t="s">
        <v>580</v>
      </c>
      <c r="B221" t="s">
        <v>24</v>
      </c>
      <c r="C221" t="s">
        <v>457</v>
      </c>
      <c r="D221" t="s">
        <v>581</v>
      </c>
      <c r="E221" t="s">
        <v>204</v>
      </c>
      <c r="F221" t="s">
        <v>75</v>
      </c>
      <c r="G221">
        <f t="shared" si="52"/>
        <v>0</v>
      </c>
      <c r="H221">
        <f t="shared" si="53"/>
        <v>0</v>
      </c>
      <c r="I221">
        <f t="shared" si="54"/>
        <v>0</v>
      </c>
      <c r="J221">
        <f t="shared" si="55"/>
        <v>0</v>
      </c>
      <c r="K221">
        <f t="shared" si="56"/>
        <v>0</v>
      </c>
      <c r="L221" t="s">
        <v>42</v>
      </c>
      <c r="M221" t="s">
        <v>51</v>
      </c>
      <c r="N221">
        <f t="shared" si="68"/>
        <v>1</v>
      </c>
      <c r="O221" t="s">
        <v>104</v>
      </c>
      <c r="P221" t="s">
        <v>32</v>
      </c>
      <c r="Q221">
        <v>0</v>
      </c>
      <c r="R221">
        <v>0</v>
      </c>
      <c r="S221">
        <v>3</v>
      </c>
      <c r="T221">
        <v>0</v>
      </c>
      <c r="U221">
        <v>0</v>
      </c>
      <c r="V221">
        <v>8</v>
      </c>
      <c r="W221">
        <f t="shared" si="69"/>
        <v>1.8333333333333333</v>
      </c>
      <c r="X221" t="s">
        <v>66</v>
      </c>
      <c r="Y221" t="s">
        <v>67</v>
      </c>
      <c r="Z221" t="s">
        <v>35</v>
      </c>
      <c r="AA221">
        <f t="shared" si="70"/>
        <v>0</v>
      </c>
      <c r="AB221">
        <v>27</v>
      </c>
      <c r="AC221" t="s">
        <v>77</v>
      </c>
      <c r="AD221">
        <f t="shared" si="71"/>
        <v>3</v>
      </c>
      <c r="AE221" t="s">
        <v>55</v>
      </c>
      <c r="AF221" t="s">
        <v>56</v>
      </c>
      <c r="AG221">
        <f t="shared" si="61"/>
        <v>0</v>
      </c>
      <c r="AH221">
        <f t="shared" si="62"/>
        <v>1</v>
      </c>
      <c r="AI221">
        <f t="shared" si="63"/>
        <v>0</v>
      </c>
      <c r="AJ221">
        <f t="shared" si="64"/>
        <v>0</v>
      </c>
      <c r="AK221">
        <f t="shared" si="65"/>
        <v>0</v>
      </c>
      <c r="AL221">
        <f t="shared" si="66"/>
        <v>0</v>
      </c>
      <c r="AM221">
        <f t="shared" si="67"/>
        <v>0</v>
      </c>
      <c r="AN221">
        <f t="shared" si="51"/>
        <v>0</v>
      </c>
    </row>
    <row r="222" spans="1:40">
      <c r="A222" t="s">
        <v>582</v>
      </c>
      <c r="B222" t="s">
        <v>24</v>
      </c>
      <c r="C222" t="s">
        <v>25</v>
      </c>
      <c r="D222" t="s">
        <v>583</v>
      </c>
      <c r="E222" t="s">
        <v>584</v>
      </c>
      <c r="F222" t="s">
        <v>52</v>
      </c>
      <c r="G222">
        <f t="shared" si="52"/>
        <v>0</v>
      </c>
      <c r="H222">
        <f t="shared" si="53"/>
        <v>0</v>
      </c>
      <c r="I222">
        <f t="shared" si="54"/>
        <v>0</v>
      </c>
      <c r="J222">
        <f t="shared" si="55"/>
        <v>0</v>
      </c>
      <c r="K222">
        <f t="shared" si="56"/>
        <v>0</v>
      </c>
      <c r="L222" t="s">
        <v>42</v>
      </c>
      <c r="M222" t="s">
        <v>51</v>
      </c>
      <c r="N222">
        <f t="shared" si="68"/>
        <v>1</v>
      </c>
      <c r="O222" t="s">
        <v>52</v>
      </c>
      <c r="P222" t="s">
        <v>45</v>
      </c>
      <c r="Q222">
        <v>1</v>
      </c>
      <c r="R222">
        <v>7</v>
      </c>
      <c r="S222">
        <v>7</v>
      </c>
      <c r="T222">
        <v>1</v>
      </c>
      <c r="U222">
        <v>4</v>
      </c>
      <c r="V222">
        <v>10</v>
      </c>
      <c r="W222">
        <f t="shared" si="69"/>
        <v>5</v>
      </c>
      <c r="X222" t="s">
        <v>76</v>
      </c>
      <c r="Y222" t="s">
        <v>67</v>
      </c>
      <c r="Z222" t="s">
        <v>35</v>
      </c>
      <c r="AA222">
        <f t="shared" si="70"/>
        <v>0</v>
      </c>
      <c r="AB222">
        <v>23</v>
      </c>
      <c r="AC222" t="s">
        <v>138</v>
      </c>
      <c r="AD222">
        <f t="shared" si="71"/>
        <v>2</v>
      </c>
      <c r="AE222" t="s">
        <v>37</v>
      </c>
      <c r="AF222" t="s">
        <v>38</v>
      </c>
      <c r="AG222">
        <f t="shared" si="61"/>
        <v>1</v>
      </c>
      <c r="AH222">
        <f t="shared" si="62"/>
        <v>0</v>
      </c>
      <c r="AI222">
        <f t="shared" si="63"/>
        <v>0</v>
      </c>
      <c r="AJ222">
        <f t="shared" si="64"/>
        <v>0</v>
      </c>
      <c r="AK222">
        <f t="shared" si="65"/>
        <v>0</v>
      </c>
      <c r="AL222">
        <f t="shared" si="66"/>
        <v>0</v>
      </c>
      <c r="AM222">
        <f t="shared" si="67"/>
        <v>0</v>
      </c>
      <c r="AN222">
        <f t="shared" si="51"/>
        <v>0</v>
      </c>
    </row>
    <row r="223" spans="1:40">
      <c r="A223" t="s">
        <v>585</v>
      </c>
      <c r="B223" t="s">
        <v>24</v>
      </c>
      <c r="C223" t="s">
        <v>25</v>
      </c>
      <c r="D223" t="s">
        <v>586</v>
      </c>
      <c r="E223" t="s">
        <v>587</v>
      </c>
      <c r="F223" t="s">
        <v>28</v>
      </c>
      <c r="G223">
        <f t="shared" si="52"/>
        <v>1</v>
      </c>
      <c r="H223">
        <f t="shared" si="53"/>
        <v>0</v>
      </c>
      <c r="I223">
        <f t="shared" si="54"/>
        <v>0</v>
      </c>
      <c r="J223">
        <f t="shared" si="55"/>
        <v>0</v>
      </c>
      <c r="K223">
        <f t="shared" si="56"/>
        <v>0</v>
      </c>
      <c r="L223" t="s">
        <v>29</v>
      </c>
      <c r="M223" t="s">
        <v>51</v>
      </c>
      <c r="N223">
        <f t="shared" si="68"/>
        <v>1</v>
      </c>
      <c r="O223" t="s">
        <v>44</v>
      </c>
      <c r="P223" t="s">
        <v>32</v>
      </c>
      <c r="Q223">
        <v>4</v>
      </c>
      <c r="R223">
        <v>7</v>
      </c>
      <c r="S223">
        <v>8</v>
      </c>
      <c r="T223">
        <v>7</v>
      </c>
      <c r="U223">
        <v>8</v>
      </c>
      <c r="V223">
        <v>8</v>
      </c>
      <c r="W223">
        <f t="shared" si="69"/>
        <v>7</v>
      </c>
      <c r="X223" t="s">
        <v>66</v>
      </c>
      <c r="Y223" t="s">
        <v>67</v>
      </c>
      <c r="Z223" t="s">
        <v>35</v>
      </c>
      <c r="AA223">
        <f t="shared" si="70"/>
        <v>0</v>
      </c>
      <c r="AB223">
        <v>31</v>
      </c>
      <c r="AC223" t="s">
        <v>77</v>
      </c>
      <c r="AD223">
        <f t="shared" si="71"/>
        <v>3</v>
      </c>
      <c r="AE223" t="s">
        <v>55</v>
      </c>
      <c r="AF223" t="s">
        <v>56</v>
      </c>
      <c r="AG223">
        <f t="shared" si="61"/>
        <v>0</v>
      </c>
      <c r="AH223">
        <f t="shared" si="62"/>
        <v>1</v>
      </c>
      <c r="AI223">
        <f t="shared" si="63"/>
        <v>0</v>
      </c>
      <c r="AJ223">
        <f t="shared" si="64"/>
        <v>0</v>
      </c>
      <c r="AK223">
        <f t="shared" si="65"/>
        <v>0</v>
      </c>
      <c r="AL223">
        <f t="shared" si="66"/>
        <v>0</v>
      </c>
      <c r="AM223">
        <f t="shared" si="67"/>
        <v>0</v>
      </c>
      <c r="AN223">
        <f t="shared" si="51"/>
        <v>0</v>
      </c>
    </row>
    <row r="224" spans="1:40">
      <c r="A224" t="s">
        <v>588</v>
      </c>
      <c r="B224" t="s">
        <v>24</v>
      </c>
      <c r="C224" t="s">
        <v>25</v>
      </c>
      <c r="D224" t="s">
        <v>163</v>
      </c>
      <c r="E224" t="s">
        <v>589</v>
      </c>
      <c r="F224" t="s">
        <v>420</v>
      </c>
      <c r="G224">
        <f t="shared" si="52"/>
        <v>0</v>
      </c>
      <c r="H224">
        <f t="shared" si="53"/>
        <v>0</v>
      </c>
      <c r="I224">
        <f t="shared" si="54"/>
        <v>0</v>
      </c>
      <c r="J224">
        <f t="shared" si="55"/>
        <v>1</v>
      </c>
      <c r="K224">
        <f t="shared" si="56"/>
        <v>0</v>
      </c>
      <c r="L224" t="s">
        <v>42</v>
      </c>
      <c r="M224" t="s">
        <v>51</v>
      </c>
      <c r="N224">
        <f t="shared" si="68"/>
        <v>1</v>
      </c>
      <c r="O224" t="s">
        <v>116</v>
      </c>
      <c r="P224" t="s">
        <v>32</v>
      </c>
      <c r="Q224">
        <v>2</v>
      </c>
      <c r="R224">
        <v>9</v>
      </c>
      <c r="S224">
        <v>7</v>
      </c>
      <c r="T224">
        <v>7</v>
      </c>
      <c r="U224">
        <v>5</v>
      </c>
      <c r="V224">
        <v>6</v>
      </c>
      <c r="W224">
        <f t="shared" si="69"/>
        <v>6</v>
      </c>
      <c r="X224" t="s">
        <v>66</v>
      </c>
      <c r="Y224" t="s">
        <v>67</v>
      </c>
      <c r="Z224" t="s">
        <v>35</v>
      </c>
      <c r="AA224">
        <f t="shared" si="70"/>
        <v>0</v>
      </c>
      <c r="AB224">
        <v>31</v>
      </c>
      <c r="AC224" t="s">
        <v>36</v>
      </c>
      <c r="AD224" t="str">
        <f t="shared" si="71"/>
        <v xml:space="preserve"> </v>
      </c>
      <c r="AE224" t="s">
        <v>37</v>
      </c>
      <c r="AF224" t="s">
        <v>187</v>
      </c>
      <c r="AG224">
        <f t="shared" si="61"/>
        <v>0</v>
      </c>
      <c r="AH224">
        <f t="shared" si="62"/>
        <v>0</v>
      </c>
      <c r="AI224">
        <f t="shared" si="63"/>
        <v>1</v>
      </c>
      <c r="AJ224">
        <f t="shared" si="64"/>
        <v>0</v>
      </c>
      <c r="AK224">
        <f t="shared" si="65"/>
        <v>0</v>
      </c>
      <c r="AL224">
        <f t="shared" si="66"/>
        <v>0</v>
      </c>
      <c r="AM224">
        <f t="shared" si="67"/>
        <v>0</v>
      </c>
      <c r="AN224">
        <f t="shared" si="51"/>
        <v>0</v>
      </c>
    </row>
    <row r="225" spans="1:40">
      <c r="A225" t="s">
        <v>590</v>
      </c>
      <c r="B225" t="s">
        <v>24</v>
      </c>
      <c r="C225" t="s">
        <v>25</v>
      </c>
      <c r="D225" t="s">
        <v>591</v>
      </c>
      <c r="E225" t="s">
        <v>65</v>
      </c>
      <c r="F225" t="s">
        <v>28</v>
      </c>
      <c r="G225">
        <f t="shared" si="52"/>
        <v>1</v>
      </c>
      <c r="H225">
        <f t="shared" si="53"/>
        <v>0</v>
      </c>
      <c r="I225">
        <f t="shared" si="54"/>
        <v>0</v>
      </c>
      <c r="J225">
        <f t="shared" si="55"/>
        <v>0</v>
      </c>
      <c r="K225">
        <f t="shared" si="56"/>
        <v>0</v>
      </c>
      <c r="L225" t="s">
        <v>42</v>
      </c>
      <c r="M225" t="s">
        <v>91</v>
      </c>
      <c r="N225">
        <f t="shared" si="68"/>
        <v>3</v>
      </c>
      <c r="O225" t="s">
        <v>44</v>
      </c>
      <c r="P225" t="s">
        <v>32</v>
      </c>
      <c r="Q225">
        <v>3</v>
      </c>
      <c r="R225">
        <v>5</v>
      </c>
      <c r="S225">
        <v>5</v>
      </c>
      <c r="T225">
        <v>5</v>
      </c>
      <c r="U225">
        <v>3</v>
      </c>
      <c r="V225">
        <v>3</v>
      </c>
      <c r="W225">
        <f t="shared" si="69"/>
        <v>4</v>
      </c>
      <c r="X225" t="s">
        <v>33</v>
      </c>
      <c r="Y225" t="s">
        <v>67</v>
      </c>
      <c r="Z225" t="s">
        <v>35</v>
      </c>
      <c r="AA225">
        <f t="shared" si="70"/>
        <v>0</v>
      </c>
      <c r="AB225">
        <v>29</v>
      </c>
      <c r="AC225" t="s">
        <v>100</v>
      </c>
      <c r="AD225">
        <f t="shared" si="71"/>
        <v>4</v>
      </c>
      <c r="AE225" t="s">
        <v>88</v>
      </c>
      <c r="AF225" t="s">
        <v>38</v>
      </c>
      <c r="AG225">
        <f t="shared" si="61"/>
        <v>1</v>
      </c>
      <c r="AH225">
        <f t="shared" si="62"/>
        <v>0</v>
      </c>
      <c r="AI225">
        <f t="shared" si="63"/>
        <v>0</v>
      </c>
      <c r="AJ225">
        <f t="shared" si="64"/>
        <v>0</v>
      </c>
      <c r="AK225">
        <f t="shared" si="65"/>
        <v>0</v>
      </c>
      <c r="AL225">
        <f t="shared" si="66"/>
        <v>0</v>
      </c>
      <c r="AM225">
        <f t="shared" si="67"/>
        <v>0</v>
      </c>
      <c r="AN225">
        <f t="shared" si="51"/>
        <v>0</v>
      </c>
    </row>
    <row r="226" spans="1:40" hidden="1">
      <c r="A226" t="s">
        <v>592</v>
      </c>
      <c r="B226" t="s">
        <v>24</v>
      </c>
      <c r="C226" t="s">
        <v>25</v>
      </c>
      <c r="D226" t="s">
        <v>292</v>
      </c>
      <c r="E226" t="s">
        <v>137</v>
      </c>
      <c r="F226" t="s">
        <v>28</v>
      </c>
      <c r="G226">
        <f t="shared" si="52"/>
        <v>1</v>
      </c>
      <c r="H226">
        <f t="shared" si="53"/>
        <v>0</v>
      </c>
      <c r="I226">
        <f t="shared" si="54"/>
        <v>0</v>
      </c>
      <c r="J226">
        <f t="shared" si="55"/>
        <v>0</v>
      </c>
      <c r="K226">
        <f t="shared" si="56"/>
        <v>0</v>
      </c>
      <c r="L226" t="s">
        <v>42</v>
      </c>
      <c r="M226" t="s">
        <v>43</v>
      </c>
      <c r="N226">
        <f t="shared" si="68"/>
        <v>2</v>
      </c>
      <c r="O226" t="s">
        <v>52</v>
      </c>
      <c r="P226" t="s">
        <v>32</v>
      </c>
      <c r="Q226">
        <v>6</v>
      </c>
      <c r="R226">
        <v>8</v>
      </c>
      <c r="S226">
        <v>5</v>
      </c>
      <c r="T226">
        <v>5</v>
      </c>
      <c r="U226">
        <v>6</v>
      </c>
      <c r="V226">
        <v>9</v>
      </c>
      <c r="W226">
        <f t="shared" si="69"/>
        <v>6.5</v>
      </c>
      <c r="X226" t="s">
        <v>76</v>
      </c>
      <c r="Y226" t="s">
        <v>34</v>
      </c>
      <c r="Z226" t="s">
        <v>62</v>
      </c>
      <c r="AA226">
        <f t="shared" si="70"/>
        <v>1</v>
      </c>
      <c r="AB226">
        <v>42</v>
      </c>
      <c r="AC226" t="s">
        <v>100</v>
      </c>
      <c r="AD226">
        <f t="shared" si="71"/>
        <v>4</v>
      </c>
      <c r="AE226" t="s">
        <v>37</v>
      </c>
      <c r="AF226" t="s">
        <v>187</v>
      </c>
      <c r="AG226">
        <f t="shared" si="61"/>
        <v>0</v>
      </c>
      <c r="AH226">
        <f t="shared" si="62"/>
        <v>0</v>
      </c>
      <c r="AI226">
        <f t="shared" si="63"/>
        <v>1</v>
      </c>
      <c r="AJ226">
        <f t="shared" si="64"/>
        <v>0</v>
      </c>
      <c r="AK226">
        <f t="shared" si="65"/>
        <v>0</v>
      </c>
      <c r="AL226">
        <f t="shared" si="66"/>
        <v>0</v>
      </c>
      <c r="AM226">
        <f t="shared" si="67"/>
        <v>0</v>
      </c>
      <c r="AN226">
        <f t="shared" si="51"/>
        <v>0</v>
      </c>
    </row>
    <row r="227" spans="1:40" hidden="1">
      <c r="A227" t="s">
        <v>593</v>
      </c>
      <c r="B227" t="s">
        <v>24</v>
      </c>
      <c r="C227" t="s">
        <v>25</v>
      </c>
      <c r="D227" t="s">
        <v>594</v>
      </c>
      <c r="E227" t="s">
        <v>80</v>
      </c>
      <c r="F227" t="s">
        <v>75</v>
      </c>
      <c r="G227">
        <f t="shared" si="52"/>
        <v>0</v>
      </c>
      <c r="H227">
        <f t="shared" si="53"/>
        <v>0</v>
      </c>
      <c r="I227">
        <f t="shared" si="54"/>
        <v>0</v>
      </c>
      <c r="J227">
        <f t="shared" si="55"/>
        <v>0</v>
      </c>
      <c r="K227">
        <f t="shared" si="56"/>
        <v>0</v>
      </c>
      <c r="L227" t="s">
        <v>42</v>
      </c>
      <c r="M227" t="s">
        <v>51</v>
      </c>
      <c r="N227">
        <f t="shared" si="68"/>
        <v>1</v>
      </c>
      <c r="O227" t="s">
        <v>52</v>
      </c>
      <c r="P227" t="s">
        <v>52</v>
      </c>
      <c r="Q227">
        <v>0</v>
      </c>
      <c r="R227">
        <v>0</v>
      </c>
      <c r="S227">
        <v>1</v>
      </c>
      <c r="T227">
        <v>1</v>
      </c>
      <c r="U227">
        <v>0</v>
      </c>
      <c r="V227">
        <v>1</v>
      </c>
      <c r="W227">
        <f t="shared" si="69"/>
        <v>0.5</v>
      </c>
      <c r="X227" t="s">
        <v>76</v>
      </c>
      <c r="Y227" t="s">
        <v>34</v>
      </c>
      <c r="Z227" t="s">
        <v>62</v>
      </c>
      <c r="AA227">
        <f t="shared" si="70"/>
        <v>1</v>
      </c>
      <c r="AB227">
        <v>24</v>
      </c>
      <c r="AC227" t="s">
        <v>96</v>
      </c>
      <c r="AD227">
        <f t="shared" si="71"/>
        <v>1</v>
      </c>
      <c r="AE227" t="s">
        <v>88</v>
      </c>
      <c r="AF227" t="s">
        <v>38</v>
      </c>
      <c r="AG227">
        <f t="shared" si="61"/>
        <v>1</v>
      </c>
      <c r="AH227">
        <f t="shared" si="62"/>
        <v>0</v>
      </c>
      <c r="AI227">
        <f t="shared" si="63"/>
        <v>0</v>
      </c>
      <c r="AJ227">
        <f t="shared" si="64"/>
        <v>0</v>
      </c>
      <c r="AK227">
        <f t="shared" si="65"/>
        <v>0</v>
      </c>
      <c r="AL227">
        <f t="shared" si="66"/>
        <v>0</v>
      </c>
      <c r="AM227">
        <f t="shared" si="67"/>
        <v>0</v>
      </c>
      <c r="AN227">
        <f t="shared" si="51"/>
        <v>0</v>
      </c>
    </row>
    <row r="228" spans="1:40">
      <c r="A228" t="s">
        <v>595</v>
      </c>
      <c r="B228" t="s">
        <v>24</v>
      </c>
      <c r="C228" t="s">
        <v>25</v>
      </c>
      <c r="D228" t="s">
        <v>596</v>
      </c>
      <c r="E228" t="s">
        <v>597</v>
      </c>
      <c r="F228" t="s">
        <v>28</v>
      </c>
      <c r="G228">
        <f t="shared" si="52"/>
        <v>1</v>
      </c>
      <c r="H228">
        <f t="shared" si="53"/>
        <v>0</v>
      </c>
      <c r="I228">
        <f t="shared" si="54"/>
        <v>0</v>
      </c>
      <c r="J228">
        <f t="shared" si="55"/>
        <v>0</v>
      </c>
      <c r="K228">
        <f t="shared" si="56"/>
        <v>0</v>
      </c>
      <c r="L228" t="s">
        <v>29</v>
      </c>
      <c r="M228" t="s">
        <v>91</v>
      </c>
      <c r="N228">
        <f t="shared" si="68"/>
        <v>3</v>
      </c>
      <c r="O228" t="s">
        <v>52</v>
      </c>
      <c r="P228" t="s">
        <v>32</v>
      </c>
      <c r="Q228">
        <v>5</v>
      </c>
      <c r="R228">
        <v>9</v>
      </c>
      <c r="S228">
        <v>10</v>
      </c>
      <c r="T228">
        <v>10</v>
      </c>
      <c r="U228">
        <v>5</v>
      </c>
      <c r="V228">
        <v>10</v>
      </c>
      <c r="W228">
        <f t="shared" si="69"/>
        <v>8.1666666666666661</v>
      </c>
      <c r="X228" t="s">
        <v>76</v>
      </c>
      <c r="Y228" t="s">
        <v>67</v>
      </c>
      <c r="Z228" t="s">
        <v>35</v>
      </c>
      <c r="AA228">
        <f t="shared" si="70"/>
        <v>0</v>
      </c>
      <c r="AB228">
        <v>26</v>
      </c>
      <c r="AC228" t="s">
        <v>77</v>
      </c>
      <c r="AD228">
        <f t="shared" si="71"/>
        <v>3</v>
      </c>
      <c r="AE228" t="s">
        <v>55</v>
      </c>
      <c r="AF228" t="s">
        <v>38</v>
      </c>
      <c r="AG228">
        <f t="shared" si="61"/>
        <v>1</v>
      </c>
      <c r="AH228">
        <f t="shared" si="62"/>
        <v>0</v>
      </c>
      <c r="AI228">
        <f t="shared" si="63"/>
        <v>0</v>
      </c>
      <c r="AJ228">
        <f t="shared" si="64"/>
        <v>0</v>
      </c>
      <c r="AK228">
        <f t="shared" si="65"/>
        <v>0</v>
      </c>
      <c r="AL228">
        <f t="shared" si="66"/>
        <v>0</v>
      </c>
      <c r="AM228">
        <f t="shared" si="67"/>
        <v>0</v>
      </c>
      <c r="AN228">
        <f t="shared" si="51"/>
        <v>0</v>
      </c>
    </row>
    <row r="229" spans="1:40">
      <c r="A229" t="s">
        <v>598</v>
      </c>
      <c r="B229" t="s">
        <v>24</v>
      </c>
      <c r="C229" t="s">
        <v>25</v>
      </c>
      <c r="D229" t="s">
        <v>599</v>
      </c>
      <c r="E229" t="s">
        <v>41</v>
      </c>
      <c r="F229" t="s">
        <v>75</v>
      </c>
      <c r="G229">
        <f t="shared" si="52"/>
        <v>0</v>
      </c>
      <c r="H229">
        <f t="shared" si="53"/>
        <v>0</v>
      </c>
      <c r="I229">
        <f t="shared" si="54"/>
        <v>0</v>
      </c>
      <c r="J229">
        <f t="shared" si="55"/>
        <v>0</v>
      </c>
      <c r="K229">
        <f t="shared" si="56"/>
        <v>0</v>
      </c>
      <c r="L229" t="s">
        <v>29</v>
      </c>
      <c r="M229" t="s">
        <v>51</v>
      </c>
      <c r="N229">
        <f t="shared" si="68"/>
        <v>1</v>
      </c>
      <c r="O229" t="s">
        <v>44</v>
      </c>
      <c r="P229" t="s">
        <v>32</v>
      </c>
      <c r="Q229">
        <v>4</v>
      </c>
      <c r="R229">
        <v>3</v>
      </c>
      <c r="S229">
        <v>5</v>
      </c>
      <c r="T229">
        <v>2</v>
      </c>
      <c r="U229">
        <v>2</v>
      </c>
      <c r="V229">
        <v>3</v>
      </c>
      <c r="W229">
        <f t="shared" si="69"/>
        <v>3.1666666666666665</v>
      </c>
      <c r="X229" t="s">
        <v>66</v>
      </c>
      <c r="Y229" t="s">
        <v>110</v>
      </c>
      <c r="Z229" t="s">
        <v>35</v>
      </c>
      <c r="AA229">
        <f t="shared" si="70"/>
        <v>0</v>
      </c>
      <c r="AB229">
        <v>31</v>
      </c>
      <c r="AC229" t="s">
        <v>77</v>
      </c>
      <c r="AD229">
        <f t="shared" si="71"/>
        <v>3</v>
      </c>
      <c r="AE229" t="s">
        <v>46</v>
      </c>
      <c r="AF229" t="s">
        <v>146</v>
      </c>
      <c r="AG229">
        <f t="shared" si="61"/>
        <v>0</v>
      </c>
      <c r="AH229">
        <f t="shared" si="62"/>
        <v>0</v>
      </c>
      <c r="AI229">
        <f t="shared" si="63"/>
        <v>0</v>
      </c>
      <c r="AJ229">
        <f t="shared" si="64"/>
        <v>1</v>
      </c>
      <c r="AK229">
        <f t="shared" si="65"/>
        <v>0</v>
      </c>
      <c r="AL229">
        <f t="shared" si="66"/>
        <v>0</v>
      </c>
      <c r="AM229">
        <f t="shared" si="67"/>
        <v>0</v>
      </c>
      <c r="AN229">
        <f t="shared" si="51"/>
        <v>0</v>
      </c>
    </row>
    <row r="230" spans="1:40">
      <c r="A230" t="s">
        <v>600</v>
      </c>
      <c r="B230" t="s">
        <v>24</v>
      </c>
      <c r="C230" t="s">
        <v>25</v>
      </c>
      <c r="D230" t="s">
        <v>601</v>
      </c>
      <c r="E230" t="s">
        <v>190</v>
      </c>
      <c r="F230" t="s">
        <v>28</v>
      </c>
      <c r="G230">
        <f t="shared" si="52"/>
        <v>1</v>
      </c>
      <c r="H230">
        <f t="shared" si="53"/>
        <v>0</v>
      </c>
      <c r="I230">
        <f t="shared" si="54"/>
        <v>0</v>
      </c>
      <c r="J230">
        <f t="shared" si="55"/>
        <v>0</v>
      </c>
      <c r="K230">
        <f t="shared" si="56"/>
        <v>0</v>
      </c>
      <c r="L230" t="s">
        <v>29</v>
      </c>
      <c r="M230" t="s">
        <v>51</v>
      </c>
      <c r="N230">
        <f t="shared" si="68"/>
        <v>1</v>
      </c>
      <c r="O230" t="s">
        <v>52</v>
      </c>
      <c r="P230" t="s">
        <v>32</v>
      </c>
      <c r="Q230">
        <v>1</v>
      </c>
      <c r="R230">
        <v>1</v>
      </c>
      <c r="S230">
        <v>1</v>
      </c>
      <c r="T230">
        <v>1</v>
      </c>
      <c r="U230">
        <v>7</v>
      </c>
      <c r="V230">
        <v>9</v>
      </c>
      <c r="W230">
        <f t="shared" si="69"/>
        <v>3.3333333333333335</v>
      </c>
      <c r="X230" t="s">
        <v>76</v>
      </c>
      <c r="Y230" t="s">
        <v>34</v>
      </c>
      <c r="Z230" t="s">
        <v>35</v>
      </c>
      <c r="AA230">
        <f t="shared" si="70"/>
        <v>0</v>
      </c>
      <c r="AB230">
        <v>22</v>
      </c>
      <c r="AC230" t="s">
        <v>77</v>
      </c>
      <c r="AD230">
        <f t="shared" si="71"/>
        <v>3</v>
      </c>
      <c r="AE230" t="s">
        <v>55</v>
      </c>
      <c r="AF230" t="s">
        <v>56</v>
      </c>
      <c r="AG230">
        <f t="shared" si="61"/>
        <v>0</v>
      </c>
      <c r="AH230">
        <f t="shared" si="62"/>
        <v>1</v>
      </c>
      <c r="AI230">
        <f t="shared" si="63"/>
        <v>0</v>
      </c>
      <c r="AJ230">
        <f t="shared" si="64"/>
        <v>0</v>
      </c>
      <c r="AK230">
        <f t="shared" si="65"/>
        <v>0</v>
      </c>
      <c r="AL230">
        <f t="shared" si="66"/>
        <v>0</v>
      </c>
      <c r="AM230">
        <f t="shared" si="67"/>
        <v>0</v>
      </c>
      <c r="AN230">
        <f t="shared" si="51"/>
        <v>0</v>
      </c>
    </row>
    <row r="231" spans="1:40">
      <c r="A231" t="s">
        <v>602</v>
      </c>
      <c r="B231" t="s">
        <v>24</v>
      </c>
      <c r="C231" t="s">
        <v>25</v>
      </c>
      <c r="D231" t="s">
        <v>603</v>
      </c>
      <c r="E231" t="s">
        <v>186</v>
      </c>
      <c r="F231" t="s">
        <v>28</v>
      </c>
      <c r="G231">
        <f t="shared" si="52"/>
        <v>1</v>
      </c>
      <c r="H231">
        <f t="shared" si="53"/>
        <v>0</v>
      </c>
      <c r="I231">
        <f t="shared" si="54"/>
        <v>0</v>
      </c>
      <c r="J231">
        <f t="shared" si="55"/>
        <v>0</v>
      </c>
      <c r="K231">
        <f t="shared" si="56"/>
        <v>0</v>
      </c>
      <c r="L231" t="s">
        <v>29</v>
      </c>
      <c r="M231" t="s">
        <v>91</v>
      </c>
      <c r="N231">
        <f t="shared" si="68"/>
        <v>3</v>
      </c>
      <c r="O231" t="s">
        <v>52</v>
      </c>
      <c r="P231" t="s">
        <v>32</v>
      </c>
      <c r="Q231">
        <v>7</v>
      </c>
      <c r="R231">
        <v>8</v>
      </c>
      <c r="S231">
        <v>10</v>
      </c>
      <c r="T231">
        <v>8</v>
      </c>
      <c r="U231">
        <v>7</v>
      </c>
      <c r="V231">
        <v>5</v>
      </c>
      <c r="W231">
        <f t="shared" si="69"/>
        <v>7.5</v>
      </c>
      <c r="X231" t="s">
        <v>76</v>
      </c>
      <c r="Y231" t="s">
        <v>34</v>
      </c>
      <c r="Z231" t="s">
        <v>35</v>
      </c>
      <c r="AA231">
        <f t="shared" si="70"/>
        <v>0</v>
      </c>
      <c r="AB231">
        <v>31</v>
      </c>
      <c r="AC231" t="s">
        <v>77</v>
      </c>
      <c r="AD231">
        <f t="shared" si="71"/>
        <v>3</v>
      </c>
      <c r="AE231" t="s">
        <v>37</v>
      </c>
      <c r="AF231" t="s">
        <v>187</v>
      </c>
      <c r="AG231">
        <f t="shared" si="61"/>
        <v>0</v>
      </c>
      <c r="AH231">
        <f t="shared" si="62"/>
        <v>0</v>
      </c>
      <c r="AI231">
        <f t="shared" si="63"/>
        <v>1</v>
      </c>
      <c r="AJ231">
        <f t="shared" si="64"/>
        <v>0</v>
      </c>
      <c r="AK231">
        <f t="shared" si="65"/>
        <v>0</v>
      </c>
      <c r="AL231">
        <f t="shared" si="66"/>
        <v>0</v>
      </c>
      <c r="AM231">
        <f t="shared" si="67"/>
        <v>0</v>
      </c>
      <c r="AN231">
        <f t="shared" si="51"/>
        <v>0</v>
      </c>
    </row>
    <row r="232" spans="1:40">
      <c r="A232" t="s">
        <v>604</v>
      </c>
      <c r="B232" t="s">
        <v>24</v>
      </c>
      <c r="C232" t="s">
        <v>25</v>
      </c>
      <c r="D232" t="s">
        <v>605</v>
      </c>
      <c r="E232" t="s">
        <v>123</v>
      </c>
      <c r="F232" t="s">
        <v>75</v>
      </c>
      <c r="G232">
        <f t="shared" si="52"/>
        <v>0</v>
      </c>
      <c r="H232">
        <f t="shared" si="53"/>
        <v>0</v>
      </c>
      <c r="I232">
        <f t="shared" si="54"/>
        <v>0</v>
      </c>
      <c r="J232">
        <f t="shared" si="55"/>
        <v>0</v>
      </c>
      <c r="K232">
        <f t="shared" si="56"/>
        <v>0</v>
      </c>
      <c r="L232" t="s">
        <v>29</v>
      </c>
      <c r="M232" t="s">
        <v>51</v>
      </c>
      <c r="N232">
        <f t="shared" si="68"/>
        <v>1</v>
      </c>
      <c r="O232" t="s">
        <v>116</v>
      </c>
      <c r="P232" t="s">
        <v>32</v>
      </c>
      <c r="Q232">
        <v>0</v>
      </c>
      <c r="R232">
        <v>4</v>
      </c>
      <c r="S232">
        <v>0</v>
      </c>
      <c r="T232">
        <v>0</v>
      </c>
      <c r="U232">
        <v>4</v>
      </c>
      <c r="V232">
        <v>5</v>
      </c>
      <c r="W232">
        <f t="shared" si="69"/>
        <v>2.1666666666666665</v>
      </c>
      <c r="X232" t="s">
        <v>76</v>
      </c>
      <c r="Y232" t="s">
        <v>67</v>
      </c>
      <c r="Z232" t="s">
        <v>35</v>
      </c>
      <c r="AA232">
        <f t="shared" si="70"/>
        <v>0</v>
      </c>
      <c r="AB232">
        <v>27</v>
      </c>
      <c r="AC232" t="s">
        <v>100</v>
      </c>
      <c r="AD232">
        <f t="shared" si="71"/>
        <v>4</v>
      </c>
      <c r="AE232" t="s">
        <v>46</v>
      </c>
      <c r="AF232" t="s">
        <v>38</v>
      </c>
      <c r="AG232">
        <f t="shared" si="61"/>
        <v>1</v>
      </c>
      <c r="AH232">
        <f t="shared" si="62"/>
        <v>0</v>
      </c>
      <c r="AI232">
        <f t="shared" si="63"/>
        <v>0</v>
      </c>
      <c r="AJ232">
        <f t="shared" si="64"/>
        <v>0</v>
      </c>
      <c r="AK232">
        <f t="shared" si="65"/>
        <v>0</v>
      </c>
      <c r="AL232">
        <f t="shared" si="66"/>
        <v>0</v>
      </c>
      <c r="AM232">
        <f t="shared" si="67"/>
        <v>0</v>
      </c>
      <c r="AN232">
        <f t="shared" si="51"/>
        <v>0</v>
      </c>
    </row>
    <row r="233" spans="1:40" hidden="1">
      <c r="A233" t="s">
        <v>606</v>
      </c>
      <c r="B233" t="s">
        <v>24</v>
      </c>
      <c r="C233" t="s">
        <v>25</v>
      </c>
      <c r="D233" t="s">
        <v>607</v>
      </c>
      <c r="E233" t="s">
        <v>345</v>
      </c>
      <c r="F233" t="s">
        <v>75</v>
      </c>
      <c r="G233">
        <f t="shared" si="52"/>
        <v>0</v>
      </c>
      <c r="H233">
        <f t="shared" si="53"/>
        <v>0</v>
      </c>
      <c r="I233">
        <f t="shared" si="54"/>
        <v>0</v>
      </c>
      <c r="J233">
        <f t="shared" si="55"/>
        <v>0</v>
      </c>
      <c r="K233">
        <f t="shared" si="56"/>
        <v>0</v>
      </c>
      <c r="L233" t="s">
        <v>42</v>
      </c>
      <c r="M233" t="s">
        <v>51</v>
      </c>
      <c r="N233">
        <f t="shared" si="68"/>
        <v>1</v>
      </c>
      <c r="O233" t="s">
        <v>52</v>
      </c>
      <c r="P233" t="s">
        <v>32</v>
      </c>
      <c r="Q233">
        <v>1</v>
      </c>
      <c r="R233">
        <v>1</v>
      </c>
      <c r="S233">
        <v>2</v>
      </c>
      <c r="T233">
        <v>1</v>
      </c>
      <c r="U233">
        <v>1</v>
      </c>
      <c r="V233">
        <v>1</v>
      </c>
      <c r="W233">
        <f t="shared" si="69"/>
        <v>1.1666666666666667</v>
      </c>
      <c r="X233" t="s">
        <v>66</v>
      </c>
      <c r="Y233" t="s">
        <v>67</v>
      </c>
      <c r="Z233" t="s">
        <v>62</v>
      </c>
      <c r="AA233">
        <f t="shared" si="70"/>
        <v>1</v>
      </c>
      <c r="AB233">
        <v>25</v>
      </c>
      <c r="AC233" t="s">
        <v>77</v>
      </c>
      <c r="AD233">
        <f t="shared" si="71"/>
        <v>3</v>
      </c>
      <c r="AE233" t="s">
        <v>46</v>
      </c>
      <c r="AF233" t="s">
        <v>38</v>
      </c>
      <c r="AG233">
        <f t="shared" si="61"/>
        <v>1</v>
      </c>
      <c r="AH233">
        <f t="shared" si="62"/>
        <v>0</v>
      </c>
      <c r="AI233">
        <f t="shared" si="63"/>
        <v>0</v>
      </c>
      <c r="AJ233">
        <f t="shared" si="64"/>
        <v>0</v>
      </c>
      <c r="AK233">
        <f t="shared" si="65"/>
        <v>0</v>
      </c>
      <c r="AL233">
        <f t="shared" si="66"/>
        <v>0</v>
      </c>
      <c r="AM233">
        <f t="shared" si="67"/>
        <v>0</v>
      </c>
      <c r="AN233">
        <f t="shared" si="51"/>
        <v>0</v>
      </c>
    </row>
    <row r="234" spans="1:40">
      <c r="A234" t="s">
        <v>608</v>
      </c>
      <c r="B234" t="s">
        <v>24</v>
      </c>
      <c r="C234" t="s">
        <v>135</v>
      </c>
      <c r="D234" t="s">
        <v>609</v>
      </c>
      <c r="E234" t="s">
        <v>141</v>
      </c>
      <c r="F234" t="s">
        <v>28</v>
      </c>
      <c r="G234">
        <f t="shared" si="52"/>
        <v>1</v>
      </c>
      <c r="H234">
        <f t="shared" si="53"/>
        <v>0</v>
      </c>
      <c r="I234">
        <f t="shared" si="54"/>
        <v>0</v>
      </c>
      <c r="J234">
        <f t="shared" si="55"/>
        <v>0</v>
      </c>
      <c r="K234">
        <f t="shared" si="56"/>
        <v>0</v>
      </c>
      <c r="L234" t="s">
        <v>29</v>
      </c>
      <c r="M234" t="s">
        <v>51</v>
      </c>
      <c r="N234">
        <f t="shared" si="68"/>
        <v>1</v>
      </c>
      <c r="O234" t="s">
        <v>52</v>
      </c>
      <c r="P234" t="s">
        <v>82</v>
      </c>
      <c r="Q234">
        <v>4</v>
      </c>
      <c r="R234">
        <v>5</v>
      </c>
      <c r="S234">
        <v>8</v>
      </c>
      <c r="T234">
        <v>4</v>
      </c>
      <c r="U234">
        <v>8</v>
      </c>
      <c r="V234">
        <v>4</v>
      </c>
      <c r="W234">
        <f t="shared" si="69"/>
        <v>5.5</v>
      </c>
      <c r="X234" t="s">
        <v>53</v>
      </c>
      <c r="Y234" t="s">
        <v>110</v>
      </c>
      <c r="Z234" t="s">
        <v>35</v>
      </c>
      <c r="AA234">
        <f t="shared" si="70"/>
        <v>0</v>
      </c>
      <c r="AB234">
        <v>45</v>
      </c>
      <c r="AC234" t="s">
        <v>138</v>
      </c>
      <c r="AD234">
        <f t="shared" si="71"/>
        <v>2</v>
      </c>
      <c r="AE234" t="s">
        <v>37</v>
      </c>
      <c r="AF234" t="s">
        <v>187</v>
      </c>
      <c r="AG234">
        <f t="shared" si="61"/>
        <v>0</v>
      </c>
      <c r="AH234">
        <f t="shared" si="62"/>
        <v>0</v>
      </c>
      <c r="AI234">
        <f t="shared" si="63"/>
        <v>1</v>
      </c>
      <c r="AJ234">
        <f t="shared" si="64"/>
        <v>0</v>
      </c>
      <c r="AK234">
        <f t="shared" si="65"/>
        <v>0</v>
      </c>
      <c r="AL234">
        <f t="shared" si="66"/>
        <v>0</v>
      </c>
      <c r="AM234">
        <f t="shared" si="67"/>
        <v>0</v>
      </c>
      <c r="AN234">
        <f t="shared" si="51"/>
        <v>0</v>
      </c>
    </row>
    <row r="235" spans="1:40">
      <c r="A235" t="s">
        <v>610</v>
      </c>
      <c r="B235" t="s">
        <v>24</v>
      </c>
      <c r="C235" t="s">
        <v>25</v>
      </c>
      <c r="D235" t="s">
        <v>611</v>
      </c>
      <c r="E235" t="s">
        <v>214</v>
      </c>
      <c r="F235" t="s">
        <v>28</v>
      </c>
      <c r="G235">
        <f t="shared" si="52"/>
        <v>1</v>
      </c>
      <c r="H235">
        <f t="shared" si="53"/>
        <v>0</v>
      </c>
      <c r="I235">
        <f t="shared" si="54"/>
        <v>0</v>
      </c>
      <c r="J235">
        <f t="shared" si="55"/>
        <v>0</v>
      </c>
      <c r="K235">
        <f t="shared" si="56"/>
        <v>0</v>
      </c>
      <c r="L235" t="s">
        <v>29</v>
      </c>
      <c r="M235" t="s">
        <v>43</v>
      </c>
      <c r="N235">
        <f t="shared" si="68"/>
        <v>2</v>
      </c>
      <c r="O235" t="s">
        <v>31</v>
      </c>
      <c r="P235" t="s">
        <v>45</v>
      </c>
      <c r="Q235">
        <v>0</v>
      </c>
      <c r="R235">
        <v>6</v>
      </c>
      <c r="S235">
        <v>5</v>
      </c>
      <c r="T235">
        <v>6</v>
      </c>
      <c r="U235">
        <v>0</v>
      </c>
      <c r="V235">
        <v>2</v>
      </c>
      <c r="W235">
        <f t="shared" si="69"/>
        <v>3.1666666666666665</v>
      </c>
      <c r="X235" t="s">
        <v>53</v>
      </c>
      <c r="Y235" t="s">
        <v>52</v>
      </c>
      <c r="Z235" t="s">
        <v>35</v>
      </c>
      <c r="AA235">
        <f t="shared" si="70"/>
        <v>0</v>
      </c>
      <c r="AB235">
        <v>28</v>
      </c>
      <c r="AC235" t="s">
        <v>100</v>
      </c>
      <c r="AD235">
        <f t="shared" si="71"/>
        <v>4</v>
      </c>
      <c r="AE235" t="s">
        <v>88</v>
      </c>
      <c r="AF235" t="s">
        <v>38</v>
      </c>
      <c r="AG235">
        <f t="shared" si="61"/>
        <v>1</v>
      </c>
      <c r="AH235">
        <f t="shared" si="62"/>
        <v>0</v>
      </c>
      <c r="AI235">
        <f t="shared" si="63"/>
        <v>0</v>
      </c>
      <c r="AJ235">
        <f t="shared" si="64"/>
        <v>0</v>
      </c>
      <c r="AK235">
        <f t="shared" si="65"/>
        <v>0</v>
      </c>
      <c r="AL235">
        <f t="shared" si="66"/>
        <v>0</v>
      </c>
      <c r="AM235">
        <f t="shared" si="67"/>
        <v>0</v>
      </c>
      <c r="AN235">
        <f t="shared" si="51"/>
        <v>0</v>
      </c>
    </row>
    <row r="236" spans="1:40">
      <c r="A236" t="s">
        <v>612</v>
      </c>
      <c r="B236" t="s">
        <v>24</v>
      </c>
      <c r="C236" t="s">
        <v>25</v>
      </c>
      <c r="D236" t="s">
        <v>613</v>
      </c>
      <c r="E236" t="s">
        <v>164</v>
      </c>
      <c r="F236" t="s">
        <v>28</v>
      </c>
      <c r="G236">
        <f t="shared" si="52"/>
        <v>1</v>
      </c>
      <c r="H236">
        <f t="shared" si="53"/>
        <v>0</v>
      </c>
      <c r="I236">
        <f t="shared" si="54"/>
        <v>0</v>
      </c>
      <c r="J236">
        <f t="shared" si="55"/>
        <v>0</v>
      </c>
      <c r="K236">
        <f t="shared" si="56"/>
        <v>0</v>
      </c>
      <c r="L236" t="s">
        <v>42</v>
      </c>
      <c r="M236" t="s">
        <v>81</v>
      </c>
      <c r="N236">
        <f t="shared" si="68"/>
        <v>6</v>
      </c>
      <c r="O236" t="s">
        <v>44</v>
      </c>
      <c r="P236" t="s">
        <v>32</v>
      </c>
      <c r="Q236">
        <v>6</v>
      </c>
      <c r="R236">
        <v>6</v>
      </c>
      <c r="S236">
        <v>5</v>
      </c>
      <c r="T236">
        <v>4</v>
      </c>
      <c r="U236">
        <v>2</v>
      </c>
      <c r="V236">
        <v>4</v>
      </c>
      <c r="W236">
        <f t="shared" si="69"/>
        <v>4.5</v>
      </c>
      <c r="X236" t="s">
        <v>53</v>
      </c>
      <c r="Y236" t="s">
        <v>34</v>
      </c>
      <c r="Z236" t="s">
        <v>35</v>
      </c>
      <c r="AA236">
        <f t="shared" si="70"/>
        <v>0</v>
      </c>
      <c r="AB236">
        <v>26</v>
      </c>
      <c r="AC236" t="s">
        <v>77</v>
      </c>
      <c r="AD236">
        <f t="shared" si="71"/>
        <v>3</v>
      </c>
      <c r="AE236" t="s">
        <v>37</v>
      </c>
      <c r="AF236" t="s">
        <v>38</v>
      </c>
      <c r="AG236">
        <f t="shared" si="61"/>
        <v>1</v>
      </c>
      <c r="AH236">
        <f t="shared" si="62"/>
        <v>0</v>
      </c>
      <c r="AI236">
        <f t="shared" si="63"/>
        <v>0</v>
      </c>
      <c r="AJ236">
        <f t="shared" si="64"/>
        <v>0</v>
      </c>
      <c r="AK236">
        <f t="shared" si="65"/>
        <v>0</v>
      </c>
      <c r="AL236">
        <f t="shared" si="66"/>
        <v>0</v>
      </c>
      <c r="AM236">
        <f t="shared" si="67"/>
        <v>0</v>
      </c>
      <c r="AN236">
        <f t="shared" si="51"/>
        <v>0</v>
      </c>
    </row>
    <row r="237" spans="1:40" hidden="1">
      <c r="A237" t="s">
        <v>614</v>
      </c>
      <c r="B237" t="s">
        <v>24</v>
      </c>
      <c r="C237" t="s">
        <v>25</v>
      </c>
      <c r="D237" t="s">
        <v>615</v>
      </c>
      <c r="E237" t="s">
        <v>544</v>
      </c>
      <c r="F237" t="s">
        <v>70</v>
      </c>
      <c r="G237">
        <f t="shared" si="52"/>
        <v>0</v>
      </c>
      <c r="H237">
        <f t="shared" si="53"/>
        <v>0</v>
      </c>
      <c r="I237">
        <f t="shared" si="54"/>
        <v>1</v>
      </c>
      <c r="J237">
        <f t="shared" si="55"/>
        <v>0</v>
      </c>
      <c r="K237">
        <f t="shared" si="56"/>
        <v>0</v>
      </c>
      <c r="L237" t="s">
        <v>29</v>
      </c>
      <c r="M237" t="s">
        <v>81</v>
      </c>
      <c r="N237">
        <f t="shared" si="68"/>
        <v>6</v>
      </c>
      <c r="O237" t="s">
        <v>52</v>
      </c>
      <c r="P237" t="s">
        <v>32</v>
      </c>
      <c r="Q237">
        <v>6</v>
      </c>
      <c r="R237">
        <v>7</v>
      </c>
      <c r="S237">
        <v>7</v>
      </c>
      <c r="T237">
        <v>10</v>
      </c>
      <c r="U237">
        <v>6</v>
      </c>
      <c r="V237">
        <v>7</v>
      </c>
      <c r="W237">
        <f t="shared" si="69"/>
        <v>7.166666666666667</v>
      </c>
      <c r="X237" t="s">
        <v>76</v>
      </c>
      <c r="Y237" t="s">
        <v>34</v>
      </c>
      <c r="Z237" t="s">
        <v>62</v>
      </c>
      <c r="AA237">
        <f t="shared" si="70"/>
        <v>1</v>
      </c>
      <c r="AB237">
        <v>32</v>
      </c>
      <c r="AC237" t="s">
        <v>100</v>
      </c>
      <c r="AD237">
        <f t="shared" si="71"/>
        <v>4</v>
      </c>
      <c r="AE237" t="s">
        <v>37</v>
      </c>
      <c r="AF237" t="s">
        <v>38</v>
      </c>
      <c r="AG237">
        <f t="shared" si="61"/>
        <v>1</v>
      </c>
      <c r="AH237">
        <f t="shared" si="62"/>
        <v>0</v>
      </c>
      <c r="AI237">
        <f t="shared" si="63"/>
        <v>0</v>
      </c>
      <c r="AJ237">
        <f t="shared" si="64"/>
        <v>0</v>
      </c>
      <c r="AK237">
        <f t="shared" si="65"/>
        <v>0</v>
      </c>
      <c r="AL237">
        <f t="shared" si="66"/>
        <v>0</v>
      </c>
      <c r="AM237">
        <f t="shared" si="67"/>
        <v>0</v>
      </c>
      <c r="AN237">
        <f t="shared" si="51"/>
        <v>0</v>
      </c>
    </row>
    <row r="238" spans="1:40" hidden="1">
      <c r="A238" t="s">
        <v>616</v>
      </c>
      <c r="B238" t="s">
        <v>24</v>
      </c>
      <c r="C238" t="s">
        <v>25</v>
      </c>
      <c r="D238" t="s">
        <v>617</v>
      </c>
      <c r="E238" t="s">
        <v>256</v>
      </c>
      <c r="F238" t="s">
        <v>28</v>
      </c>
      <c r="G238">
        <f t="shared" si="52"/>
        <v>1</v>
      </c>
      <c r="H238">
        <f t="shared" si="53"/>
        <v>0</v>
      </c>
      <c r="I238">
        <f t="shared" si="54"/>
        <v>0</v>
      </c>
      <c r="J238">
        <f t="shared" si="55"/>
        <v>0</v>
      </c>
      <c r="K238">
        <f t="shared" si="56"/>
        <v>0</v>
      </c>
      <c r="L238" t="s">
        <v>29</v>
      </c>
      <c r="M238" t="s">
        <v>51</v>
      </c>
      <c r="N238">
        <f t="shared" si="68"/>
        <v>1</v>
      </c>
      <c r="O238" t="s">
        <v>52</v>
      </c>
      <c r="P238" t="s">
        <v>82</v>
      </c>
      <c r="Q238">
        <v>3</v>
      </c>
      <c r="R238">
        <v>5</v>
      </c>
      <c r="S238">
        <v>6</v>
      </c>
      <c r="T238">
        <v>4</v>
      </c>
      <c r="U238">
        <v>6</v>
      </c>
      <c r="V238">
        <v>6</v>
      </c>
      <c r="W238">
        <f t="shared" si="69"/>
        <v>5</v>
      </c>
      <c r="X238" t="s">
        <v>76</v>
      </c>
      <c r="Y238" t="s">
        <v>67</v>
      </c>
      <c r="Z238" t="s">
        <v>62</v>
      </c>
      <c r="AA238">
        <f t="shared" si="70"/>
        <v>1</v>
      </c>
      <c r="AB238">
        <v>40</v>
      </c>
      <c r="AC238" t="s">
        <v>244</v>
      </c>
      <c r="AD238">
        <f t="shared" si="71"/>
        <v>5</v>
      </c>
      <c r="AE238" t="s">
        <v>37</v>
      </c>
      <c r="AF238" t="s">
        <v>187</v>
      </c>
      <c r="AG238">
        <f t="shared" si="61"/>
        <v>0</v>
      </c>
      <c r="AH238">
        <f t="shared" si="62"/>
        <v>0</v>
      </c>
      <c r="AI238">
        <f t="shared" si="63"/>
        <v>1</v>
      </c>
      <c r="AJ238">
        <f t="shared" si="64"/>
        <v>0</v>
      </c>
      <c r="AK238">
        <f t="shared" si="65"/>
        <v>0</v>
      </c>
      <c r="AL238">
        <f t="shared" si="66"/>
        <v>0</v>
      </c>
      <c r="AM238">
        <f t="shared" si="67"/>
        <v>0</v>
      </c>
      <c r="AN238">
        <f t="shared" si="51"/>
        <v>0</v>
      </c>
    </row>
    <row r="239" spans="1:40">
      <c r="A239" t="s">
        <v>618</v>
      </c>
      <c r="B239" t="s">
        <v>24</v>
      </c>
      <c r="C239" t="s">
        <v>220</v>
      </c>
      <c r="D239" t="s">
        <v>189</v>
      </c>
      <c r="E239" t="s">
        <v>475</v>
      </c>
      <c r="F239" t="s">
        <v>50</v>
      </c>
      <c r="G239">
        <f t="shared" si="52"/>
        <v>0</v>
      </c>
      <c r="H239">
        <f t="shared" si="53"/>
        <v>1</v>
      </c>
      <c r="I239">
        <f t="shared" si="54"/>
        <v>0</v>
      </c>
      <c r="J239">
        <f t="shared" si="55"/>
        <v>0</v>
      </c>
      <c r="K239">
        <f t="shared" si="56"/>
        <v>0</v>
      </c>
      <c r="L239" t="s">
        <v>42</v>
      </c>
      <c r="M239" t="s">
        <v>91</v>
      </c>
      <c r="N239">
        <f t="shared" si="68"/>
        <v>3</v>
      </c>
      <c r="O239" t="s">
        <v>104</v>
      </c>
      <c r="P239" t="s">
        <v>32</v>
      </c>
      <c r="Q239">
        <v>10</v>
      </c>
      <c r="R239">
        <v>10</v>
      </c>
      <c r="S239">
        <v>10</v>
      </c>
      <c r="T239">
        <v>9</v>
      </c>
      <c r="U239">
        <v>9</v>
      </c>
      <c r="V239">
        <v>10</v>
      </c>
      <c r="W239">
        <f t="shared" si="69"/>
        <v>9.6666666666666661</v>
      </c>
      <c r="X239" t="s">
        <v>66</v>
      </c>
      <c r="Y239" t="s">
        <v>34</v>
      </c>
      <c r="Z239" t="s">
        <v>35</v>
      </c>
      <c r="AA239">
        <f t="shared" si="70"/>
        <v>0</v>
      </c>
      <c r="AB239">
        <v>25</v>
      </c>
      <c r="AC239" t="s">
        <v>77</v>
      </c>
      <c r="AD239">
        <f t="shared" si="71"/>
        <v>3</v>
      </c>
      <c r="AE239" t="s">
        <v>52</v>
      </c>
      <c r="AF239" t="s">
        <v>187</v>
      </c>
      <c r="AG239">
        <f t="shared" si="61"/>
        <v>0</v>
      </c>
      <c r="AH239">
        <f t="shared" si="62"/>
        <v>0</v>
      </c>
      <c r="AI239">
        <f t="shared" si="63"/>
        <v>1</v>
      </c>
      <c r="AJ239">
        <f t="shared" si="64"/>
        <v>0</v>
      </c>
      <c r="AK239">
        <f t="shared" si="65"/>
        <v>0</v>
      </c>
      <c r="AL239">
        <f t="shared" si="66"/>
        <v>0</v>
      </c>
      <c r="AM239">
        <f t="shared" si="67"/>
        <v>0</v>
      </c>
      <c r="AN239">
        <f t="shared" si="51"/>
        <v>0</v>
      </c>
    </row>
    <row r="240" spans="1:40">
      <c r="A240" t="s">
        <v>619</v>
      </c>
      <c r="B240" t="s">
        <v>24</v>
      </c>
      <c r="C240" t="s">
        <v>25</v>
      </c>
      <c r="D240" t="s">
        <v>620</v>
      </c>
      <c r="E240" t="s">
        <v>90</v>
      </c>
      <c r="F240" t="s">
        <v>28</v>
      </c>
      <c r="G240">
        <f t="shared" si="52"/>
        <v>1</v>
      </c>
      <c r="H240">
        <f t="shared" si="53"/>
        <v>0</v>
      </c>
      <c r="I240">
        <f t="shared" si="54"/>
        <v>0</v>
      </c>
      <c r="J240">
        <f t="shared" si="55"/>
        <v>0</v>
      </c>
      <c r="K240">
        <f t="shared" si="56"/>
        <v>0</v>
      </c>
      <c r="L240" t="s">
        <v>29</v>
      </c>
      <c r="M240" t="s">
        <v>91</v>
      </c>
      <c r="N240">
        <f t="shared" si="68"/>
        <v>3</v>
      </c>
      <c r="O240" t="s">
        <v>44</v>
      </c>
      <c r="P240" t="s">
        <v>32</v>
      </c>
      <c r="Q240">
        <v>6</v>
      </c>
      <c r="R240">
        <v>10</v>
      </c>
      <c r="S240">
        <v>9</v>
      </c>
      <c r="T240">
        <v>9</v>
      </c>
      <c r="U240">
        <v>9</v>
      </c>
      <c r="V240">
        <v>10</v>
      </c>
      <c r="W240">
        <f t="shared" si="69"/>
        <v>8.8333333333333339</v>
      </c>
      <c r="X240" t="s">
        <v>66</v>
      </c>
      <c r="Y240" t="s">
        <v>67</v>
      </c>
      <c r="Z240" t="s">
        <v>35</v>
      </c>
      <c r="AA240">
        <f t="shared" si="70"/>
        <v>0</v>
      </c>
      <c r="AB240">
        <v>35</v>
      </c>
      <c r="AC240" t="s">
        <v>77</v>
      </c>
      <c r="AD240">
        <f t="shared" si="71"/>
        <v>3</v>
      </c>
      <c r="AE240" t="s">
        <v>88</v>
      </c>
      <c r="AF240" t="s">
        <v>38</v>
      </c>
      <c r="AG240">
        <f t="shared" si="61"/>
        <v>1</v>
      </c>
      <c r="AH240">
        <f t="shared" si="62"/>
        <v>0</v>
      </c>
      <c r="AI240">
        <f t="shared" si="63"/>
        <v>0</v>
      </c>
      <c r="AJ240">
        <f t="shared" si="64"/>
        <v>0</v>
      </c>
      <c r="AK240">
        <f t="shared" si="65"/>
        <v>0</v>
      </c>
      <c r="AL240">
        <f t="shared" si="66"/>
        <v>0</v>
      </c>
      <c r="AM240">
        <f t="shared" si="67"/>
        <v>0</v>
      </c>
      <c r="AN240">
        <f t="shared" si="51"/>
        <v>0</v>
      </c>
    </row>
    <row r="241" spans="1:40">
      <c r="A241" t="s">
        <v>621</v>
      </c>
      <c r="B241" t="s">
        <v>24</v>
      </c>
      <c r="C241" t="s">
        <v>25</v>
      </c>
      <c r="D241" t="s">
        <v>622</v>
      </c>
      <c r="E241" t="s">
        <v>556</v>
      </c>
      <c r="F241" t="s">
        <v>28</v>
      </c>
      <c r="G241">
        <f t="shared" si="52"/>
        <v>1</v>
      </c>
      <c r="H241">
        <f t="shared" si="53"/>
        <v>0</v>
      </c>
      <c r="I241">
        <f t="shared" si="54"/>
        <v>0</v>
      </c>
      <c r="J241">
        <f t="shared" si="55"/>
        <v>0</v>
      </c>
      <c r="K241">
        <f t="shared" si="56"/>
        <v>0</v>
      </c>
      <c r="L241" t="s">
        <v>29</v>
      </c>
      <c r="M241" t="s">
        <v>91</v>
      </c>
      <c r="N241">
        <f t="shared" si="68"/>
        <v>3</v>
      </c>
      <c r="O241" t="s">
        <v>116</v>
      </c>
      <c r="P241" t="s">
        <v>32</v>
      </c>
      <c r="Q241">
        <v>3</v>
      </c>
      <c r="R241">
        <v>4</v>
      </c>
      <c r="S241">
        <v>4</v>
      </c>
      <c r="T241">
        <v>4</v>
      </c>
      <c r="U241">
        <v>5</v>
      </c>
      <c r="V241">
        <v>5</v>
      </c>
      <c r="W241">
        <f t="shared" si="69"/>
        <v>4.166666666666667</v>
      </c>
      <c r="X241" t="s">
        <v>33</v>
      </c>
      <c r="Y241" t="s">
        <v>54</v>
      </c>
      <c r="Z241" t="s">
        <v>35</v>
      </c>
      <c r="AA241">
        <f t="shared" si="70"/>
        <v>0</v>
      </c>
      <c r="AB241">
        <v>29</v>
      </c>
      <c r="AC241" t="s">
        <v>100</v>
      </c>
      <c r="AD241">
        <f t="shared" si="71"/>
        <v>4</v>
      </c>
      <c r="AE241" t="s">
        <v>46</v>
      </c>
      <c r="AF241" t="s">
        <v>38</v>
      </c>
      <c r="AG241">
        <f t="shared" si="61"/>
        <v>1</v>
      </c>
      <c r="AH241">
        <f t="shared" si="62"/>
        <v>0</v>
      </c>
      <c r="AI241">
        <f t="shared" si="63"/>
        <v>0</v>
      </c>
      <c r="AJ241">
        <f t="shared" si="64"/>
        <v>0</v>
      </c>
      <c r="AK241">
        <f t="shared" si="65"/>
        <v>0</v>
      </c>
      <c r="AL241">
        <f t="shared" si="66"/>
        <v>0</v>
      </c>
      <c r="AM241">
        <f t="shared" si="67"/>
        <v>0</v>
      </c>
      <c r="AN241">
        <f t="shared" si="51"/>
        <v>0</v>
      </c>
    </row>
    <row r="242" spans="1:40" hidden="1">
      <c r="A242" t="s">
        <v>623</v>
      </c>
      <c r="B242" t="s">
        <v>24</v>
      </c>
      <c r="C242" t="s">
        <v>25</v>
      </c>
      <c r="D242" t="s">
        <v>622</v>
      </c>
      <c r="E242" t="s">
        <v>624</v>
      </c>
      <c r="F242" t="s">
        <v>28</v>
      </c>
      <c r="G242">
        <f t="shared" si="52"/>
        <v>1</v>
      </c>
      <c r="H242">
        <f t="shared" si="53"/>
        <v>0</v>
      </c>
      <c r="I242">
        <f t="shared" si="54"/>
        <v>0</v>
      </c>
      <c r="J242">
        <f t="shared" si="55"/>
        <v>0</v>
      </c>
      <c r="K242">
        <f t="shared" si="56"/>
        <v>0</v>
      </c>
      <c r="L242" t="s">
        <v>42</v>
      </c>
      <c r="M242" t="s">
        <v>43</v>
      </c>
      <c r="N242">
        <f t="shared" si="68"/>
        <v>2</v>
      </c>
      <c r="O242" t="s">
        <v>44</v>
      </c>
      <c r="P242" t="s">
        <v>32</v>
      </c>
      <c r="Q242">
        <v>6</v>
      </c>
      <c r="R242">
        <v>5</v>
      </c>
      <c r="S242">
        <v>9</v>
      </c>
      <c r="T242">
        <v>9</v>
      </c>
      <c r="U242">
        <v>7</v>
      </c>
      <c r="V242">
        <v>5</v>
      </c>
      <c r="W242">
        <f t="shared" si="69"/>
        <v>6.833333333333333</v>
      </c>
      <c r="X242" t="s">
        <v>76</v>
      </c>
      <c r="Y242" t="s">
        <v>52</v>
      </c>
      <c r="Z242" t="s">
        <v>62</v>
      </c>
      <c r="AA242">
        <f t="shared" si="70"/>
        <v>1</v>
      </c>
      <c r="AB242">
        <v>25</v>
      </c>
      <c r="AC242" t="s">
        <v>100</v>
      </c>
      <c r="AD242">
        <f t="shared" si="71"/>
        <v>4</v>
      </c>
      <c r="AE242" t="s">
        <v>88</v>
      </c>
      <c r="AF242" t="s">
        <v>187</v>
      </c>
      <c r="AG242">
        <f t="shared" si="61"/>
        <v>0</v>
      </c>
      <c r="AH242">
        <f t="shared" si="62"/>
        <v>0</v>
      </c>
      <c r="AI242">
        <f t="shared" si="63"/>
        <v>1</v>
      </c>
      <c r="AJ242">
        <f t="shared" si="64"/>
        <v>0</v>
      </c>
      <c r="AK242">
        <f t="shared" si="65"/>
        <v>0</v>
      </c>
      <c r="AL242">
        <f t="shared" si="66"/>
        <v>0</v>
      </c>
      <c r="AM242">
        <f t="shared" si="67"/>
        <v>0</v>
      </c>
      <c r="AN242">
        <f t="shared" si="51"/>
        <v>0</v>
      </c>
    </row>
    <row r="243" spans="1:40">
      <c r="A243" t="s">
        <v>851</v>
      </c>
      <c r="B243" t="s">
        <v>24</v>
      </c>
      <c r="C243" t="s">
        <v>135</v>
      </c>
      <c r="D243" t="s">
        <v>850</v>
      </c>
      <c r="E243" t="s">
        <v>852</v>
      </c>
      <c r="F243" t="s">
        <v>627</v>
      </c>
      <c r="G243">
        <f t="shared" si="52"/>
        <v>0</v>
      </c>
      <c r="H243">
        <f t="shared" si="53"/>
        <v>0</v>
      </c>
      <c r="I243">
        <f t="shared" si="54"/>
        <v>0</v>
      </c>
      <c r="J243">
        <f t="shared" si="55"/>
        <v>0</v>
      </c>
      <c r="K243">
        <f t="shared" si="56"/>
        <v>1</v>
      </c>
      <c r="L243" t="s">
        <v>29</v>
      </c>
      <c r="M243" t="s">
        <v>51</v>
      </c>
      <c r="N243">
        <f t="shared" si="68"/>
        <v>1</v>
      </c>
      <c r="O243" t="s">
        <v>87</v>
      </c>
      <c r="P243" t="s">
        <v>82</v>
      </c>
      <c r="Q243">
        <v>2</v>
      </c>
      <c r="R243">
        <v>3</v>
      </c>
      <c r="S243">
        <v>6</v>
      </c>
      <c r="T243">
        <v>6</v>
      </c>
      <c r="U243">
        <v>3</v>
      </c>
      <c r="V243">
        <v>5</v>
      </c>
      <c r="W243">
        <f t="shared" si="69"/>
        <v>4.166666666666667</v>
      </c>
      <c r="X243" t="s">
        <v>66</v>
      </c>
      <c r="Y243" t="s">
        <v>67</v>
      </c>
      <c r="Z243" t="s">
        <v>35</v>
      </c>
      <c r="AA243">
        <f t="shared" si="70"/>
        <v>0</v>
      </c>
      <c r="AB243">
        <v>24</v>
      </c>
      <c r="AC243" t="s">
        <v>77</v>
      </c>
      <c r="AD243">
        <f t="shared" si="71"/>
        <v>3</v>
      </c>
      <c r="AE243" t="s">
        <v>37</v>
      </c>
      <c r="AF243" t="s">
        <v>105</v>
      </c>
      <c r="AG243">
        <f t="shared" si="61"/>
        <v>0</v>
      </c>
      <c r="AH243">
        <f t="shared" si="62"/>
        <v>0</v>
      </c>
      <c r="AI243">
        <f t="shared" si="63"/>
        <v>0</v>
      </c>
      <c r="AJ243">
        <f t="shared" si="64"/>
        <v>0</v>
      </c>
      <c r="AK243">
        <f t="shared" si="65"/>
        <v>1</v>
      </c>
      <c r="AL243">
        <f t="shared" si="66"/>
        <v>0</v>
      </c>
      <c r="AM243">
        <f t="shared" si="67"/>
        <v>0</v>
      </c>
      <c r="AN243">
        <f t="shared" si="51"/>
        <v>0</v>
      </c>
    </row>
    <row r="244" spans="1:40">
      <c r="A244" t="s">
        <v>628</v>
      </c>
      <c r="B244" t="s">
        <v>24</v>
      </c>
      <c r="C244" t="s">
        <v>25</v>
      </c>
      <c r="D244" t="s">
        <v>561</v>
      </c>
      <c r="E244" t="s">
        <v>225</v>
      </c>
      <c r="F244" t="s">
        <v>28</v>
      </c>
      <c r="G244">
        <f t="shared" si="52"/>
        <v>1</v>
      </c>
      <c r="H244">
        <f t="shared" si="53"/>
        <v>0</v>
      </c>
      <c r="I244">
        <f t="shared" si="54"/>
        <v>0</v>
      </c>
      <c r="J244">
        <f t="shared" si="55"/>
        <v>0</v>
      </c>
      <c r="K244">
        <f t="shared" si="56"/>
        <v>0</v>
      </c>
      <c r="L244" t="s">
        <v>42</v>
      </c>
      <c r="M244" t="s">
        <v>84</v>
      </c>
      <c r="N244">
        <f t="shared" si="68"/>
        <v>4</v>
      </c>
      <c r="O244" t="s">
        <v>629</v>
      </c>
      <c r="P244" t="s">
        <v>32</v>
      </c>
      <c r="Q244">
        <v>7</v>
      </c>
      <c r="R244">
        <v>6</v>
      </c>
      <c r="S244">
        <v>7</v>
      </c>
      <c r="T244">
        <v>4</v>
      </c>
      <c r="U244">
        <v>5</v>
      </c>
      <c r="V244">
        <v>8</v>
      </c>
      <c r="W244">
        <f t="shared" si="69"/>
        <v>6.166666666666667</v>
      </c>
      <c r="X244" t="s">
        <v>66</v>
      </c>
      <c r="Y244" t="s">
        <v>54</v>
      </c>
      <c r="Z244" t="s">
        <v>35</v>
      </c>
      <c r="AA244">
        <f t="shared" si="70"/>
        <v>0</v>
      </c>
      <c r="AB244">
        <v>26</v>
      </c>
      <c r="AC244" t="s">
        <v>77</v>
      </c>
      <c r="AD244">
        <f t="shared" si="71"/>
        <v>3</v>
      </c>
      <c r="AE244" t="s">
        <v>55</v>
      </c>
      <c r="AF244" t="s">
        <v>38</v>
      </c>
      <c r="AG244">
        <f t="shared" si="61"/>
        <v>1</v>
      </c>
      <c r="AH244">
        <f t="shared" si="62"/>
        <v>0</v>
      </c>
      <c r="AI244">
        <f t="shared" si="63"/>
        <v>0</v>
      </c>
      <c r="AJ244">
        <f t="shared" si="64"/>
        <v>0</v>
      </c>
      <c r="AK244">
        <f t="shared" si="65"/>
        <v>0</v>
      </c>
      <c r="AL244">
        <f t="shared" si="66"/>
        <v>0</v>
      </c>
      <c r="AM244">
        <f t="shared" si="67"/>
        <v>0</v>
      </c>
      <c r="AN244">
        <f t="shared" si="51"/>
        <v>0</v>
      </c>
    </row>
    <row r="245" spans="1:40">
      <c r="A245" t="s">
        <v>630</v>
      </c>
      <c r="B245" t="s">
        <v>24</v>
      </c>
      <c r="C245" t="s">
        <v>72</v>
      </c>
      <c r="D245" t="s">
        <v>631</v>
      </c>
      <c r="E245" t="s">
        <v>632</v>
      </c>
      <c r="F245" t="s">
        <v>70</v>
      </c>
      <c r="G245">
        <f t="shared" si="52"/>
        <v>0</v>
      </c>
      <c r="H245">
        <f t="shared" si="53"/>
        <v>0</v>
      </c>
      <c r="I245">
        <f t="shared" si="54"/>
        <v>1</v>
      </c>
      <c r="J245">
        <f t="shared" si="55"/>
        <v>0</v>
      </c>
      <c r="K245">
        <f t="shared" si="56"/>
        <v>0</v>
      </c>
      <c r="L245" t="s">
        <v>29</v>
      </c>
      <c r="M245" t="s">
        <v>43</v>
      </c>
      <c r="N245">
        <f t="shared" si="68"/>
        <v>2</v>
      </c>
      <c r="O245" t="s">
        <v>44</v>
      </c>
      <c r="P245" t="s">
        <v>32</v>
      </c>
      <c r="Q245">
        <v>5</v>
      </c>
      <c r="R245">
        <v>7</v>
      </c>
      <c r="S245">
        <v>7</v>
      </c>
      <c r="T245">
        <v>4</v>
      </c>
      <c r="U245">
        <v>5</v>
      </c>
      <c r="V245">
        <v>7</v>
      </c>
      <c r="W245">
        <f t="shared" si="69"/>
        <v>5.833333333333333</v>
      </c>
      <c r="X245" t="s">
        <v>76</v>
      </c>
      <c r="Y245" t="s">
        <v>67</v>
      </c>
      <c r="Z245" t="s">
        <v>35</v>
      </c>
      <c r="AA245">
        <f t="shared" si="70"/>
        <v>0</v>
      </c>
      <c r="AB245">
        <v>30</v>
      </c>
      <c r="AC245" t="s">
        <v>77</v>
      </c>
      <c r="AD245">
        <f t="shared" si="71"/>
        <v>3</v>
      </c>
      <c r="AE245" t="s">
        <v>46</v>
      </c>
      <c r="AF245" t="s">
        <v>169</v>
      </c>
      <c r="AG245">
        <f t="shared" si="61"/>
        <v>0</v>
      </c>
      <c r="AH245">
        <f t="shared" si="62"/>
        <v>0</v>
      </c>
      <c r="AI245">
        <f t="shared" si="63"/>
        <v>0</v>
      </c>
      <c r="AJ245">
        <f t="shared" si="64"/>
        <v>0</v>
      </c>
      <c r="AK245">
        <f t="shared" si="65"/>
        <v>0</v>
      </c>
      <c r="AL245">
        <f t="shared" si="66"/>
        <v>1</v>
      </c>
      <c r="AM245">
        <f t="shared" si="67"/>
        <v>0</v>
      </c>
      <c r="AN245">
        <f t="shared" si="51"/>
        <v>0</v>
      </c>
    </row>
    <row r="246" spans="1:40">
      <c r="A246" t="s">
        <v>633</v>
      </c>
      <c r="B246" t="s">
        <v>24</v>
      </c>
      <c r="C246" t="s">
        <v>25</v>
      </c>
      <c r="D246" t="s">
        <v>634</v>
      </c>
      <c r="E246" t="s">
        <v>86</v>
      </c>
      <c r="F246" t="s">
        <v>28</v>
      </c>
      <c r="G246">
        <f t="shared" si="52"/>
        <v>1</v>
      </c>
      <c r="H246">
        <f t="shared" si="53"/>
        <v>0</v>
      </c>
      <c r="I246">
        <f t="shared" si="54"/>
        <v>0</v>
      </c>
      <c r="J246">
        <f t="shared" si="55"/>
        <v>0</v>
      </c>
      <c r="K246">
        <f t="shared" si="56"/>
        <v>0</v>
      </c>
      <c r="L246" t="s">
        <v>29</v>
      </c>
      <c r="M246" t="s">
        <v>51</v>
      </c>
      <c r="N246">
        <f t="shared" si="68"/>
        <v>1</v>
      </c>
      <c r="O246" t="s">
        <v>44</v>
      </c>
      <c r="P246" t="s">
        <v>32</v>
      </c>
      <c r="Q246">
        <v>5</v>
      </c>
      <c r="R246">
        <v>2</v>
      </c>
      <c r="S246">
        <v>5</v>
      </c>
      <c r="T246">
        <v>4</v>
      </c>
      <c r="U246">
        <v>3</v>
      </c>
      <c r="V246">
        <v>5</v>
      </c>
      <c r="W246">
        <f t="shared" si="69"/>
        <v>4</v>
      </c>
      <c r="X246" t="s">
        <v>76</v>
      </c>
      <c r="Y246" t="s">
        <v>54</v>
      </c>
      <c r="Z246" t="s">
        <v>35</v>
      </c>
      <c r="AA246">
        <f t="shared" si="70"/>
        <v>0</v>
      </c>
      <c r="AB246">
        <v>26</v>
      </c>
      <c r="AC246" t="s">
        <v>77</v>
      </c>
      <c r="AD246">
        <f t="shared" si="71"/>
        <v>3</v>
      </c>
      <c r="AE246" t="s">
        <v>37</v>
      </c>
      <c r="AF246" t="s">
        <v>367</v>
      </c>
      <c r="AG246">
        <f t="shared" si="61"/>
        <v>0</v>
      </c>
      <c r="AH246">
        <f t="shared" si="62"/>
        <v>0</v>
      </c>
      <c r="AI246">
        <f t="shared" si="63"/>
        <v>0</v>
      </c>
      <c r="AJ246">
        <f t="shared" si="64"/>
        <v>0</v>
      </c>
      <c r="AK246">
        <f t="shared" si="65"/>
        <v>0</v>
      </c>
      <c r="AL246">
        <f t="shared" si="66"/>
        <v>0</v>
      </c>
      <c r="AM246">
        <f t="shared" si="67"/>
        <v>0</v>
      </c>
      <c r="AN246">
        <f t="shared" si="51"/>
        <v>0</v>
      </c>
    </row>
    <row r="247" spans="1:40" hidden="1">
      <c r="A247" t="s">
        <v>635</v>
      </c>
      <c r="B247" t="s">
        <v>24</v>
      </c>
      <c r="C247" t="s">
        <v>25</v>
      </c>
      <c r="D247" t="s">
        <v>636</v>
      </c>
      <c r="E247" t="s">
        <v>559</v>
      </c>
      <c r="F247" t="s">
        <v>28</v>
      </c>
      <c r="G247">
        <f t="shared" si="52"/>
        <v>1</v>
      </c>
      <c r="H247">
        <f t="shared" si="53"/>
        <v>0</v>
      </c>
      <c r="I247">
        <f t="shared" si="54"/>
        <v>0</v>
      </c>
      <c r="J247">
        <f t="shared" si="55"/>
        <v>0</v>
      </c>
      <c r="K247">
        <f t="shared" si="56"/>
        <v>0</v>
      </c>
      <c r="L247" t="s">
        <v>42</v>
      </c>
      <c r="M247" t="s">
        <v>51</v>
      </c>
      <c r="N247">
        <f t="shared" si="68"/>
        <v>1</v>
      </c>
      <c r="O247" t="s">
        <v>116</v>
      </c>
      <c r="P247" t="s">
        <v>32</v>
      </c>
      <c r="Q247">
        <v>3</v>
      </c>
      <c r="R247">
        <v>3</v>
      </c>
      <c r="S247">
        <v>5</v>
      </c>
      <c r="T247">
        <v>4</v>
      </c>
      <c r="U247">
        <v>3</v>
      </c>
      <c r="V247">
        <v>2</v>
      </c>
      <c r="W247">
        <f t="shared" si="69"/>
        <v>3.3333333333333335</v>
      </c>
      <c r="X247" t="s">
        <v>66</v>
      </c>
      <c r="Y247" t="s">
        <v>52</v>
      </c>
      <c r="Z247" t="s">
        <v>62</v>
      </c>
      <c r="AA247">
        <f t="shared" si="70"/>
        <v>1</v>
      </c>
      <c r="AB247">
        <v>22</v>
      </c>
      <c r="AC247" t="s">
        <v>77</v>
      </c>
      <c r="AD247">
        <f t="shared" si="71"/>
        <v>3</v>
      </c>
      <c r="AE247" t="s">
        <v>46</v>
      </c>
      <c r="AF247" t="s">
        <v>146</v>
      </c>
      <c r="AG247">
        <f t="shared" si="61"/>
        <v>0</v>
      </c>
      <c r="AH247">
        <f t="shared" si="62"/>
        <v>0</v>
      </c>
      <c r="AI247">
        <f t="shared" si="63"/>
        <v>0</v>
      </c>
      <c r="AJ247">
        <f t="shared" si="64"/>
        <v>1</v>
      </c>
      <c r="AK247">
        <f t="shared" si="65"/>
        <v>0</v>
      </c>
      <c r="AL247">
        <f t="shared" si="66"/>
        <v>0</v>
      </c>
      <c r="AM247">
        <f t="shared" si="67"/>
        <v>0</v>
      </c>
      <c r="AN247">
        <f t="shared" si="51"/>
        <v>0</v>
      </c>
    </row>
    <row r="248" spans="1:40">
      <c r="A248" t="s">
        <v>637</v>
      </c>
      <c r="B248" t="s">
        <v>24</v>
      </c>
      <c r="C248" t="s">
        <v>135</v>
      </c>
      <c r="D248" t="s">
        <v>638</v>
      </c>
      <c r="E248" t="s">
        <v>164</v>
      </c>
      <c r="F248" t="s">
        <v>75</v>
      </c>
      <c r="G248">
        <f t="shared" si="52"/>
        <v>0</v>
      </c>
      <c r="H248">
        <f t="shared" si="53"/>
        <v>0</v>
      </c>
      <c r="I248">
        <f t="shared" si="54"/>
        <v>0</v>
      </c>
      <c r="J248">
        <f t="shared" si="55"/>
        <v>0</v>
      </c>
      <c r="K248">
        <f t="shared" si="56"/>
        <v>0</v>
      </c>
      <c r="L248" t="s">
        <v>42</v>
      </c>
      <c r="M248" t="s">
        <v>51</v>
      </c>
      <c r="N248">
        <f t="shared" si="68"/>
        <v>1</v>
      </c>
      <c r="O248" t="s">
        <v>52</v>
      </c>
      <c r="P248" t="s">
        <v>32</v>
      </c>
      <c r="Q248">
        <v>0</v>
      </c>
      <c r="R248">
        <v>0</v>
      </c>
      <c r="S248">
        <v>0</v>
      </c>
      <c r="T248">
        <v>0</v>
      </c>
      <c r="U248">
        <v>0</v>
      </c>
      <c r="V248">
        <v>0</v>
      </c>
      <c r="W248">
        <f t="shared" si="69"/>
        <v>0</v>
      </c>
      <c r="X248" t="s">
        <v>33</v>
      </c>
      <c r="Y248" t="s">
        <v>34</v>
      </c>
      <c r="Z248" t="s">
        <v>35</v>
      </c>
      <c r="AA248">
        <f t="shared" si="70"/>
        <v>0</v>
      </c>
      <c r="AB248">
        <v>25</v>
      </c>
      <c r="AC248" t="s">
        <v>77</v>
      </c>
      <c r="AD248">
        <f t="shared" si="71"/>
        <v>3</v>
      </c>
      <c r="AE248" t="s">
        <v>46</v>
      </c>
      <c r="AF248" t="s">
        <v>169</v>
      </c>
      <c r="AG248">
        <f t="shared" si="61"/>
        <v>0</v>
      </c>
      <c r="AH248">
        <f t="shared" si="62"/>
        <v>0</v>
      </c>
      <c r="AI248">
        <f t="shared" si="63"/>
        <v>0</v>
      </c>
      <c r="AJ248">
        <f t="shared" si="64"/>
        <v>0</v>
      </c>
      <c r="AK248">
        <f t="shared" si="65"/>
        <v>0</v>
      </c>
      <c r="AL248">
        <f t="shared" si="66"/>
        <v>1</v>
      </c>
      <c r="AM248">
        <f t="shared" si="67"/>
        <v>0</v>
      </c>
      <c r="AN248">
        <f t="shared" si="51"/>
        <v>0</v>
      </c>
    </row>
    <row r="249" spans="1:40">
      <c r="A249" t="s">
        <v>639</v>
      </c>
      <c r="B249" t="s">
        <v>24</v>
      </c>
      <c r="C249" t="s">
        <v>457</v>
      </c>
      <c r="D249" t="s">
        <v>640</v>
      </c>
      <c r="E249" t="s">
        <v>641</v>
      </c>
      <c r="F249" t="s">
        <v>52</v>
      </c>
      <c r="G249">
        <f t="shared" si="52"/>
        <v>0</v>
      </c>
      <c r="H249">
        <f t="shared" si="53"/>
        <v>0</v>
      </c>
      <c r="I249">
        <f t="shared" si="54"/>
        <v>0</v>
      </c>
      <c r="J249">
        <f t="shared" si="55"/>
        <v>0</v>
      </c>
      <c r="K249">
        <f t="shared" si="56"/>
        <v>0</v>
      </c>
      <c r="L249" t="s">
        <v>29</v>
      </c>
      <c r="M249" t="s">
        <v>51</v>
      </c>
      <c r="N249">
        <f t="shared" si="68"/>
        <v>1</v>
      </c>
      <c r="O249" t="s">
        <v>52</v>
      </c>
      <c r="P249" t="s">
        <v>32</v>
      </c>
      <c r="Q249">
        <v>3</v>
      </c>
      <c r="R249">
        <v>3</v>
      </c>
      <c r="S249">
        <v>3</v>
      </c>
      <c r="T249">
        <v>2</v>
      </c>
      <c r="U249">
        <v>2</v>
      </c>
      <c r="V249">
        <v>2</v>
      </c>
      <c r="W249">
        <f t="shared" si="69"/>
        <v>2.5</v>
      </c>
      <c r="X249" t="s">
        <v>61</v>
      </c>
      <c r="Y249" t="s">
        <v>54</v>
      </c>
      <c r="Z249" t="s">
        <v>35</v>
      </c>
      <c r="AA249">
        <f t="shared" si="70"/>
        <v>0</v>
      </c>
      <c r="AB249">
        <v>48</v>
      </c>
      <c r="AC249" t="s">
        <v>100</v>
      </c>
      <c r="AD249">
        <f t="shared" si="71"/>
        <v>4</v>
      </c>
      <c r="AE249" t="s">
        <v>52</v>
      </c>
      <c r="AF249" t="s">
        <v>169</v>
      </c>
      <c r="AG249">
        <f t="shared" si="61"/>
        <v>0</v>
      </c>
      <c r="AH249">
        <f t="shared" si="62"/>
        <v>0</v>
      </c>
      <c r="AI249">
        <f t="shared" si="63"/>
        <v>0</v>
      </c>
      <c r="AJ249">
        <f t="shared" si="64"/>
        <v>0</v>
      </c>
      <c r="AK249">
        <f t="shared" si="65"/>
        <v>0</v>
      </c>
      <c r="AL249">
        <f t="shared" si="66"/>
        <v>1</v>
      </c>
      <c r="AM249">
        <f t="shared" si="67"/>
        <v>0</v>
      </c>
      <c r="AN249">
        <f t="shared" si="51"/>
        <v>0</v>
      </c>
    </row>
    <row r="250" spans="1:40">
      <c r="A250" t="s">
        <v>642</v>
      </c>
      <c r="B250" t="s">
        <v>24</v>
      </c>
      <c r="C250" t="s">
        <v>220</v>
      </c>
      <c r="D250" t="s">
        <v>643</v>
      </c>
      <c r="E250" t="s">
        <v>149</v>
      </c>
      <c r="F250" t="s">
        <v>28</v>
      </c>
      <c r="G250">
        <f t="shared" si="52"/>
        <v>1</v>
      </c>
      <c r="H250">
        <f t="shared" si="53"/>
        <v>0</v>
      </c>
      <c r="I250">
        <f t="shared" si="54"/>
        <v>0</v>
      </c>
      <c r="J250">
        <f t="shared" si="55"/>
        <v>0</v>
      </c>
      <c r="K250">
        <f t="shared" si="56"/>
        <v>0</v>
      </c>
      <c r="L250" t="s">
        <v>42</v>
      </c>
      <c r="M250" t="s">
        <v>51</v>
      </c>
      <c r="N250">
        <f t="shared" si="68"/>
        <v>1</v>
      </c>
      <c r="O250" t="s">
        <v>116</v>
      </c>
      <c r="P250" t="s">
        <v>32</v>
      </c>
      <c r="Q250">
        <v>3</v>
      </c>
      <c r="R250">
        <v>8</v>
      </c>
      <c r="S250">
        <v>8</v>
      </c>
      <c r="T250">
        <v>5</v>
      </c>
      <c r="U250">
        <v>7</v>
      </c>
      <c r="V250">
        <v>9</v>
      </c>
      <c r="W250">
        <f t="shared" si="69"/>
        <v>6.666666666666667</v>
      </c>
      <c r="X250" t="s">
        <v>53</v>
      </c>
      <c r="Y250" t="s">
        <v>67</v>
      </c>
      <c r="Z250" t="s">
        <v>35</v>
      </c>
      <c r="AA250">
        <f t="shared" si="70"/>
        <v>0</v>
      </c>
      <c r="AB250">
        <v>26</v>
      </c>
      <c r="AC250" t="s">
        <v>77</v>
      </c>
      <c r="AD250">
        <f t="shared" si="71"/>
        <v>3</v>
      </c>
      <c r="AE250" t="s">
        <v>46</v>
      </c>
      <c r="AF250" t="s">
        <v>169</v>
      </c>
      <c r="AG250">
        <f t="shared" si="61"/>
        <v>0</v>
      </c>
      <c r="AH250">
        <f t="shared" si="62"/>
        <v>0</v>
      </c>
      <c r="AI250">
        <f t="shared" si="63"/>
        <v>0</v>
      </c>
      <c r="AJ250">
        <f t="shared" si="64"/>
        <v>0</v>
      </c>
      <c r="AK250">
        <f t="shared" si="65"/>
        <v>0</v>
      </c>
      <c r="AL250">
        <f t="shared" si="66"/>
        <v>1</v>
      </c>
      <c r="AM250">
        <f t="shared" si="67"/>
        <v>0</v>
      </c>
      <c r="AN250">
        <f t="shared" si="51"/>
        <v>0</v>
      </c>
    </row>
    <row r="251" spans="1:40">
      <c r="A251" t="s">
        <v>644</v>
      </c>
      <c r="B251" t="s">
        <v>24</v>
      </c>
      <c r="C251" t="s">
        <v>25</v>
      </c>
      <c r="D251" t="s">
        <v>645</v>
      </c>
      <c r="E251" t="s">
        <v>141</v>
      </c>
      <c r="F251" t="s">
        <v>28</v>
      </c>
      <c r="G251">
        <f t="shared" si="52"/>
        <v>1</v>
      </c>
      <c r="H251">
        <f t="shared" si="53"/>
        <v>0</v>
      </c>
      <c r="I251">
        <f t="shared" si="54"/>
        <v>0</v>
      </c>
      <c r="J251">
        <f t="shared" si="55"/>
        <v>0</v>
      </c>
      <c r="K251">
        <f t="shared" si="56"/>
        <v>0</v>
      </c>
      <c r="L251" t="s">
        <v>42</v>
      </c>
      <c r="M251" t="s">
        <v>51</v>
      </c>
      <c r="N251">
        <f t="shared" si="68"/>
        <v>1</v>
      </c>
      <c r="O251" t="s">
        <v>116</v>
      </c>
      <c r="P251" t="s">
        <v>32</v>
      </c>
      <c r="Q251">
        <v>3</v>
      </c>
      <c r="R251">
        <v>5</v>
      </c>
      <c r="S251">
        <v>4</v>
      </c>
      <c r="T251">
        <v>5</v>
      </c>
      <c r="U251">
        <v>4</v>
      </c>
      <c r="V251">
        <v>2</v>
      </c>
      <c r="W251">
        <f t="shared" si="69"/>
        <v>3.8333333333333335</v>
      </c>
      <c r="X251" t="s">
        <v>76</v>
      </c>
      <c r="Y251" t="s">
        <v>67</v>
      </c>
      <c r="Z251" t="s">
        <v>35</v>
      </c>
      <c r="AA251">
        <f t="shared" si="70"/>
        <v>0</v>
      </c>
      <c r="AB251">
        <v>29</v>
      </c>
      <c r="AC251" t="s">
        <v>77</v>
      </c>
      <c r="AD251">
        <f t="shared" si="71"/>
        <v>3</v>
      </c>
      <c r="AE251" t="s">
        <v>46</v>
      </c>
      <c r="AF251" t="s">
        <v>146</v>
      </c>
      <c r="AG251">
        <f t="shared" si="61"/>
        <v>0</v>
      </c>
      <c r="AH251">
        <f t="shared" si="62"/>
        <v>0</v>
      </c>
      <c r="AI251">
        <f t="shared" si="63"/>
        <v>0</v>
      </c>
      <c r="AJ251">
        <f t="shared" si="64"/>
        <v>1</v>
      </c>
      <c r="AK251">
        <f t="shared" si="65"/>
        <v>0</v>
      </c>
      <c r="AL251">
        <f t="shared" si="66"/>
        <v>0</v>
      </c>
      <c r="AM251">
        <f t="shared" si="67"/>
        <v>0</v>
      </c>
      <c r="AN251">
        <f t="shared" si="51"/>
        <v>0</v>
      </c>
    </row>
    <row r="252" spans="1:40">
      <c r="A252" t="s">
        <v>646</v>
      </c>
      <c r="B252" t="s">
        <v>24</v>
      </c>
      <c r="C252" t="s">
        <v>25</v>
      </c>
      <c r="D252" t="s">
        <v>647</v>
      </c>
      <c r="E252" t="s">
        <v>86</v>
      </c>
      <c r="F252" t="s">
        <v>70</v>
      </c>
      <c r="G252">
        <f t="shared" si="52"/>
        <v>0</v>
      </c>
      <c r="H252">
        <f t="shared" si="53"/>
        <v>0</v>
      </c>
      <c r="I252">
        <f t="shared" si="54"/>
        <v>1</v>
      </c>
      <c r="J252">
        <f t="shared" si="55"/>
        <v>0</v>
      </c>
      <c r="K252">
        <f t="shared" si="56"/>
        <v>0</v>
      </c>
      <c r="L252" t="s">
        <v>42</v>
      </c>
      <c r="M252" t="s">
        <v>51</v>
      </c>
      <c r="N252">
        <f t="shared" si="68"/>
        <v>1</v>
      </c>
      <c r="O252" t="s">
        <v>116</v>
      </c>
      <c r="P252" t="s">
        <v>45</v>
      </c>
      <c r="Q252">
        <v>2</v>
      </c>
      <c r="R252">
        <v>7</v>
      </c>
      <c r="S252">
        <v>7</v>
      </c>
      <c r="T252">
        <v>7</v>
      </c>
      <c r="U252">
        <v>7</v>
      </c>
      <c r="V252">
        <v>7</v>
      </c>
      <c r="W252">
        <f t="shared" si="69"/>
        <v>6.166666666666667</v>
      </c>
      <c r="X252" t="s">
        <v>53</v>
      </c>
      <c r="Y252" t="s">
        <v>67</v>
      </c>
      <c r="Z252" t="s">
        <v>35</v>
      </c>
      <c r="AA252">
        <f t="shared" si="70"/>
        <v>0</v>
      </c>
      <c r="AB252">
        <v>21</v>
      </c>
      <c r="AC252" t="s">
        <v>77</v>
      </c>
      <c r="AD252">
        <f t="shared" si="71"/>
        <v>3</v>
      </c>
      <c r="AE252" t="s">
        <v>55</v>
      </c>
      <c r="AF252" t="s">
        <v>56</v>
      </c>
      <c r="AG252">
        <f t="shared" si="61"/>
        <v>0</v>
      </c>
      <c r="AH252">
        <f t="shared" si="62"/>
        <v>1</v>
      </c>
      <c r="AI252">
        <f t="shared" si="63"/>
        <v>0</v>
      </c>
      <c r="AJ252">
        <f t="shared" si="64"/>
        <v>0</v>
      </c>
      <c r="AK252">
        <f t="shared" si="65"/>
        <v>0</v>
      </c>
      <c r="AL252">
        <f t="shared" si="66"/>
        <v>0</v>
      </c>
      <c r="AM252">
        <f t="shared" si="67"/>
        <v>0</v>
      </c>
      <c r="AN252">
        <f t="shared" si="51"/>
        <v>0</v>
      </c>
    </row>
    <row r="253" spans="1:40">
      <c r="A253" t="s">
        <v>648</v>
      </c>
      <c r="B253" t="s">
        <v>24</v>
      </c>
      <c r="C253" t="s">
        <v>649</v>
      </c>
      <c r="D253" t="s">
        <v>650</v>
      </c>
      <c r="E253" t="s">
        <v>151</v>
      </c>
      <c r="F253" t="s">
        <v>75</v>
      </c>
      <c r="G253">
        <f t="shared" si="52"/>
        <v>0</v>
      </c>
      <c r="H253">
        <f t="shared" si="53"/>
        <v>0</v>
      </c>
      <c r="I253">
        <f t="shared" si="54"/>
        <v>0</v>
      </c>
      <c r="J253">
        <f t="shared" si="55"/>
        <v>0</v>
      </c>
      <c r="K253">
        <f t="shared" si="56"/>
        <v>0</v>
      </c>
      <c r="L253" t="s">
        <v>29</v>
      </c>
      <c r="M253" t="s">
        <v>51</v>
      </c>
      <c r="N253">
        <f t="shared" si="68"/>
        <v>1</v>
      </c>
      <c r="O253" t="s">
        <v>104</v>
      </c>
      <c r="P253" t="s">
        <v>32</v>
      </c>
      <c r="Q253">
        <v>7</v>
      </c>
      <c r="R253">
        <v>8</v>
      </c>
      <c r="S253">
        <v>9</v>
      </c>
      <c r="T253">
        <v>8</v>
      </c>
      <c r="U253">
        <v>9</v>
      </c>
      <c r="V253">
        <v>10</v>
      </c>
      <c r="W253">
        <f t="shared" si="69"/>
        <v>8.5</v>
      </c>
      <c r="X253" t="s">
        <v>66</v>
      </c>
      <c r="Y253" t="s">
        <v>54</v>
      </c>
      <c r="Z253" t="s">
        <v>35</v>
      </c>
      <c r="AA253">
        <f t="shared" si="70"/>
        <v>0</v>
      </c>
      <c r="AB253">
        <v>26</v>
      </c>
      <c r="AC253" t="s">
        <v>77</v>
      </c>
      <c r="AD253">
        <f t="shared" si="71"/>
        <v>3</v>
      </c>
      <c r="AE253" t="s">
        <v>46</v>
      </c>
      <c r="AF253" t="s">
        <v>169</v>
      </c>
      <c r="AG253">
        <f t="shared" si="61"/>
        <v>0</v>
      </c>
      <c r="AH253">
        <f t="shared" si="62"/>
        <v>0</v>
      </c>
      <c r="AI253">
        <f t="shared" si="63"/>
        <v>0</v>
      </c>
      <c r="AJ253">
        <f t="shared" si="64"/>
        <v>0</v>
      </c>
      <c r="AK253">
        <f t="shared" si="65"/>
        <v>0</v>
      </c>
      <c r="AL253">
        <f t="shared" si="66"/>
        <v>1</v>
      </c>
      <c r="AM253">
        <f t="shared" si="67"/>
        <v>0</v>
      </c>
      <c r="AN253">
        <f t="shared" si="51"/>
        <v>0</v>
      </c>
    </row>
    <row r="254" spans="1:40">
      <c r="A254" t="s">
        <v>651</v>
      </c>
      <c r="B254" t="s">
        <v>24</v>
      </c>
      <c r="C254" t="s">
        <v>25</v>
      </c>
      <c r="D254" t="s">
        <v>652</v>
      </c>
      <c r="E254" t="s">
        <v>509</v>
      </c>
      <c r="F254" t="s">
        <v>28</v>
      </c>
      <c r="G254">
        <f t="shared" si="52"/>
        <v>1</v>
      </c>
      <c r="H254">
        <f t="shared" si="53"/>
        <v>0</v>
      </c>
      <c r="I254">
        <f t="shared" si="54"/>
        <v>0</v>
      </c>
      <c r="J254">
        <f t="shared" si="55"/>
        <v>0</v>
      </c>
      <c r="K254">
        <f t="shared" si="56"/>
        <v>0</v>
      </c>
      <c r="L254" t="s">
        <v>42</v>
      </c>
      <c r="M254" t="s">
        <v>43</v>
      </c>
      <c r="N254">
        <f t="shared" si="68"/>
        <v>2</v>
      </c>
      <c r="O254" t="s">
        <v>104</v>
      </c>
      <c r="P254" t="s">
        <v>32</v>
      </c>
      <c r="Q254">
        <v>7</v>
      </c>
      <c r="R254">
        <v>7</v>
      </c>
      <c r="S254">
        <v>8</v>
      </c>
      <c r="T254">
        <v>8</v>
      </c>
      <c r="U254">
        <v>6</v>
      </c>
      <c r="V254">
        <v>7</v>
      </c>
      <c r="W254">
        <f t="shared" si="69"/>
        <v>7.166666666666667</v>
      </c>
      <c r="X254" t="s">
        <v>76</v>
      </c>
      <c r="Y254" t="s">
        <v>54</v>
      </c>
      <c r="Z254" t="s">
        <v>35</v>
      </c>
      <c r="AA254">
        <f t="shared" si="70"/>
        <v>0</v>
      </c>
      <c r="AB254">
        <v>26</v>
      </c>
      <c r="AC254" t="s">
        <v>77</v>
      </c>
      <c r="AD254">
        <f t="shared" si="71"/>
        <v>3</v>
      </c>
      <c r="AE254" t="s">
        <v>55</v>
      </c>
      <c r="AF254" t="s">
        <v>38</v>
      </c>
      <c r="AG254">
        <f t="shared" si="61"/>
        <v>1</v>
      </c>
      <c r="AH254">
        <f t="shared" si="62"/>
        <v>0</v>
      </c>
      <c r="AI254">
        <f t="shared" si="63"/>
        <v>0</v>
      </c>
      <c r="AJ254">
        <f t="shared" si="64"/>
        <v>0</v>
      </c>
      <c r="AK254">
        <f t="shared" si="65"/>
        <v>0</v>
      </c>
      <c r="AL254">
        <f t="shared" si="66"/>
        <v>0</v>
      </c>
      <c r="AM254">
        <f t="shared" si="67"/>
        <v>0</v>
      </c>
      <c r="AN254">
        <f t="shared" si="51"/>
        <v>0</v>
      </c>
    </row>
    <row r="255" spans="1:40">
      <c r="A255" t="s">
        <v>653</v>
      </c>
      <c r="B255" t="s">
        <v>24</v>
      </c>
      <c r="C255" t="s">
        <v>25</v>
      </c>
      <c r="D255" t="s">
        <v>654</v>
      </c>
      <c r="E255" t="s">
        <v>495</v>
      </c>
      <c r="F255" t="s">
        <v>28</v>
      </c>
      <c r="G255">
        <f t="shared" si="52"/>
        <v>1</v>
      </c>
      <c r="H255">
        <f t="shared" si="53"/>
        <v>0</v>
      </c>
      <c r="I255">
        <f t="shared" si="54"/>
        <v>0</v>
      </c>
      <c r="J255">
        <f t="shared" si="55"/>
        <v>0</v>
      </c>
      <c r="K255">
        <f t="shared" si="56"/>
        <v>0</v>
      </c>
      <c r="L255" t="s">
        <v>29</v>
      </c>
      <c r="M255" t="s">
        <v>43</v>
      </c>
      <c r="N255">
        <f t="shared" si="68"/>
        <v>2</v>
      </c>
      <c r="O255" t="s">
        <v>52</v>
      </c>
      <c r="P255" t="s">
        <v>32</v>
      </c>
      <c r="Q255">
        <v>2</v>
      </c>
      <c r="R255">
        <v>4</v>
      </c>
      <c r="S255">
        <v>7</v>
      </c>
      <c r="T255">
        <v>10</v>
      </c>
      <c r="U255">
        <v>5</v>
      </c>
      <c r="V255">
        <v>10</v>
      </c>
      <c r="W255">
        <f t="shared" si="69"/>
        <v>6.333333333333333</v>
      </c>
      <c r="X255" t="s">
        <v>76</v>
      </c>
      <c r="Y255" t="s">
        <v>34</v>
      </c>
      <c r="Z255" t="s">
        <v>35</v>
      </c>
      <c r="AA255">
        <f t="shared" si="70"/>
        <v>0</v>
      </c>
      <c r="AB255">
        <v>28</v>
      </c>
      <c r="AC255" t="s">
        <v>77</v>
      </c>
      <c r="AD255">
        <f t="shared" si="71"/>
        <v>3</v>
      </c>
      <c r="AE255" t="s">
        <v>37</v>
      </c>
      <c r="AF255" t="s">
        <v>38</v>
      </c>
      <c r="AG255">
        <f t="shared" si="61"/>
        <v>1</v>
      </c>
      <c r="AH255">
        <f t="shared" si="62"/>
        <v>0</v>
      </c>
      <c r="AI255">
        <f t="shared" si="63"/>
        <v>0</v>
      </c>
      <c r="AJ255">
        <f t="shared" si="64"/>
        <v>0</v>
      </c>
      <c r="AK255">
        <f t="shared" si="65"/>
        <v>0</v>
      </c>
      <c r="AL255">
        <f t="shared" si="66"/>
        <v>0</v>
      </c>
      <c r="AM255">
        <f t="shared" si="67"/>
        <v>0</v>
      </c>
      <c r="AN255">
        <f t="shared" si="51"/>
        <v>0</v>
      </c>
    </row>
    <row r="256" spans="1:40" hidden="1">
      <c r="A256" t="s">
        <v>655</v>
      </c>
      <c r="B256" t="s">
        <v>24</v>
      </c>
      <c r="C256" t="s">
        <v>25</v>
      </c>
      <c r="D256" t="s">
        <v>656</v>
      </c>
      <c r="E256" t="s">
        <v>310</v>
      </c>
      <c r="F256" t="s">
        <v>52</v>
      </c>
      <c r="G256">
        <f t="shared" si="52"/>
        <v>0</v>
      </c>
      <c r="H256">
        <f t="shared" si="53"/>
        <v>0</v>
      </c>
      <c r="I256">
        <f t="shared" si="54"/>
        <v>0</v>
      </c>
      <c r="J256">
        <f t="shared" si="55"/>
        <v>0</v>
      </c>
      <c r="K256">
        <f t="shared" si="56"/>
        <v>0</v>
      </c>
      <c r="L256" t="s">
        <v>42</v>
      </c>
      <c r="M256" t="s">
        <v>43</v>
      </c>
      <c r="N256">
        <f t="shared" si="68"/>
        <v>2</v>
      </c>
      <c r="O256" t="s">
        <v>52</v>
      </c>
      <c r="P256" t="s">
        <v>32</v>
      </c>
      <c r="Q256">
        <v>1</v>
      </c>
      <c r="R256">
        <v>5</v>
      </c>
      <c r="S256">
        <v>5</v>
      </c>
      <c r="T256">
        <v>1</v>
      </c>
      <c r="U256">
        <v>0</v>
      </c>
      <c r="V256">
        <v>3</v>
      </c>
      <c r="W256">
        <f t="shared" si="69"/>
        <v>2.5</v>
      </c>
      <c r="X256" t="s">
        <v>53</v>
      </c>
      <c r="Y256" t="s">
        <v>67</v>
      </c>
      <c r="Z256" t="s">
        <v>62</v>
      </c>
      <c r="AA256">
        <f t="shared" si="70"/>
        <v>1</v>
      </c>
      <c r="AB256">
        <v>33</v>
      </c>
      <c r="AC256" t="s">
        <v>77</v>
      </c>
      <c r="AD256">
        <f t="shared" si="71"/>
        <v>3</v>
      </c>
      <c r="AE256" t="s">
        <v>37</v>
      </c>
      <c r="AF256" t="s">
        <v>38</v>
      </c>
      <c r="AG256">
        <f t="shared" si="61"/>
        <v>1</v>
      </c>
      <c r="AH256">
        <f t="shared" si="62"/>
        <v>0</v>
      </c>
      <c r="AI256">
        <f t="shared" si="63"/>
        <v>0</v>
      </c>
      <c r="AJ256">
        <f t="shared" si="64"/>
        <v>0</v>
      </c>
      <c r="AK256">
        <f t="shared" si="65"/>
        <v>0</v>
      </c>
      <c r="AL256">
        <f t="shared" si="66"/>
        <v>0</v>
      </c>
      <c r="AM256">
        <f t="shared" si="67"/>
        <v>0</v>
      </c>
      <c r="AN256">
        <f t="shared" si="51"/>
        <v>0</v>
      </c>
    </row>
    <row r="257" spans="1:40" hidden="1">
      <c r="A257" t="s">
        <v>657</v>
      </c>
      <c r="B257" t="s">
        <v>24</v>
      </c>
      <c r="C257" t="s">
        <v>25</v>
      </c>
      <c r="D257" t="s">
        <v>658</v>
      </c>
      <c r="E257" t="s">
        <v>204</v>
      </c>
      <c r="F257" t="s">
        <v>28</v>
      </c>
      <c r="G257">
        <f t="shared" si="52"/>
        <v>1</v>
      </c>
      <c r="H257">
        <f t="shared" si="53"/>
        <v>0</v>
      </c>
      <c r="I257">
        <f t="shared" si="54"/>
        <v>0</v>
      </c>
      <c r="J257">
        <f t="shared" si="55"/>
        <v>0</v>
      </c>
      <c r="K257">
        <f t="shared" si="56"/>
        <v>0</v>
      </c>
      <c r="L257" t="s">
        <v>29</v>
      </c>
      <c r="M257" t="s">
        <v>91</v>
      </c>
      <c r="N257">
        <f t="shared" si="68"/>
        <v>3</v>
      </c>
      <c r="O257" t="s">
        <v>52</v>
      </c>
      <c r="P257" t="s">
        <v>82</v>
      </c>
      <c r="Q257">
        <v>7</v>
      </c>
      <c r="R257">
        <v>6</v>
      </c>
      <c r="S257">
        <v>5</v>
      </c>
      <c r="T257">
        <v>7</v>
      </c>
      <c r="U257">
        <v>4</v>
      </c>
      <c r="V257">
        <v>4</v>
      </c>
      <c r="W257">
        <f t="shared" si="69"/>
        <v>5.5</v>
      </c>
      <c r="X257" t="s">
        <v>53</v>
      </c>
      <c r="Y257" t="s">
        <v>67</v>
      </c>
      <c r="Z257" t="s">
        <v>62</v>
      </c>
      <c r="AA257">
        <f t="shared" si="70"/>
        <v>1</v>
      </c>
      <c r="AB257">
        <v>56</v>
      </c>
      <c r="AC257" t="s">
        <v>77</v>
      </c>
      <c r="AD257">
        <f t="shared" si="71"/>
        <v>3</v>
      </c>
      <c r="AE257" t="s">
        <v>37</v>
      </c>
      <c r="AF257" t="s">
        <v>38</v>
      </c>
      <c r="AG257">
        <f t="shared" si="61"/>
        <v>1</v>
      </c>
      <c r="AH257">
        <f t="shared" si="62"/>
        <v>0</v>
      </c>
      <c r="AI257">
        <f t="shared" si="63"/>
        <v>0</v>
      </c>
      <c r="AJ257">
        <f t="shared" si="64"/>
        <v>0</v>
      </c>
      <c r="AK257">
        <f t="shared" si="65"/>
        <v>0</v>
      </c>
      <c r="AL257">
        <f t="shared" si="66"/>
        <v>0</v>
      </c>
      <c r="AM257">
        <f t="shared" si="67"/>
        <v>0</v>
      </c>
      <c r="AN257">
        <f t="shared" si="51"/>
        <v>0</v>
      </c>
    </row>
    <row r="258" spans="1:40">
      <c r="A258" t="s">
        <v>961</v>
      </c>
      <c r="B258" t="s">
        <v>24</v>
      </c>
      <c r="C258" t="s">
        <v>962</v>
      </c>
      <c r="D258" t="s">
        <v>963</v>
      </c>
      <c r="E258" t="s">
        <v>151</v>
      </c>
      <c r="F258" t="s">
        <v>627</v>
      </c>
      <c r="G258">
        <f t="shared" si="52"/>
        <v>0</v>
      </c>
      <c r="H258">
        <f t="shared" si="53"/>
        <v>0</v>
      </c>
      <c r="I258">
        <f t="shared" si="54"/>
        <v>0</v>
      </c>
      <c r="J258">
        <f t="shared" si="55"/>
        <v>0</v>
      </c>
      <c r="K258">
        <f t="shared" si="56"/>
        <v>1</v>
      </c>
      <c r="L258" t="s">
        <v>29</v>
      </c>
      <c r="M258" t="s">
        <v>51</v>
      </c>
      <c r="N258">
        <f t="shared" si="68"/>
        <v>1</v>
      </c>
      <c r="O258" t="s">
        <v>87</v>
      </c>
      <c r="P258" t="s">
        <v>32</v>
      </c>
      <c r="Q258">
        <v>5</v>
      </c>
      <c r="R258">
        <v>5</v>
      </c>
      <c r="S258">
        <v>5</v>
      </c>
      <c r="T258">
        <v>5</v>
      </c>
      <c r="U258">
        <v>4</v>
      </c>
      <c r="V258">
        <v>5</v>
      </c>
      <c r="W258">
        <f t="shared" si="69"/>
        <v>4.833333333333333</v>
      </c>
      <c r="X258" t="s">
        <v>53</v>
      </c>
      <c r="Y258" t="s">
        <v>67</v>
      </c>
      <c r="Z258" t="s">
        <v>35</v>
      </c>
      <c r="AA258">
        <f t="shared" si="70"/>
        <v>0</v>
      </c>
      <c r="AB258">
        <v>66</v>
      </c>
      <c r="AC258" t="s">
        <v>96</v>
      </c>
      <c r="AD258">
        <f t="shared" si="71"/>
        <v>1</v>
      </c>
      <c r="AE258" t="s">
        <v>55</v>
      </c>
      <c r="AF258" t="s">
        <v>56</v>
      </c>
      <c r="AG258">
        <f t="shared" si="61"/>
        <v>0</v>
      </c>
      <c r="AH258">
        <f t="shared" si="62"/>
        <v>1</v>
      </c>
      <c r="AI258">
        <f t="shared" si="63"/>
        <v>0</v>
      </c>
      <c r="AJ258">
        <f t="shared" si="64"/>
        <v>0</v>
      </c>
      <c r="AK258">
        <f t="shared" si="65"/>
        <v>0</v>
      </c>
      <c r="AL258">
        <f t="shared" si="66"/>
        <v>0</v>
      </c>
      <c r="AM258">
        <f t="shared" si="67"/>
        <v>0</v>
      </c>
      <c r="AN258">
        <f t="shared" ref="AN258:AN321" si="72">IF(AF258="South America",1,0)</f>
        <v>0</v>
      </c>
    </row>
    <row r="259" spans="1:40">
      <c r="A259" t="s">
        <v>662</v>
      </c>
      <c r="B259" t="s">
        <v>24</v>
      </c>
      <c r="C259" t="s">
        <v>25</v>
      </c>
      <c r="D259" t="s">
        <v>663</v>
      </c>
      <c r="E259" t="s">
        <v>492</v>
      </c>
      <c r="F259" t="s">
        <v>70</v>
      </c>
      <c r="G259">
        <f t="shared" ref="G259:G322" si="73">IF(F259="Data Analyst", 1, 0)</f>
        <v>0</v>
      </c>
      <c r="H259">
        <f t="shared" ref="H259:H322" si="74">IF(F259="Data Engineer",1,0)</f>
        <v>0</v>
      </c>
      <c r="I259">
        <f t="shared" ref="I259:I322" si="75">IF(F259="Data Scientist",1,0)</f>
        <v>1</v>
      </c>
      <c r="J259">
        <f t="shared" ref="J259:J322" si="76">IF(F259="BI Developer/Engineer", 1, 0)</f>
        <v>0</v>
      </c>
      <c r="K259">
        <f t="shared" ref="K259:K322" si="77">IF(F259="Database Developer", 1, 0)</f>
        <v>0</v>
      </c>
      <c r="L259" t="s">
        <v>29</v>
      </c>
      <c r="M259" t="s">
        <v>81</v>
      </c>
      <c r="N259">
        <f t="shared" si="68"/>
        <v>6</v>
      </c>
      <c r="O259" t="s">
        <v>31</v>
      </c>
      <c r="P259" t="s">
        <v>32</v>
      </c>
      <c r="Q259">
        <v>4</v>
      </c>
      <c r="R259">
        <v>5</v>
      </c>
      <c r="S259">
        <v>5</v>
      </c>
      <c r="T259">
        <v>5</v>
      </c>
      <c r="U259">
        <v>4</v>
      </c>
      <c r="V259">
        <v>5</v>
      </c>
      <c r="W259">
        <f t="shared" si="69"/>
        <v>4.666666666666667</v>
      </c>
      <c r="X259" t="s">
        <v>66</v>
      </c>
      <c r="Y259" t="s">
        <v>67</v>
      </c>
      <c r="Z259" t="s">
        <v>35</v>
      </c>
      <c r="AA259">
        <f t="shared" si="70"/>
        <v>0</v>
      </c>
      <c r="AB259">
        <v>28</v>
      </c>
      <c r="AC259" t="s">
        <v>100</v>
      </c>
      <c r="AD259">
        <f t="shared" si="71"/>
        <v>4</v>
      </c>
      <c r="AE259" t="s">
        <v>37</v>
      </c>
      <c r="AF259" t="s">
        <v>38</v>
      </c>
      <c r="AG259">
        <f t="shared" ref="AG259:AG322" si="78">IF(AF259="North America", 1, 0)</f>
        <v>1</v>
      </c>
      <c r="AH259">
        <f t="shared" ref="AH259:AH322" si="79">IF(AF259="Africa", 1, 0)</f>
        <v>0</v>
      </c>
      <c r="AI259">
        <f t="shared" ref="AI259:AI322" si="80">IF(AF259="Europe", 1, 0)</f>
        <v>0</v>
      </c>
      <c r="AJ259">
        <f t="shared" ref="AJ259:AJ322" si="81">IF(AF259="India", 1, 0)</f>
        <v>0</v>
      </c>
      <c r="AK259">
        <f t="shared" ref="AK259:AK322" si="82">IF(AF259="United Kingdom", 1, 0)</f>
        <v>0</v>
      </c>
      <c r="AL259">
        <f t="shared" ref="AL259:AL322" si="83">IF(AF259="Asia", 1, 0)</f>
        <v>0</v>
      </c>
      <c r="AM259">
        <f t="shared" ref="AM259:AM322" si="84">IF(AF259="Australia", 1, 0)</f>
        <v>0</v>
      </c>
      <c r="AN259">
        <f t="shared" si="72"/>
        <v>0</v>
      </c>
    </row>
    <row r="260" spans="1:40">
      <c r="A260" t="s">
        <v>664</v>
      </c>
      <c r="B260" t="s">
        <v>24</v>
      </c>
      <c r="C260" t="s">
        <v>25</v>
      </c>
      <c r="D260" t="s">
        <v>665</v>
      </c>
      <c r="E260" t="s">
        <v>214</v>
      </c>
      <c r="F260" t="s">
        <v>75</v>
      </c>
      <c r="G260">
        <f t="shared" si="73"/>
        <v>0</v>
      </c>
      <c r="H260">
        <f t="shared" si="74"/>
        <v>0</v>
      </c>
      <c r="I260">
        <f t="shared" si="75"/>
        <v>0</v>
      </c>
      <c r="J260">
        <f t="shared" si="76"/>
        <v>0</v>
      </c>
      <c r="K260">
        <f t="shared" si="77"/>
        <v>0</v>
      </c>
      <c r="L260" t="s">
        <v>42</v>
      </c>
      <c r="M260" t="s">
        <v>51</v>
      </c>
      <c r="N260">
        <f t="shared" si="68"/>
        <v>1</v>
      </c>
      <c r="O260" t="s">
        <v>52</v>
      </c>
      <c r="P260" t="s">
        <v>184</v>
      </c>
      <c r="Q260">
        <v>0</v>
      </c>
      <c r="R260">
        <v>0</v>
      </c>
      <c r="S260">
        <v>0</v>
      </c>
      <c r="T260">
        <v>0</v>
      </c>
      <c r="U260">
        <v>0</v>
      </c>
      <c r="V260">
        <v>10</v>
      </c>
      <c r="W260">
        <f t="shared" si="69"/>
        <v>1.6666666666666667</v>
      </c>
      <c r="X260" t="s">
        <v>76</v>
      </c>
      <c r="Y260" t="s">
        <v>34</v>
      </c>
      <c r="Z260" t="s">
        <v>35</v>
      </c>
      <c r="AA260">
        <f t="shared" si="70"/>
        <v>0</v>
      </c>
      <c r="AB260">
        <v>21</v>
      </c>
      <c r="AC260" t="s">
        <v>96</v>
      </c>
      <c r="AD260">
        <f t="shared" si="71"/>
        <v>1</v>
      </c>
      <c r="AE260" t="s">
        <v>37</v>
      </c>
      <c r="AF260" t="s">
        <v>367</v>
      </c>
      <c r="AG260">
        <f t="shared" si="78"/>
        <v>0</v>
      </c>
      <c r="AH260">
        <f t="shared" si="79"/>
        <v>0</v>
      </c>
      <c r="AI260">
        <f t="shared" si="80"/>
        <v>0</v>
      </c>
      <c r="AJ260">
        <f t="shared" si="81"/>
        <v>0</v>
      </c>
      <c r="AK260">
        <f t="shared" si="82"/>
        <v>0</v>
      </c>
      <c r="AL260">
        <f t="shared" si="83"/>
        <v>0</v>
      </c>
      <c r="AM260">
        <f t="shared" si="84"/>
        <v>0</v>
      </c>
      <c r="AN260">
        <f t="shared" si="72"/>
        <v>0</v>
      </c>
    </row>
    <row r="261" spans="1:40">
      <c r="A261" t="s">
        <v>666</v>
      </c>
      <c r="B261" t="s">
        <v>24</v>
      </c>
      <c r="C261" t="s">
        <v>25</v>
      </c>
      <c r="D261" t="s">
        <v>667</v>
      </c>
      <c r="E261" t="s">
        <v>133</v>
      </c>
      <c r="F261" t="s">
        <v>75</v>
      </c>
      <c r="G261">
        <f t="shared" si="73"/>
        <v>0</v>
      </c>
      <c r="H261">
        <f t="shared" si="74"/>
        <v>0</v>
      </c>
      <c r="I261">
        <f t="shared" si="75"/>
        <v>0</v>
      </c>
      <c r="J261">
        <f t="shared" si="76"/>
        <v>0</v>
      </c>
      <c r="K261">
        <f t="shared" si="77"/>
        <v>0</v>
      </c>
      <c r="L261" t="s">
        <v>42</v>
      </c>
      <c r="M261" t="s">
        <v>91</v>
      </c>
      <c r="N261">
        <f t="shared" si="68"/>
        <v>3</v>
      </c>
      <c r="O261" t="s">
        <v>52</v>
      </c>
      <c r="P261" t="s">
        <v>32</v>
      </c>
      <c r="Q261">
        <v>2</v>
      </c>
      <c r="R261">
        <v>2</v>
      </c>
      <c r="S261">
        <v>4</v>
      </c>
      <c r="T261">
        <v>1</v>
      </c>
      <c r="U261">
        <v>2</v>
      </c>
      <c r="V261">
        <v>1</v>
      </c>
      <c r="W261">
        <f t="shared" si="69"/>
        <v>2</v>
      </c>
      <c r="X261" t="s">
        <v>76</v>
      </c>
      <c r="Y261" t="s">
        <v>54</v>
      </c>
      <c r="Z261" t="s">
        <v>35</v>
      </c>
      <c r="AA261">
        <f t="shared" si="70"/>
        <v>0</v>
      </c>
      <c r="AB261">
        <v>35</v>
      </c>
      <c r="AC261" t="s">
        <v>100</v>
      </c>
      <c r="AD261">
        <f t="shared" si="71"/>
        <v>4</v>
      </c>
      <c r="AE261" t="s">
        <v>55</v>
      </c>
      <c r="AF261" t="s">
        <v>38</v>
      </c>
      <c r="AG261">
        <f t="shared" si="78"/>
        <v>1</v>
      </c>
      <c r="AH261">
        <f t="shared" si="79"/>
        <v>0</v>
      </c>
      <c r="AI261">
        <f t="shared" si="80"/>
        <v>0</v>
      </c>
      <c r="AJ261">
        <f t="shared" si="81"/>
        <v>0</v>
      </c>
      <c r="AK261">
        <f t="shared" si="82"/>
        <v>0</v>
      </c>
      <c r="AL261">
        <f t="shared" si="83"/>
        <v>0</v>
      </c>
      <c r="AM261">
        <f t="shared" si="84"/>
        <v>0</v>
      </c>
      <c r="AN261">
        <f t="shared" si="72"/>
        <v>0</v>
      </c>
    </row>
    <row r="262" spans="1:40">
      <c r="A262" t="s">
        <v>668</v>
      </c>
      <c r="B262" t="s">
        <v>24</v>
      </c>
      <c r="C262" t="s">
        <v>25</v>
      </c>
      <c r="D262" t="s">
        <v>669</v>
      </c>
      <c r="E262" t="s">
        <v>584</v>
      </c>
      <c r="F262" t="s">
        <v>28</v>
      </c>
      <c r="G262">
        <f t="shared" si="73"/>
        <v>1</v>
      </c>
      <c r="H262">
        <f t="shared" si="74"/>
        <v>0</v>
      </c>
      <c r="I262">
        <f t="shared" si="75"/>
        <v>0</v>
      </c>
      <c r="J262">
        <f t="shared" si="76"/>
        <v>0</v>
      </c>
      <c r="K262">
        <f t="shared" si="77"/>
        <v>0</v>
      </c>
      <c r="L262" t="s">
        <v>29</v>
      </c>
      <c r="M262" t="s">
        <v>51</v>
      </c>
      <c r="N262">
        <f t="shared" si="68"/>
        <v>1</v>
      </c>
      <c r="O262" t="s">
        <v>116</v>
      </c>
      <c r="P262" t="s">
        <v>32</v>
      </c>
      <c r="Q262">
        <v>4</v>
      </c>
      <c r="R262">
        <v>4</v>
      </c>
      <c r="S262">
        <v>4</v>
      </c>
      <c r="T262">
        <v>5</v>
      </c>
      <c r="U262">
        <v>2</v>
      </c>
      <c r="V262">
        <v>1</v>
      </c>
      <c r="W262">
        <f t="shared" si="69"/>
        <v>3.3333333333333335</v>
      </c>
      <c r="X262" t="s">
        <v>66</v>
      </c>
      <c r="Y262" t="s">
        <v>67</v>
      </c>
      <c r="Z262" t="s">
        <v>35</v>
      </c>
      <c r="AA262">
        <f t="shared" si="70"/>
        <v>0</v>
      </c>
      <c r="AB262">
        <v>29</v>
      </c>
      <c r="AC262" t="s">
        <v>100</v>
      </c>
      <c r="AD262">
        <f t="shared" si="71"/>
        <v>4</v>
      </c>
      <c r="AE262" t="s">
        <v>37</v>
      </c>
      <c r="AF262" t="s">
        <v>367</v>
      </c>
      <c r="AG262">
        <f t="shared" si="78"/>
        <v>0</v>
      </c>
      <c r="AH262">
        <f t="shared" si="79"/>
        <v>0</v>
      </c>
      <c r="AI262">
        <f t="shared" si="80"/>
        <v>0</v>
      </c>
      <c r="AJ262">
        <f t="shared" si="81"/>
        <v>0</v>
      </c>
      <c r="AK262">
        <f t="shared" si="82"/>
        <v>0</v>
      </c>
      <c r="AL262">
        <f t="shared" si="83"/>
        <v>0</v>
      </c>
      <c r="AM262">
        <f t="shared" si="84"/>
        <v>0</v>
      </c>
      <c r="AN262">
        <f t="shared" si="72"/>
        <v>0</v>
      </c>
    </row>
    <row r="263" spans="1:40" hidden="1">
      <c r="A263" t="s">
        <v>670</v>
      </c>
      <c r="B263" t="s">
        <v>24</v>
      </c>
      <c r="C263" t="s">
        <v>25</v>
      </c>
      <c r="D263" t="s">
        <v>671</v>
      </c>
      <c r="E263" t="s">
        <v>211</v>
      </c>
      <c r="F263" t="s">
        <v>28</v>
      </c>
      <c r="G263">
        <f t="shared" si="73"/>
        <v>1</v>
      </c>
      <c r="H263">
        <f t="shared" si="74"/>
        <v>0</v>
      </c>
      <c r="I263">
        <f t="shared" si="75"/>
        <v>0</v>
      </c>
      <c r="J263">
        <f t="shared" si="76"/>
        <v>0</v>
      </c>
      <c r="K263">
        <f t="shared" si="77"/>
        <v>0</v>
      </c>
      <c r="L263" t="s">
        <v>42</v>
      </c>
      <c r="M263" t="s">
        <v>84</v>
      </c>
      <c r="N263">
        <f t="shared" si="68"/>
        <v>4</v>
      </c>
      <c r="O263" t="s">
        <v>116</v>
      </c>
      <c r="P263" t="s">
        <v>32</v>
      </c>
      <c r="Q263">
        <v>9</v>
      </c>
      <c r="R263">
        <v>10</v>
      </c>
      <c r="S263">
        <v>8</v>
      </c>
      <c r="T263">
        <v>8</v>
      </c>
      <c r="U263">
        <v>7</v>
      </c>
      <c r="V263">
        <v>7</v>
      </c>
      <c r="W263">
        <f t="shared" si="69"/>
        <v>8.1666666666666661</v>
      </c>
      <c r="X263" t="s">
        <v>76</v>
      </c>
      <c r="Y263" t="s">
        <v>52</v>
      </c>
      <c r="Z263" t="s">
        <v>62</v>
      </c>
      <c r="AA263">
        <f t="shared" si="70"/>
        <v>1</v>
      </c>
      <c r="AB263">
        <v>23</v>
      </c>
      <c r="AC263" t="s">
        <v>77</v>
      </c>
      <c r="AD263">
        <f t="shared" si="71"/>
        <v>3</v>
      </c>
      <c r="AE263" t="s">
        <v>46</v>
      </c>
      <c r="AF263" t="s">
        <v>38</v>
      </c>
      <c r="AG263">
        <f t="shared" si="78"/>
        <v>1</v>
      </c>
      <c r="AH263">
        <f t="shared" si="79"/>
        <v>0</v>
      </c>
      <c r="AI263">
        <f t="shared" si="80"/>
        <v>0</v>
      </c>
      <c r="AJ263">
        <f t="shared" si="81"/>
        <v>0</v>
      </c>
      <c r="AK263">
        <f t="shared" si="82"/>
        <v>0</v>
      </c>
      <c r="AL263">
        <f t="shared" si="83"/>
        <v>0</v>
      </c>
      <c r="AM263">
        <f t="shared" si="84"/>
        <v>0</v>
      </c>
      <c r="AN263">
        <f t="shared" si="72"/>
        <v>0</v>
      </c>
    </row>
    <row r="264" spans="1:40">
      <c r="A264" t="s">
        <v>672</v>
      </c>
      <c r="B264" t="s">
        <v>24</v>
      </c>
      <c r="C264" t="s">
        <v>25</v>
      </c>
      <c r="D264" t="s">
        <v>234</v>
      </c>
      <c r="E264" t="s">
        <v>673</v>
      </c>
      <c r="F264" t="s">
        <v>52</v>
      </c>
      <c r="G264">
        <f t="shared" si="73"/>
        <v>0</v>
      </c>
      <c r="H264">
        <f t="shared" si="74"/>
        <v>0</v>
      </c>
      <c r="I264">
        <f t="shared" si="75"/>
        <v>0</v>
      </c>
      <c r="J264">
        <f t="shared" si="76"/>
        <v>0</v>
      </c>
      <c r="K264">
        <f t="shared" si="77"/>
        <v>0</v>
      </c>
      <c r="L264" t="s">
        <v>42</v>
      </c>
      <c r="M264" t="s">
        <v>43</v>
      </c>
      <c r="N264">
        <f t="shared" si="68"/>
        <v>2</v>
      </c>
      <c r="O264" t="s">
        <v>44</v>
      </c>
      <c r="P264" t="s">
        <v>32</v>
      </c>
      <c r="Q264">
        <v>3</v>
      </c>
      <c r="R264">
        <v>3</v>
      </c>
      <c r="S264">
        <v>3</v>
      </c>
      <c r="T264">
        <v>0</v>
      </c>
      <c r="U264">
        <v>0</v>
      </c>
      <c r="V264">
        <v>1</v>
      </c>
      <c r="W264">
        <f t="shared" si="69"/>
        <v>1.6666666666666667</v>
      </c>
      <c r="X264" t="s">
        <v>66</v>
      </c>
      <c r="Y264" t="s">
        <v>54</v>
      </c>
      <c r="Z264" t="s">
        <v>35</v>
      </c>
      <c r="AA264">
        <f t="shared" si="70"/>
        <v>0</v>
      </c>
      <c r="AB264">
        <v>25</v>
      </c>
      <c r="AC264" t="s">
        <v>77</v>
      </c>
      <c r="AD264">
        <f t="shared" si="71"/>
        <v>3</v>
      </c>
      <c r="AE264" t="s">
        <v>46</v>
      </c>
      <c r="AF264" t="s">
        <v>146</v>
      </c>
      <c r="AG264">
        <f t="shared" si="78"/>
        <v>0</v>
      </c>
      <c r="AH264">
        <f t="shared" si="79"/>
        <v>0</v>
      </c>
      <c r="AI264">
        <f t="shared" si="80"/>
        <v>0</v>
      </c>
      <c r="AJ264">
        <f t="shared" si="81"/>
        <v>1</v>
      </c>
      <c r="AK264">
        <f t="shared" si="82"/>
        <v>0</v>
      </c>
      <c r="AL264">
        <f t="shared" si="83"/>
        <v>0</v>
      </c>
      <c r="AM264">
        <f t="shared" si="84"/>
        <v>0</v>
      </c>
      <c r="AN264">
        <f t="shared" si="72"/>
        <v>0</v>
      </c>
    </row>
    <row r="265" spans="1:40">
      <c r="A265" t="s">
        <v>674</v>
      </c>
      <c r="B265" t="s">
        <v>24</v>
      </c>
      <c r="C265" t="s">
        <v>25</v>
      </c>
      <c r="D265" t="s">
        <v>675</v>
      </c>
      <c r="E265" t="s">
        <v>208</v>
      </c>
      <c r="F265" t="s">
        <v>50</v>
      </c>
      <c r="G265">
        <f t="shared" si="73"/>
        <v>0</v>
      </c>
      <c r="H265">
        <f t="shared" si="74"/>
        <v>1</v>
      </c>
      <c r="I265">
        <f t="shared" si="75"/>
        <v>0</v>
      </c>
      <c r="J265">
        <f t="shared" si="76"/>
        <v>0</v>
      </c>
      <c r="K265">
        <f t="shared" si="77"/>
        <v>0</v>
      </c>
      <c r="L265" t="s">
        <v>29</v>
      </c>
      <c r="M265" t="s">
        <v>84</v>
      </c>
      <c r="N265">
        <f t="shared" si="68"/>
        <v>4</v>
      </c>
      <c r="O265" t="s">
        <v>52</v>
      </c>
      <c r="P265" t="s">
        <v>32</v>
      </c>
      <c r="Q265">
        <v>8</v>
      </c>
      <c r="R265">
        <v>7</v>
      </c>
      <c r="S265">
        <v>10</v>
      </c>
      <c r="T265">
        <v>9</v>
      </c>
      <c r="U265">
        <v>10</v>
      </c>
      <c r="V265">
        <v>10</v>
      </c>
      <c r="W265">
        <f t="shared" si="69"/>
        <v>9</v>
      </c>
      <c r="X265" t="s">
        <v>53</v>
      </c>
      <c r="Y265" t="s">
        <v>67</v>
      </c>
      <c r="Z265" t="s">
        <v>35</v>
      </c>
      <c r="AA265">
        <f t="shared" si="70"/>
        <v>0</v>
      </c>
      <c r="AB265">
        <v>27</v>
      </c>
      <c r="AC265" t="s">
        <v>100</v>
      </c>
      <c r="AD265">
        <f t="shared" si="71"/>
        <v>4</v>
      </c>
      <c r="AE265" t="s">
        <v>37</v>
      </c>
      <c r="AF265" t="s">
        <v>38</v>
      </c>
      <c r="AG265">
        <f t="shared" si="78"/>
        <v>1</v>
      </c>
      <c r="AH265">
        <f t="shared" si="79"/>
        <v>0</v>
      </c>
      <c r="AI265">
        <f t="shared" si="80"/>
        <v>0</v>
      </c>
      <c r="AJ265">
        <f t="shared" si="81"/>
        <v>0</v>
      </c>
      <c r="AK265">
        <f t="shared" si="82"/>
        <v>0</v>
      </c>
      <c r="AL265">
        <f t="shared" si="83"/>
        <v>0</v>
      </c>
      <c r="AM265">
        <f t="shared" si="84"/>
        <v>0</v>
      </c>
      <c r="AN265">
        <f t="shared" si="72"/>
        <v>0</v>
      </c>
    </row>
    <row r="266" spans="1:40">
      <c r="A266" t="s">
        <v>676</v>
      </c>
      <c r="B266" t="s">
        <v>24</v>
      </c>
      <c r="C266" t="s">
        <v>25</v>
      </c>
      <c r="D266" t="s">
        <v>677</v>
      </c>
      <c r="E266" t="s">
        <v>584</v>
      </c>
      <c r="F266" t="s">
        <v>28</v>
      </c>
      <c r="G266">
        <f t="shared" si="73"/>
        <v>1</v>
      </c>
      <c r="H266">
        <f t="shared" si="74"/>
        <v>0</v>
      </c>
      <c r="I266">
        <f t="shared" si="75"/>
        <v>0</v>
      </c>
      <c r="J266">
        <f t="shared" si="76"/>
        <v>0</v>
      </c>
      <c r="K266">
        <f t="shared" si="77"/>
        <v>0</v>
      </c>
      <c r="L266" t="s">
        <v>42</v>
      </c>
      <c r="M266" t="s">
        <v>51</v>
      </c>
      <c r="N266">
        <f t="shared" si="68"/>
        <v>1</v>
      </c>
      <c r="O266" t="s">
        <v>116</v>
      </c>
      <c r="P266" t="s">
        <v>32</v>
      </c>
      <c r="Q266">
        <v>3</v>
      </c>
      <c r="R266">
        <v>8</v>
      </c>
      <c r="S266">
        <v>7</v>
      </c>
      <c r="T266">
        <v>5</v>
      </c>
      <c r="U266">
        <v>8</v>
      </c>
      <c r="V266">
        <v>7</v>
      </c>
      <c r="W266">
        <f t="shared" si="69"/>
        <v>6.333333333333333</v>
      </c>
      <c r="X266" t="s">
        <v>76</v>
      </c>
      <c r="Y266" t="s">
        <v>67</v>
      </c>
      <c r="Z266" t="s">
        <v>35</v>
      </c>
      <c r="AA266">
        <f t="shared" si="70"/>
        <v>0</v>
      </c>
      <c r="AB266">
        <v>22</v>
      </c>
      <c r="AC266" t="s">
        <v>77</v>
      </c>
      <c r="AD266">
        <f t="shared" si="71"/>
        <v>3</v>
      </c>
      <c r="AE266" t="s">
        <v>52</v>
      </c>
      <c r="AF266" t="s">
        <v>146</v>
      </c>
      <c r="AG266">
        <f t="shared" si="78"/>
        <v>0</v>
      </c>
      <c r="AH266">
        <f t="shared" si="79"/>
        <v>0</v>
      </c>
      <c r="AI266">
        <f t="shared" si="80"/>
        <v>0</v>
      </c>
      <c r="AJ266">
        <f t="shared" si="81"/>
        <v>1</v>
      </c>
      <c r="AK266">
        <f t="shared" si="82"/>
        <v>0</v>
      </c>
      <c r="AL266">
        <f t="shared" si="83"/>
        <v>0</v>
      </c>
      <c r="AM266">
        <f t="shared" si="84"/>
        <v>0</v>
      </c>
      <c r="AN266">
        <f t="shared" si="72"/>
        <v>0</v>
      </c>
    </row>
    <row r="267" spans="1:40">
      <c r="A267" t="s">
        <v>678</v>
      </c>
      <c r="B267" t="s">
        <v>24</v>
      </c>
      <c r="C267" t="s">
        <v>25</v>
      </c>
      <c r="D267" t="s">
        <v>679</v>
      </c>
      <c r="E267" t="s">
        <v>310</v>
      </c>
      <c r="F267" t="s">
        <v>28</v>
      </c>
      <c r="G267">
        <f t="shared" si="73"/>
        <v>1</v>
      </c>
      <c r="H267">
        <f t="shared" si="74"/>
        <v>0</v>
      </c>
      <c r="I267">
        <f t="shared" si="75"/>
        <v>0</v>
      </c>
      <c r="J267">
        <f t="shared" si="76"/>
        <v>0</v>
      </c>
      <c r="K267">
        <f t="shared" si="77"/>
        <v>0</v>
      </c>
      <c r="L267" t="s">
        <v>29</v>
      </c>
      <c r="M267" t="s">
        <v>51</v>
      </c>
      <c r="N267">
        <f t="shared" si="68"/>
        <v>1</v>
      </c>
      <c r="O267" t="s">
        <v>52</v>
      </c>
      <c r="P267" t="s">
        <v>32</v>
      </c>
      <c r="Q267">
        <v>6</v>
      </c>
      <c r="R267">
        <v>3</v>
      </c>
      <c r="S267">
        <v>5</v>
      </c>
      <c r="T267">
        <v>7</v>
      </c>
      <c r="U267">
        <v>5</v>
      </c>
      <c r="V267">
        <v>7</v>
      </c>
      <c r="W267">
        <f t="shared" si="69"/>
        <v>5.5</v>
      </c>
      <c r="X267" t="s">
        <v>76</v>
      </c>
      <c r="Y267" t="s">
        <v>54</v>
      </c>
      <c r="Z267" t="s">
        <v>35</v>
      </c>
      <c r="AA267">
        <f t="shared" si="70"/>
        <v>0</v>
      </c>
      <c r="AB267">
        <v>22</v>
      </c>
      <c r="AC267" t="s">
        <v>77</v>
      </c>
      <c r="AD267">
        <f t="shared" si="71"/>
        <v>3</v>
      </c>
      <c r="AE267" t="s">
        <v>46</v>
      </c>
      <c r="AF267" t="s">
        <v>146</v>
      </c>
      <c r="AG267">
        <f t="shared" si="78"/>
        <v>0</v>
      </c>
      <c r="AH267">
        <f t="shared" si="79"/>
        <v>0</v>
      </c>
      <c r="AI267">
        <f t="shared" si="80"/>
        <v>0</v>
      </c>
      <c r="AJ267">
        <f t="shared" si="81"/>
        <v>1</v>
      </c>
      <c r="AK267">
        <f t="shared" si="82"/>
        <v>0</v>
      </c>
      <c r="AL267">
        <f t="shared" si="83"/>
        <v>0</v>
      </c>
      <c r="AM267">
        <f t="shared" si="84"/>
        <v>0</v>
      </c>
      <c r="AN267">
        <f t="shared" si="72"/>
        <v>0</v>
      </c>
    </row>
    <row r="268" spans="1:40">
      <c r="A268" t="s">
        <v>680</v>
      </c>
      <c r="B268" t="s">
        <v>24</v>
      </c>
      <c r="C268" t="s">
        <v>25</v>
      </c>
      <c r="D268" t="s">
        <v>681</v>
      </c>
      <c r="E268" t="s">
        <v>278</v>
      </c>
      <c r="F268" t="s">
        <v>52</v>
      </c>
      <c r="G268">
        <f t="shared" si="73"/>
        <v>0</v>
      </c>
      <c r="H268">
        <f t="shared" si="74"/>
        <v>0</v>
      </c>
      <c r="I268">
        <f t="shared" si="75"/>
        <v>0</v>
      </c>
      <c r="J268">
        <f t="shared" si="76"/>
        <v>0</v>
      </c>
      <c r="K268">
        <f t="shared" si="77"/>
        <v>0</v>
      </c>
      <c r="L268" t="s">
        <v>42</v>
      </c>
      <c r="M268" t="s">
        <v>30</v>
      </c>
      <c r="N268">
        <f t="shared" si="68"/>
        <v>5</v>
      </c>
      <c r="O268" t="s">
        <v>52</v>
      </c>
      <c r="P268" t="s">
        <v>682</v>
      </c>
      <c r="Q268">
        <v>7</v>
      </c>
      <c r="R268">
        <v>7</v>
      </c>
      <c r="S268">
        <v>4</v>
      </c>
      <c r="T268">
        <v>5</v>
      </c>
      <c r="U268">
        <v>5</v>
      </c>
      <c r="V268">
        <v>4</v>
      </c>
      <c r="W268">
        <f t="shared" si="69"/>
        <v>5.333333333333333</v>
      </c>
      <c r="X268" t="s">
        <v>76</v>
      </c>
      <c r="Y268" t="s">
        <v>67</v>
      </c>
      <c r="Z268" t="s">
        <v>35</v>
      </c>
      <c r="AA268">
        <f t="shared" si="70"/>
        <v>0</v>
      </c>
      <c r="AB268">
        <v>43</v>
      </c>
      <c r="AC268" t="s">
        <v>100</v>
      </c>
      <c r="AD268">
        <f t="shared" si="71"/>
        <v>4</v>
      </c>
      <c r="AE268" t="s">
        <v>46</v>
      </c>
      <c r="AF268" t="s">
        <v>38</v>
      </c>
      <c r="AG268">
        <f t="shared" si="78"/>
        <v>1</v>
      </c>
      <c r="AH268">
        <f t="shared" si="79"/>
        <v>0</v>
      </c>
      <c r="AI268">
        <f t="shared" si="80"/>
        <v>0</v>
      </c>
      <c r="AJ268">
        <f t="shared" si="81"/>
        <v>0</v>
      </c>
      <c r="AK268">
        <f t="shared" si="82"/>
        <v>0</v>
      </c>
      <c r="AL268">
        <f t="shared" si="83"/>
        <v>0</v>
      </c>
      <c r="AM268">
        <f t="shared" si="84"/>
        <v>0</v>
      </c>
      <c r="AN268">
        <f t="shared" si="72"/>
        <v>0</v>
      </c>
    </row>
    <row r="269" spans="1:40" hidden="1">
      <c r="A269" t="s">
        <v>683</v>
      </c>
      <c r="B269" t="s">
        <v>24</v>
      </c>
      <c r="C269" t="s">
        <v>25</v>
      </c>
      <c r="D269" t="s">
        <v>684</v>
      </c>
      <c r="E269" t="s">
        <v>685</v>
      </c>
      <c r="F269" t="s">
        <v>52</v>
      </c>
      <c r="G269">
        <f t="shared" si="73"/>
        <v>0</v>
      </c>
      <c r="H269">
        <f t="shared" si="74"/>
        <v>0</v>
      </c>
      <c r="I269">
        <f t="shared" si="75"/>
        <v>0</v>
      </c>
      <c r="J269">
        <f t="shared" si="76"/>
        <v>0</v>
      </c>
      <c r="K269">
        <f t="shared" si="77"/>
        <v>0</v>
      </c>
      <c r="L269" t="s">
        <v>29</v>
      </c>
      <c r="M269" t="s">
        <v>51</v>
      </c>
      <c r="N269">
        <f t="shared" si="68"/>
        <v>1</v>
      </c>
      <c r="O269" t="s">
        <v>116</v>
      </c>
      <c r="P269" t="s">
        <v>32</v>
      </c>
      <c r="Q269">
        <v>3</v>
      </c>
      <c r="R269">
        <v>5</v>
      </c>
      <c r="S269">
        <v>8</v>
      </c>
      <c r="T269">
        <v>4</v>
      </c>
      <c r="U269">
        <v>5</v>
      </c>
      <c r="V269">
        <v>5</v>
      </c>
      <c r="W269">
        <f t="shared" si="69"/>
        <v>5</v>
      </c>
      <c r="X269" t="s">
        <v>66</v>
      </c>
      <c r="Y269" t="s">
        <v>67</v>
      </c>
      <c r="Z269" t="s">
        <v>62</v>
      </c>
      <c r="AA269">
        <f t="shared" si="70"/>
        <v>1</v>
      </c>
      <c r="AB269">
        <v>32</v>
      </c>
      <c r="AC269" t="s">
        <v>77</v>
      </c>
      <c r="AD269">
        <f t="shared" si="71"/>
        <v>3</v>
      </c>
      <c r="AE269" t="s">
        <v>46</v>
      </c>
      <c r="AF269" t="s">
        <v>38</v>
      </c>
      <c r="AG269">
        <f t="shared" si="78"/>
        <v>1</v>
      </c>
      <c r="AH269">
        <f t="shared" si="79"/>
        <v>0</v>
      </c>
      <c r="AI269">
        <f t="shared" si="80"/>
        <v>0</v>
      </c>
      <c r="AJ269">
        <f t="shared" si="81"/>
        <v>0</v>
      </c>
      <c r="AK269">
        <f t="shared" si="82"/>
        <v>0</v>
      </c>
      <c r="AL269">
        <f t="shared" si="83"/>
        <v>0</v>
      </c>
      <c r="AM269">
        <f t="shared" si="84"/>
        <v>0</v>
      </c>
      <c r="AN269">
        <f t="shared" si="72"/>
        <v>0</v>
      </c>
    </row>
    <row r="270" spans="1:40">
      <c r="A270" t="s">
        <v>686</v>
      </c>
      <c r="B270" t="s">
        <v>24</v>
      </c>
      <c r="C270" t="s">
        <v>25</v>
      </c>
      <c r="D270" t="s">
        <v>687</v>
      </c>
      <c r="E270" t="s">
        <v>544</v>
      </c>
      <c r="F270" t="s">
        <v>52</v>
      </c>
      <c r="G270">
        <f t="shared" si="73"/>
        <v>0</v>
      </c>
      <c r="H270">
        <f t="shared" si="74"/>
        <v>0</v>
      </c>
      <c r="I270">
        <f t="shared" si="75"/>
        <v>0</v>
      </c>
      <c r="J270">
        <f t="shared" si="76"/>
        <v>0</v>
      </c>
      <c r="K270">
        <f t="shared" si="77"/>
        <v>0</v>
      </c>
      <c r="L270" t="s">
        <v>42</v>
      </c>
      <c r="M270" t="s">
        <v>91</v>
      </c>
      <c r="N270">
        <f t="shared" ref="N270:N333" si="85">IF(M270="0-40k", 1, IF(M270="41k-65k", 2, IF(M270="66k-85k", 3, IF(M270="86k-105k", 4, IF(M270="106k-125k", 5, IF(M270="125k-150k", 6, IF(M270="150k-225k", 7, IF(M270="225k+", 8, ""))))))))</f>
        <v>3</v>
      </c>
      <c r="O270" t="s">
        <v>52</v>
      </c>
      <c r="P270" t="s">
        <v>32</v>
      </c>
      <c r="Q270">
        <v>4</v>
      </c>
      <c r="R270">
        <v>6</v>
      </c>
      <c r="S270">
        <v>2</v>
      </c>
      <c r="T270">
        <v>3</v>
      </c>
      <c r="U270">
        <v>3</v>
      </c>
      <c r="V270">
        <v>2</v>
      </c>
      <c r="W270">
        <f t="shared" ref="W270:W333" si="86">AVERAGE(Q270:V270)</f>
        <v>3.3333333333333335</v>
      </c>
      <c r="X270" t="s">
        <v>33</v>
      </c>
      <c r="Y270" t="s">
        <v>34</v>
      </c>
      <c r="Z270" t="s">
        <v>35</v>
      </c>
      <c r="AA270">
        <f t="shared" ref="AA270:AA333" si="87">IF(Z270="Female", 1, 0)</f>
        <v>0</v>
      </c>
      <c r="AB270">
        <v>31</v>
      </c>
      <c r="AC270" t="s">
        <v>77</v>
      </c>
      <c r="AD270">
        <f t="shared" ref="AD270:AD333" si="88">IF(AC270="High School", 1, IF(AC270="Associates", 2, IF(AC270="Bachelors", 3, IF(AC270="Masters", 4, IF(AC270="PhD", 5, " ")))))</f>
        <v>3</v>
      </c>
      <c r="AE270" t="s">
        <v>88</v>
      </c>
      <c r="AF270" t="s">
        <v>38</v>
      </c>
      <c r="AG270">
        <f t="shared" si="78"/>
        <v>1</v>
      </c>
      <c r="AH270">
        <f t="shared" si="79"/>
        <v>0</v>
      </c>
      <c r="AI270">
        <f t="shared" si="80"/>
        <v>0</v>
      </c>
      <c r="AJ270">
        <f t="shared" si="81"/>
        <v>0</v>
      </c>
      <c r="AK270">
        <f t="shared" si="82"/>
        <v>0</v>
      </c>
      <c r="AL270">
        <f t="shared" si="83"/>
        <v>0</v>
      </c>
      <c r="AM270">
        <f t="shared" si="84"/>
        <v>0</v>
      </c>
      <c r="AN270">
        <f t="shared" si="72"/>
        <v>0</v>
      </c>
    </row>
    <row r="271" spans="1:40">
      <c r="A271" t="s">
        <v>688</v>
      </c>
      <c r="B271" t="s">
        <v>24</v>
      </c>
      <c r="C271" t="s">
        <v>25</v>
      </c>
      <c r="D271" t="s">
        <v>689</v>
      </c>
      <c r="E271" t="s">
        <v>151</v>
      </c>
      <c r="F271" t="s">
        <v>50</v>
      </c>
      <c r="G271">
        <f t="shared" si="73"/>
        <v>0</v>
      </c>
      <c r="H271">
        <f t="shared" si="74"/>
        <v>1</v>
      </c>
      <c r="I271">
        <f t="shared" si="75"/>
        <v>0</v>
      </c>
      <c r="J271">
        <f t="shared" si="76"/>
        <v>0</v>
      </c>
      <c r="K271">
        <f t="shared" si="77"/>
        <v>0</v>
      </c>
      <c r="L271" t="s">
        <v>42</v>
      </c>
      <c r="M271" t="s">
        <v>51</v>
      </c>
      <c r="N271">
        <f t="shared" si="85"/>
        <v>1</v>
      </c>
      <c r="O271" t="s">
        <v>52</v>
      </c>
      <c r="P271" t="s">
        <v>32</v>
      </c>
      <c r="Q271">
        <v>0</v>
      </c>
      <c r="R271">
        <v>10</v>
      </c>
      <c r="S271">
        <v>10</v>
      </c>
      <c r="T271">
        <v>5</v>
      </c>
      <c r="U271">
        <v>0</v>
      </c>
      <c r="V271">
        <v>3</v>
      </c>
      <c r="W271">
        <f t="shared" si="86"/>
        <v>4.666666666666667</v>
      </c>
      <c r="X271" t="s">
        <v>76</v>
      </c>
      <c r="Y271" t="s">
        <v>67</v>
      </c>
      <c r="Z271" t="s">
        <v>35</v>
      </c>
      <c r="AA271">
        <f t="shared" si="87"/>
        <v>0</v>
      </c>
      <c r="AB271">
        <v>25</v>
      </c>
      <c r="AC271" t="s">
        <v>77</v>
      </c>
      <c r="AD271">
        <f t="shared" si="88"/>
        <v>3</v>
      </c>
      <c r="AE271" t="s">
        <v>37</v>
      </c>
      <c r="AF271" t="s">
        <v>105</v>
      </c>
      <c r="AG271">
        <f t="shared" si="78"/>
        <v>0</v>
      </c>
      <c r="AH271">
        <f t="shared" si="79"/>
        <v>0</v>
      </c>
      <c r="AI271">
        <f t="shared" si="80"/>
        <v>0</v>
      </c>
      <c r="AJ271">
        <f t="shared" si="81"/>
        <v>0</v>
      </c>
      <c r="AK271">
        <f t="shared" si="82"/>
        <v>1</v>
      </c>
      <c r="AL271">
        <f t="shared" si="83"/>
        <v>0</v>
      </c>
      <c r="AM271">
        <f t="shared" si="84"/>
        <v>0</v>
      </c>
      <c r="AN271">
        <f t="shared" si="72"/>
        <v>0</v>
      </c>
    </row>
    <row r="272" spans="1:40" hidden="1">
      <c r="A272" t="s">
        <v>690</v>
      </c>
      <c r="B272" t="s">
        <v>24</v>
      </c>
      <c r="C272" t="s">
        <v>25</v>
      </c>
      <c r="D272" t="s">
        <v>689</v>
      </c>
      <c r="E272" t="s">
        <v>691</v>
      </c>
      <c r="F272" t="s">
        <v>28</v>
      </c>
      <c r="G272">
        <f t="shared" si="73"/>
        <v>1</v>
      </c>
      <c r="H272">
        <f t="shared" si="74"/>
        <v>0</v>
      </c>
      <c r="I272">
        <f t="shared" si="75"/>
        <v>0</v>
      </c>
      <c r="J272">
        <f t="shared" si="76"/>
        <v>0</v>
      </c>
      <c r="K272">
        <f t="shared" si="77"/>
        <v>0</v>
      </c>
      <c r="L272" t="s">
        <v>42</v>
      </c>
      <c r="M272" t="s">
        <v>43</v>
      </c>
      <c r="N272">
        <f t="shared" si="85"/>
        <v>2</v>
      </c>
      <c r="O272" t="s">
        <v>629</v>
      </c>
      <c r="P272" t="s">
        <v>82</v>
      </c>
      <c r="Q272">
        <v>3</v>
      </c>
      <c r="R272">
        <v>5</v>
      </c>
      <c r="S272">
        <v>5</v>
      </c>
      <c r="T272">
        <v>5</v>
      </c>
      <c r="U272">
        <v>3</v>
      </c>
      <c r="V272">
        <v>2</v>
      </c>
      <c r="W272">
        <f t="shared" si="86"/>
        <v>3.8333333333333335</v>
      </c>
      <c r="X272" t="s">
        <v>76</v>
      </c>
      <c r="Y272" t="s">
        <v>67</v>
      </c>
      <c r="Z272" t="s">
        <v>62</v>
      </c>
      <c r="AA272">
        <f t="shared" si="87"/>
        <v>1</v>
      </c>
      <c r="AB272">
        <v>25</v>
      </c>
      <c r="AC272" t="s">
        <v>100</v>
      </c>
      <c r="AD272">
        <f t="shared" si="88"/>
        <v>4</v>
      </c>
      <c r="AE272" t="s">
        <v>46</v>
      </c>
      <c r="AF272" t="s">
        <v>38</v>
      </c>
      <c r="AG272">
        <f t="shared" si="78"/>
        <v>1</v>
      </c>
      <c r="AH272">
        <f t="shared" si="79"/>
        <v>0</v>
      </c>
      <c r="AI272">
        <f t="shared" si="80"/>
        <v>0</v>
      </c>
      <c r="AJ272">
        <f t="shared" si="81"/>
        <v>0</v>
      </c>
      <c r="AK272">
        <f t="shared" si="82"/>
        <v>0</v>
      </c>
      <c r="AL272">
        <f t="shared" si="83"/>
        <v>0</v>
      </c>
      <c r="AM272">
        <f t="shared" si="84"/>
        <v>0</v>
      </c>
      <c r="AN272">
        <f t="shared" si="72"/>
        <v>0</v>
      </c>
    </row>
    <row r="273" spans="1:40">
      <c r="A273" t="s">
        <v>692</v>
      </c>
      <c r="B273" t="s">
        <v>24</v>
      </c>
      <c r="C273" t="s">
        <v>25</v>
      </c>
      <c r="D273" t="s">
        <v>689</v>
      </c>
      <c r="E273" t="s">
        <v>86</v>
      </c>
      <c r="F273" t="s">
        <v>28</v>
      </c>
      <c r="G273">
        <f t="shared" si="73"/>
        <v>1</v>
      </c>
      <c r="H273">
        <f t="shared" si="74"/>
        <v>0</v>
      </c>
      <c r="I273">
        <f t="shared" si="75"/>
        <v>0</v>
      </c>
      <c r="J273">
        <f t="shared" si="76"/>
        <v>0</v>
      </c>
      <c r="K273">
        <f t="shared" si="77"/>
        <v>0</v>
      </c>
      <c r="L273" t="s">
        <v>29</v>
      </c>
      <c r="M273" t="s">
        <v>30</v>
      </c>
      <c r="N273">
        <f t="shared" si="85"/>
        <v>5</v>
      </c>
      <c r="O273" t="s">
        <v>52</v>
      </c>
      <c r="P273" t="s">
        <v>52</v>
      </c>
      <c r="Q273">
        <v>9</v>
      </c>
      <c r="R273">
        <v>9</v>
      </c>
      <c r="S273">
        <v>9</v>
      </c>
      <c r="T273">
        <v>6</v>
      </c>
      <c r="U273">
        <v>9</v>
      </c>
      <c r="V273">
        <v>8</v>
      </c>
      <c r="W273">
        <f t="shared" si="86"/>
        <v>8.3333333333333339</v>
      </c>
      <c r="X273" t="s">
        <v>66</v>
      </c>
      <c r="Y273" t="s">
        <v>54</v>
      </c>
      <c r="Z273" t="s">
        <v>35</v>
      </c>
      <c r="AA273">
        <f t="shared" si="87"/>
        <v>0</v>
      </c>
      <c r="AB273">
        <v>31</v>
      </c>
      <c r="AC273" t="s">
        <v>100</v>
      </c>
      <c r="AD273">
        <f t="shared" si="88"/>
        <v>4</v>
      </c>
      <c r="AE273" t="s">
        <v>46</v>
      </c>
      <c r="AF273" t="s">
        <v>38</v>
      </c>
      <c r="AG273">
        <f t="shared" si="78"/>
        <v>1</v>
      </c>
      <c r="AH273">
        <f t="shared" si="79"/>
        <v>0</v>
      </c>
      <c r="AI273">
        <f t="shared" si="80"/>
        <v>0</v>
      </c>
      <c r="AJ273">
        <f t="shared" si="81"/>
        <v>0</v>
      </c>
      <c r="AK273">
        <f t="shared" si="82"/>
        <v>0</v>
      </c>
      <c r="AL273">
        <f t="shared" si="83"/>
        <v>0</v>
      </c>
      <c r="AM273">
        <f t="shared" si="84"/>
        <v>0</v>
      </c>
      <c r="AN273">
        <f t="shared" si="72"/>
        <v>0</v>
      </c>
    </row>
    <row r="274" spans="1:40">
      <c r="A274" t="s">
        <v>693</v>
      </c>
      <c r="B274" t="s">
        <v>24</v>
      </c>
      <c r="C274" t="s">
        <v>25</v>
      </c>
      <c r="D274" t="s">
        <v>694</v>
      </c>
      <c r="E274" t="s">
        <v>695</v>
      </c>
      <c r="F274" t="s">
        <v>28</v>
      </c>
      <c r="G274">
        <f t="shared" si="73"/>
        <v>1</v>
      </c>
      <c r="H274">
        <f t="shared" si="74"/>
        <v>0</v>
      </c>
      <c r="I274">
        <f t="shared" si="75"/>
        <v>0</v>
      </c>
      <c r="J274">
        <f t="shared" si="76"/>
        <v>0</v>
      </c>
      <c r="K274">
        <f t="shared" si="77"/>
        <v>0</v>
      </c>
      <c r="L274" t="s">
        <v>29</v>
      </c>
      <c r="M274" t="s">
        <v>51</v>
      </c>
      <c r="N274">
        <f t="shared" si="85"/>
        <v>1</v>
      </c>
      <c r="O274" t="s">
        <v>87</v>
      </c>
      <c r="P274" t="s">
        <v>32</v>
      </c>
      <c r="Q274">
        <v>5</v>
      </c>
      <c r="R274">
        <v>8</v>
      </c>
      <c r="S274">
        <v>8</v>
      </c>
      <c r="T274">
        <v>9</v>
      </c>
      <c r="U274">
        <v>7</v>
      </c>
      <c r="V274">
        <v>9</v>
      </c>
      <c r="W274">
        <f t="shared" si="86"/>
        <v>7.666666666666667</v>
      </c>
      <c r="X274" t="s">
        <v>61</v>
      </c>
      <c r="Y274" t="s">
        <v>67</v>
      </c>
      <c r="Z274" t="s">
        <v>35</v>
      </c>
      <c r="AA274">
        <f t="shared" si="87"/>
        <v>0</v>
      </c>
      <c r="AB274">
        <v>26</v>
      </c>
      <c r="AC274" t="s">
        <v>77</v>
      </c>
      <c r="AD274">
        <f t="shared" si="88"/>
        <v>3</v>
      </c>
      <c r="AE274" t="s">
        <v>52</v>
      </c>
      <c r="AF274" t="s">
        <v>367</v>
      </c>
      <c r="AG274">
        <f t="shared" si="78"/>
        <v>0</v>
      </c>
      <c r="AH274">
        <f t="shared" si="79"/>
        <v>0</v>
      </c>
      <c r="AI274">
        <f t="shared" si="80"/>
        <v>0</v>
      </c>
      <c r="AJ274">
        <f t="shared" si="81"/>
        <v>0</v>
      </c>
      <c r="AK274">
        <f t="shared" si="82"/>
        <v>0</v>
      </c>
      <c r="AL274">
        <f t="shared" si="83"/>
        <v>0</v>
      </c>
      <c r="AM274">
        <f t="shared" si="84"/>
        <v>0</v>
      </c>
      <c r="AN274">
        <f t="shared" si="72"/>
        <v>0</v>
      </c>
    </row>
    <row r="275" spans="1:40" hidden="1">
      <c r="A275" t="s">
        <v>696</v>
      </c>
      <c r="B275" t="s">
        <v>24</v>
      </c>
      <c r="C275" t="s">
        <v>25</v>
      </c>
      <c r="D275" t="s">
        <v>697</v>
      </c>
      <c r="E275" t="s">
        <v>49</v>
      </c>
      <c r="F275" t="s">
        <v>28</v>
      </c>
      <c r="G275">
        <f t="shared" si="73"/>
        <v>1</v>
      </c>
      <c r="H275">
        <f t="shared" si="74"/>
        <v>0</v>
      </c>
      <c r="I275">
        <f t="shared" si="75"/>
        <v>0</v>
      </c>
      <c r="J275">
        <f t="shared" si="76"/>
        <v>0</v>
      </c>
      <c r="K275">
        <f t="shared" si="77"/>
        <v>0</v>
      </c>
      <c r="L275" t="s">
        <v>29</v>
      </c>
      <c r="M275" t="s">
        <v>84</v>
      </c>
      <c r="N275">
        <f t="shared" si="85"/>
        <v>4</v>
      </c>
      <c r="O275" t="s">
        <v>52</v>
      </c>
      <c r="P275" t="s">
        <v>32</v>
      </c>
      <c r="Q275">
        <v>4</v>
      </c>
      <c r="R275">
        <v>6</v>
      </c>
      <c r="S275">
        <v>3</v>
      </c>
      <c r="T275">
        <v>4</v>
      </c>
      <c r="U275">
        <v>4</v>
      </c>
      <c r="V275">
        <v>2</v>
      </c>
      <c r="W275">
        <f t="shared" si="86"/>
        <v>3.8333333333333335</v>
      </c>
      <c r="X275" t="s">
        <v>53</v>
      </c>
      <c r="Y275" t="s">
        <v>67</v>
      </c>
      <c r="Z275" t="s">
        <v>62</v>
      </c>
      <c r="AA275">
        <f t="shared" si="87"/>
        <v>1</v>
      </c>
      <c r="AB275">
        <v>28</v>
      </c>
      <c r="AC275" t="s">
        <v>100</v>
      </c>
      <c r="AD275">
        <f t="shared" si="88"/>
        <v>4</v>
      </c>
      <c r="AE275" t="s">
        <v>52</v>
      </c>
      <c r="AF275" t="s">
        <v>187</v>
      </c>
      <c r="AG275">
        <f t="shared" si="78"/>
        <v>0</v>
      </c>
      <c r="AH275">
        <f t="shared" si="79"/>
        <v>0</v>
      </c>
      <c r="AI275">
        <f t="shared" si="80"/>
        <v>1</v>
      </c>
      <c r="AJ275">
        <f t="shared" si="81"/>
        <v>0</v>
      </c>
      <c r="AK275">
        <f t="shared" si="82"/>
        <v>0</v>
      </c>
      <c r="AL275">
        <f t="shared" si="83"/>
        <v>0</v>
      </c>
      <c r="AM275">
        <f t="shared" si="84"/>
        <v>0</v>
      </c>
      <c r="AN275">
        <f t="shared" si="72"/>
        <v>0</v>
      </c>
    </row>
    <row r="276" spans="1:40">
      <c r="A276" t="s">
        <v>698</v>
      </c>
      <c r="B276" t="s">
        <v>24</v>
      </c>
      <c r="C276" t="s">
        <v>25</v>
      </c>
      <c r="D276" t="s">
        <v>699</v>
      </c>
      <c r="E276" t="s">
        <v>544</v>
      </c>
      <c r="F276" t="s">
        <v>28</v>
      </c>
      <c r="G276">
        <f t="shared" si="73"/>
        <v>1</v>
      </c>
      <c r="H276">
        <f t="shared" si="74"/>
        <v>0</v>
      </c>
      <c r="I276">
        <f t="shared" si="75"/>
        <v>0</v>
      </c>
      <c r="J276">
        <f t="shared" si="76"/>
        <v>0</v>
      </c>
      <c r="K276">
        <f t="shared" si="77"/>
        <v>0</v>
      </c>
      <c r="L276" t="s">
        <v>29</v>
      </c>
      <c r="M276" t="s">
        <v>91</v>
      </c>
      <c r="N276">
        <f t="shared" si="85"/>
        <v>3</v>
      </c>
      <c r="O276" t="s">
        <v>52</v>
      </c>
      <c r="P276" t="s">
        <v>45</v>
      </c>
      <c r="Q276">
        <v>6</v>
      </c>
      <c r="R276">
        <v>10</v>
      </c>
      <c r="S276">
        <v>10</v>
      </c>
      <c r="T276">
        <v>10</v>
      </c>
      <c r="U276">
        <v>9</v>
      </c>
      <c r="V276">
        <v>8</v>
      </c>
      <c r="W276">
        <f t="shared" si="86"/>
        <v>8.8333333333333339</v>
      </c>
      <c r="X276" t="s">
        <v>53</v>
      </c>
      <c r="Y276" t="s">
        <v>34</v>
      </c>
      <c r="Z276" t="s">
        <v>35</v>
      </c>
      <c r="AA276">
        <f t="shared" si="87"/>
        <v>0</v>
      </c>
      <c r="AB276">
        <v>28</v>
      </c>
      <c r="AC276" t="s">
        <v>77</v>
      </c>
      <c r="AD276">
        <f t="shared" si="88"/>
        <v>3</v>
      </c>
      <c r="AE276" t="s">
        <v>37</v>
      </c>
      <c r="AF276" t="s">
        <v>38</v>
      </c>
      <c r="AG276">
        <f t="shared" si="78"/>
        <v>1</v>
      </c>
      <c r="AH276">
        <f t="shared" si="79"/>
        <v>0</v>
      </c>
      <c r="AI276">
        <f t="shared" si="80"/>
        <v>0</v>
      </c>
      <c r="AJ276">
        <f t="shared" si="81"/>
        <v>0</v>
      </c>
      <c r="AK276">
        <f t="shared" si="82"/>
        <v>0</v>
      </c>
      <c r="AL276">
        <f t="shared" si="83"/>
        <v>0</v>
      </c>
      <c r="AM276">
        <f t="shared" si="84"/>
        <v>0</v>
      </c>
      <c r="AN276">
        <f t="shared" si="72"/>
        <v>0</v>
      </c>
    </row>
    <row r="277" spans="1:40">
      <c r="A277" t="s">
        <v>700</v>
      </c>
      <c r="B277" t="s">
        <v>24</v>
      </c>
      <c r="C277" t="s">
        <v>25</v>
      </c>
      <c r="D277" t="s">
        <v>667</v>
      </c>
      <c r="E277" t="s">
        <v>80</v>
      </c>
      <c r="F277" t="s">
        <v>28</v>
      </c>
      <c r="G277">
        <f t="shared" si="73"/>
        <v>1</v>
      </c>
      <c r="H277">
        <f t="shared" si="74"/>
        <v>0</v>
      </c>
      <c r="I277">
        <f t="shared" si="75"/>
        <v>0</v>
      </c>
      <c r="J277">
        <f t="shared" si="76"/>
        <v>0</v>
      </c>
      <c r="K277">
        <f t="shared" si="77"/>
        <v>0</v>
      </c>
      <c r="L277" t="s">
        <v>42</v>
      </c>
      <c r="M277" t="s">
        <v>43</v>
      </c>
      <c r="N277">
        <f t="shared" si="85"/>
        <v>2</v>
      </c>
      <c r="O277" t="s">
        <v>31</v>
      </c>
      <c r="P277" t="s">
        <v>32</v>
      </c>
      <c r="Q277">
        <v>7</v>
      </c>
      <c r="R277">
        <v>5</v>
      </c>
      <c r="S277">
        <v>9</v>
      </c>
      <c r="T277">
        <v>9</v>
      </c>
      <c r="U277">
        <v>9</v>
      </c>
      <c r="V277">
        <v>8</v>
      </c>
      <c r="W277">
        <f t="shared" si="86"/>
        <v>7.833333333333333</v>
      </c>
      <c r="X277" t="s">
        <v>76</v>
      </c>
      <c r="Y277" t="s">
        <v>34</v>
      </c>
      <c r="Z277" t="s">
        <v>35</v>
      </c>
      <c r="AA277">
        <f t="shared" si="87"/>
        <v>0</v>
      </c>
      <c r="AB277">
        <v>29</v>
      </c>
      <c r="AC277" t="s">
        <v>100</v>
      </c>
      <c r="AD277">
        <f t="shared" si="88"/>
        <v>4</v>
      </c>
      <c r="AE277" t="s">
        <v>46</v>
      </c>
      <c r="AF277" t="s">
        <v>187</v>
      </c>
      <c r="AG277">
        <f t="shared" si="78"/>
        <v>0</v>
      </c>
      <c r="AH277">
        <f t="shared" si="79"/>
        <v>0</v>
      </c>
      <c r="AI277">
        <f t="shared" si="80"/>
        <v>1</v>
      </c>
      <c r="AJ277">
        <f t="shared" si="81"/>
        <v>0</v>
      </c>
      <c r="AK277">
        <f t="shared" si="82"/>
        <v>0</v>
      </c>
      <c r="AL277">
        <f t="shared" si="83"/>
        <v>0</v>
      </c>
      <c r="AM277">
        <f t="shared" si="84"/>
        <v>0</v>
      </c>
      <c r="AN277">
        <f t="shared" si="72"/>
        <v>0</v>
      </c>
    </row>
    <row r="278" spans="1:40">
      <c r="A278" t="s">
        <v>701</v>
      </c>
      <c r="B278" t="s">
        <v>24</v>
      </c>
      <c r="C278" t="s">
        <v>702</v>
      </c>
      <c r="D278" t="s">
        <v>703</v>
      </c>
      <c r="E278" t="s">
        <v>383</v>
      </c>
      <c r="F278" t="s">
        <v>28</v>
      </c>
      <c r="G278">
        <f t="shared" si="73"/>
        <v>1</v>
      </c>
      <c r="H278">
        <f t="shared" si="74"/>
        <v>0</v>
      </c>
      <c r="I278">
        <f t="shared" si="75"/>
        <v>0</v>
      </c>
      <c r="J278">
        <f t="shared" si="76"/>
        <v>0</v>
      </c>
      <c r="K278">
        <f t="shared" si="77"/>
        <v>0</v>
      </c>
      <c r="L278" t="s">
        <v>42</v>
      </c>
      <c r="M278" t="s">
        <v>84</v>
      </c>
      <c r="N278">
        <f t="shared" si="85"/>
        <v>4</v>
      </c>
      <c r="O278" t="s">
        <v>116</v>
      </c>
      <c r="P278" t="s">
        <v>32</v>
      </c>
      <c r="Q278">
        <v>4</v>
      </c>
      <c r="R278">
        <v>4</v>
      </c>
      <c r="S278">
        <v>4</v>
      </c>
      <c r="T278">
        <v>4</v>
      </c>
      <c r="U278">
        <v>3</v>
      </c>
      <c r="V278">
        <v>4</v>
      </c>
      <c r="W278">
        <f t="shared" si="86"/>
        <v>3.8333333333333335</v>
      </c>
      <c r="X278" t="s">
        <v>76</v>
      </c>
      <c r="Y278" t="s">
        <v>67</v>
      </c>
      <c r="Z278" t="s">
        <v>35</v>
      </c>
      <c r="AA278">
        <f t="shared" si="87"/>
        <v>0</v>
      </c>
      <c r="AB278">
        <v>26</v>
      </c>
      <c r="AC278" t="s">
        <v>100</v>
      </c>
      <c r="AD278">
        <f t="shared" si="88"/>
        <v>4</v>
      </c>
      <c r="AE278" t="s">
        <v>46</v>
      </c>
      <c r="AF278" t="s">
        <v>187</v>
      </c>
      <c r="AG278">
        <f t="shared" si="78"/>
        <v>0</v>
      </c>
      <c r="AH278">
        <f t="shared" si="79"/>
        <v>0</v>
      </c>
      <c r="AI278">
        <f t="shared" si="80"/>
        <v>1</v>
      </c>
      <c r="AJ278">
        <f t="shared" si="81"/>
        <v>0</v>
      </c>
      <c r="AK278">
        <f t="shared" si="82"/>
        <v>0</v>
      </c>
      <c r="AL278">
        <f t="shared" si="83"/>
        <v>0</v>
      </c>
      <c r="AM278">
        <f t="shared" si="84"/>
        <v>0</v>
      </c>
      <c r="AN278">
        <f t="shared" si="72"/>
        <v>0</v>
      </c>
    </row>
    <row r="279" spans="1:40">
      <c r="A279" t="s">
        <v>704</v>
      </c>
      <c r="B279" t="s">
        <v>24</v>
      </c>
      <c r="C279" t="s">
        <v>25</v>
      </c>
      <c r="D279" t="s">
        <v>705</v>
      </c>
      <c r="E279" t="s">
        <v>270</v>
      </c>
      <c r="F279" t="s">
        <v>28</v>
      </c>
      <c r="G279">
        <f t="shared" si="73"/>
        <v>1</v>
      </c>
      <c r="H279">
        <f t="shared" si="74"/>
        <v>0</v>
      </c>
      <c r="I279">
        <f t="shared" si="75"/>
        <v>0</v>
      </c>
      <c r="J279">
        <f t="shared" si="76"/>
        <v>0</v>
      </c>
      <c r="K279">
        <f t="shared" si="77"/>
        <v>0</v>
      </c>
      <c r="L279" t="s">
        <v>42</v>
      </c>
      <c r="M279" t="s">
        <v>51</v>
      </c>
      <c r="N279">
        <f t="shared" si="85"/>
        <v>1</v>
      </c>
      <c r="O279" t="s">
        <v>52</v>
      </c>
      <c r="P279" t="s">
        <v>32</v>
      </c>
      <c r="Q279">
        <v>6</v>
      </c>
      <c r="R279">
        <v>6</v>
      </c>
      <c r="S279">
        <v>10</v>
      </c>
      <c r="T279">
        <v>8</v>
      </c>
      <c r="U279">
        <v>6</v>
      </c>
      <c r="V279">
        <v>8</v>
      </c>
      <c r="W279">
        <f t="shared" si="86"/>
        <v>7.333333333333333</v>
      </c>
      <c r="X279" t="s">
        <v>76</v>
      </c>
      <c r="Y279" t="s">
        <v>67</v>
      </c>
      <c r="Z279" t="s">
        <v>35</v>
      </c>
      <c r="AA279">
        <f t="shared" si="87"/>
        <v>0</v>
      </c>
      <c r="AB279">
        <v>25</v>
      </c>
      <c r="AC279" t="s">
        <v>77</v>
      </c>
      <c r="AD279">
        <f t="shared" si="88"/>
        <v>3</v>
      </c>
      <c r="AE279" t="s">
        <v>37</v>
      </c>
      <c r="AF279" t="s">
        <v>187</v>
      </c>
      <c r="AG279">
        <f t="shared" si="78"/>
        <v>0</v>
      </c>
      <c r="AH279">
        <f t="shared" si="79"/>
        <v>0</v>
      </c>
      <c r="AI279">
        <f t="shared" si="80"/>
        <v>1</v>
      </c>
      <c r="AJ279">
        <f t="shared" si="81"/>
        <v>0</v>
      </c>
      <c r="AK279">
        <f t="shared" si="82"/>
        <v>0</v>
      </c>
      <c r="AL279">
        <f t="shared" si="83"/>
        <v>0</v>
      </c>
      <c r="AM279">
        <f t="shared" si="84"/>
        <v>0</v>
      </c>
      <c r="AN279">
        <f t="shared" si="72"/>
        <v>0</v>
      </c>
    </row>
    <row r="280" spans="1:40">
      <c r="A280" t="s">
        <v>706</v>
      </c>
      <c r="B280" t="s">
        <v>24</v>
      </c>
      <c r="C280" t="s">
        <v>25</v>
      </c>
      <c r="D280" t="s">
        <v>707</v>
      </c>
      <c r="E280" t="s">
        <v>326</v>
      </c>
      <c r="F280" t="s">
        <v>52</v>
      </c>
      <c r="G280">
        <f t="shared" si="73"/>
        <v>0</v>
      </c>
      <c r="H280">
        <f t="shared" si="74"/>
        <v>0</v>
      </c>
      <c r="I280">
        <f t="shared" si="75"/>
        <v>0</v>
      </c>
      <c r="J280">
        <f t="shared" si="76"/>
        <v>0</v>
      </c>
      <c r="K280">
        <f t="shared" si="77"/>
        <v>0</v>
      </c>
      <c r="L280" t="s">
        <v>42</v>
      </c>
      <c r="M280" t="s">
        <v>43</v>
      </c>
      <c r="N280">
        <f t="shared" si="85"/>
        <v>2</v>
      </c>
      <c r="O280" t="s">
        <v>52</v>
      </c>
      <c r="P280" t="s">
        <v>45</v>
      </c>
      <c r="Q280">
        <v>5</v>
      </c>
      <c r="R280">
        <v>5</v>
      </c>
      <c r="S280">
        <v>5</v>
      </c>
      <c r="T280">
        <v>5</v>
      </c>
      <c r="U280">
        <v>5</v>
      </c>
      <c r="V280">
        <v>5</v>
      </c>
      <c r="W280">
        <f t="shared" si="86"/>
        <v>5</v>
      </c>
      <c r="X280" t="s">
        <v>66</v>
      </c>
      <c r="Y280" t="s">
        <v>54</v>
      </c>
      <c r="Z280" t="s">
        <v>35</v>
      </c>
      <c r="AA280">
        <f t="shared" si="87"/>
        <v>0</v>
      </c>
      <c r="AB280">
        <v>22</v>
      </c>
      <c r="AC280" t="s">
        <v>100</v>
      </c>
      <c r="AD280">
        <f t="shared" si="88"/>
        <v>4</v>
      </c>
      <c r="AE280" t="s">
        <v>37</v>
      </c>
      <c r="AF280" t="s">
        <v>38</v>
      </c>
      <c r="AG280">
        <f t="shared" si="78"/>
        <v>1</v>
      </c>
      <c r="AH280">
        <f t="shared" si="79"/>
        <v>0</v>
      </c>
      <c r="AI280">
        <f t="shared" si="80"/>
        <v>0</v>
      </c>
      <c r="AJ280">
        <f t="shared" si="81"/>
        <v>0</v>
      </c>
      <c r="AK280">
        <f t="shared" si="82"/>
        <v>0</v>
      </c>
      <c r="AL280">
        <f t="shared" si="83"/>
        <v>0</v>
      </c>
      <c r="AM280">
        <f t="shared" si="84"/>
        <v>0</v>
      </c>
      <c r="AN280">
        <f t="shared" si="72"/>
        <v>0</v>
      </c>
    </row>
    <row r="281" spans="1:40">
      <c r="A281" t="s">
        <v>708</v>
      </c>
      <c r="B281" t="s">
        <v>24</v>
      </c>
      <c r="C281" t="s">
        <v>25</v>
      </c>
      <c r="D281" t="s">
        <v>709</v>
      </c>
      <c r="E281" t="s">
        <v>710</v>
      </c>
      <c r="F281" t="s">
        <v>28</v>
      </c>
      <c r="G281">
        <f t="shared" si="73"/>
        <v>1</v>
      </c>
      <c r="H281">
        <f t="shared" si="74"/>
        <v>0</v>
      </c>
      <c r="I281">
        <f t="shared" si="75"/>
        <v>0</v>
      </c>
      <c r="J281">
        <f t="shared" si="76"/>
        <v>0</v>
      </c>
      <c r="K281">
        <f t="shared" si="77"/>
        <v>0</v>
      </c>
      <c r="L281" t="s">
        <v>29</v>
      </c>
      <c r="M281" t="s">
        <v>43</v>
      </c>
      <c r="N281">
        <f t="shared" si="85"/>
        <v>2</v>
      </c>
      <c r="O281" t="s">
        <v>31</v>
      </c>
      <c r="P281" t="s">
        <v>52</v>
      </c>
      <c r="Q281">
        <v>7</v>
      </c>
      <c r="R281">
        <v>8</v>
      </c>
      <c r="S281">
        <v>8</v>
      </c>
      <c r="T281">
        <v>4</v>
      </c>
      <c r="U281">
        <v>6</v>
      </c>
      <c r="V281">
        <v>8</v>
      </c>
      <c r="W281">
        <f t="shared" si="86"/>
        <v>6.833333333333333</v>
      </c>
      <c r="X281" t="s">
        <v>76</v>
      </c>
      <c r="Y281" t="s">
        <v>110</v>
      </c>
      <c r="Z281" t="s">
        <v>35</v>
      </c>
      <c r="AA281">
        <f t="shared" si="87"/>
        <v>0</v>
      </c>
      <c r="AB281">
        <v>38</v>
      </c>
      <c r="AC281" t="s">
        <v>96</v>
      </c>
      <c r="AD281">
        <f t="shared" si="88"/>
        <v>1</v>
      </c>
      <c r="AE281" t="s">
        <v>37</v>
      </c>
      <c r="AF281" t="s">
        <v>187</v>
      </c>
      <c r="AG281">
        <f t="shared" si="78"/>
        <v>0</v>
      </c>
      <c r="AH281">
        <f t="shared" si="79"/>
        <v>0</v>
      </c>
      <c r="AI281">
        <f t="shared" si="80"/>
        <v>1</v>
      </c>
      <c r="AJ281">
        <f t="shared" si="81"/>
        <v>0</v>
      </c>
      <c r="AK281">
        <f t="shared" si="82"/>
        <v>0</v>
      </c>
      <c r="AL281">
        <f t="shared" si="83"/>
        <v>0</v>
      </c>
      <c r="AM281">
        <f t="shared" si="84"/>
        <v>0</v>
      </c>
      <c r="AN281">
        <f t="shared" si="72"/>
        <v>0</v>
      </c>
    </row>
    <row r="282" spans="1:40">
      <c r="A282" t="s">
        <v>711</v>
      </c>
      <c r="B282" t="s">
        <v>24</v>
      </c>
      <c r="C282" t="s">
        <v>25</v>
      </c>
      <c r="D282" t="s">
        <v>403</v>
      </c>
      <c r="E282" t="s">
        <v>492</v>
      </c>
      <c r="F282" t="s">
        <v>28</v>
      </c>
      <c r="G282">
        <f t="shared" si="73"/>
        <v>1</v>
      </c>
      <c r="H282">
        <f t="shared" si="74"/>
        <v>0</v>
      </c>
      <c r="I282">
        <f t="shared" si="75"/>
        <v>0</v>
      </c>
      <c r="J282">
        <f t="shared" si="76"/>
        <v>0</v>
      </c>
      <c r="K282">
        <f t="shared" si="77"/>
        <v>0</v>
      </c>
      <c r="L282" t="s">
        <v>42</v>
      </c>
      <c r="M282" t="s">
        <v>43</v>
      </c>
      <c r="N282">
        <f t="shared" si="85"/>
        <v>2</v>
      </c>
      <c r="O282" t="s">
        <v>52</v>
      </c>
      <c r="P282" t="s">
        <v>32</v>
      </c>
      <c r="Q282">
        <v>2</v>
      </c>
      <c r="R282">
        <v>6</v>
      </c>
      <c r="S282">
        <v>2</v>
      </c>
      <c r="T282">
        <v>3</v>
      </c>
      <c r="U282">
        <v>2</v>
      </c>
      <c r="V282">
        <v>2</v>
      </c>
      <c r="W282">
        <f t="shared" si="86"/>
        <v>2.8333333333333335</v>
      </c>
      <c r="X282" t="s">
        <v>53</v>
      </c>
      <c r="Y282" t="s">
        <v>67</v>
      </c>
      <c r="Z282" t="s">
        <v>35</v>
      </c>
      <c r="AA282">
        <f t="shared" si="87"/>
        <v>0</v>
      </c>
      <c r="AB282">
        <v>26</v>
      </c>
      <c r="AC282" t="s">
        <v>100</v>
      </c>
      <c r="AD282">
        <f t="shared" si="88"/>
        <v>4</v>
      </c>
      <c r="AE282" t="s">
        <v>37</v>
      </c>
      <c r="AF282" t="s">
        <v>187</v>
      </c>
      <c r="AG282">
        <f t="shared" si="78"/>
        <v>0</v>
      </c>
      <c r="AH282">
        <f t="shared" si="79"/>
        <v>0</v>
      </c>
      <c r="AI282">
        <f t="shared" si="80"/>
        <v>1</v>
      </c>
      <c r="AJ282">
        <f t="shared" si="81"/>
        <v>0</v>
      </c>
      <c r="AK282">
        <f t="shared" si="82"/>
        <v>0</v>
      </c>
      <c r="AL282">
        <f t="shared" si="83"/>
        <v>0</v>
      </c>
      <c r="AM282">
        <f t="shared" si="84"/>
        <v>0</v>
      </c>
      <c r="AN282">
        <f t="shared" si="72"/>
        <v>0</v>
      </c>
    </row>
    <row r="283" spans="1:40" hidden="1">
      <c r="A283" t="s">
        <v>712</v>
      </c>
      <c r="B283" t="s">
        <v>24</v>
      </c>
      <c r="C283" t="s">
        <v>25</v>
      </c>
      <c r="D283" t="s">
        <v>713</v>
      </c>
      <c r="E283" t="s">
        <v>714</v>
      </c>
      <c r="F283" t="s">
        <v>28</v>
      </c>
      <c r="G283">
        <f t="shared" si="73"/>
        <v>1</v>
      </c>
      <c r="H283">
        <f t="shared" si="74"/>
        <v>0</v>
      </c>
      <c r="I283">
        <f t="shared" si="75"/>
        <v>0</v>
      </c>
      <c r="J283">
        <f t="shared" si="76"/>
        <v>0</v>
      </c>
      <c r="K283">
        <f t="shared" si="77"/>
        <v>0</v>
      </c>
      <c r="L283" t="s">
        <v>29</v>
      </c>
      <c r="M283" t="s">
        <v>84</v>
      </c>
      <c r="N283">
        <f t="shared" si="85"/>
        <v>4</v>
      </c>
      <c r="O283" t="s">
        <v>52</v>
      </c>
      <c r="P283" t="s">
        <v>52</v>
      </c>
      <c r="Q283">
        <v>4</v>
      </c>
      <c r="R283">
        <v>4</v>
      </c>
      <c r="S283">
        <v>2</v>
      </c>
      <c r="T283">
        <v>2</v>
      </c>
      <c r="U283">
        <v>2</v>
      </c>
      <c r="V283">
        <v>2</v>
      </c>
      <c r="W283">
        <f t="shared" si="86"/>
        <v>2.6666666666666665</v>
      </c>
      <c r="X283" t="s">
        <v>53</v>
      </c>
      <c r="Y283" t="s">
        <v>34</v>
      </c>
      <c r="Z283" t="s">
        <v>62</v>
      </c>
      <c r="AA283">
        <f t="shared" si="87"/>
        <v>1</v>
      </c>
      <c r="AB283">
        <v>34</v>
      </c>
      <c r="AC283" t="s">
        <v>77</v>
      </c>
      <c r="AD283">
        <f t="shared" si="88"/>
        <v>3</v>
      </c>
      <c r="AE283" t="s">
        <v>55</v>
      </c>
      <c r="AF283" t="s">
        <v>38</v>
      </c>
      <c r="AG283">
        <f t="shared" si="78"/>
        <v>1</v>
      </c>
      <c r="AH283">
        <f t="shared" si="79"/>
        <v>0</v>
      </c>
      <c r="AI283">
        <f t="shared" si="80"/>
        <v>0</v>
      </c>
      <c r="AJ283">
        <f t="shared" si="81"/>
        <v>0</v>
      </c>
      <c r="AK283">
        <f t="shared" si="82"/>
        <v>0</v>
      </c>
      <c r="AL283">
        <f t="shared" si="83"/>
        <v>0</v>
      </c>
      <c r="AM283">
        <f t="shared" si="84"/>
        <v>0</v>
      </c>
      <c r="AN283">
        <f t="shared" si="72"/>
        <v>0</v>
      </c>
    </row>
    <row r="284" spans="1:40" hidden="1">
      <c r="A284" t="s">
        <v>715</v>
      </c>
      <c r="B284" t="s">
        <v>24</v>
      </c>
      <c r="C284" t="s">
        <v>25</v>
      </c>
      <c r="D284" t="s">
        <v>716</v>
      </c>
      <c r="E284" t="s">
        <v>313</v>
      </c>
      <c r="F284" t="s">
        <v>28</v>
      </c>
      <c r="G284">
        <f t="shared" si="73"/>
        <v>1</v>
      </c>
      <c r="H284">
        <f t="shared" si="74"/>
        <v>0</v>
      </c>
      <c r="I284">
        <f t="shared" si="75"/>
        <v>0</v>
      </c>
      <c r="J284">
        <f t="shared" si="76"/>
        <v>0</v>
      </c>
      <c r="K284">
        <f t="shared" si="77"/>
        <v>0</v>
      </c>
      <c r="L284" t="s">
        <v>29</v>
      </c>
      <c r="M284" t="s">
        <v>91</v>
      </c>
      <c r="N284">
        <f t="shared" si="85"/>
        <v>3</v>
      </c>
      <c r="O284" t="s">
        <v>52</v>
      </c>
      <c r="P284" t="s">
        <v>32</v>
      </c>
      <c r="Q284">
        <v>9</v>
      </c>
      <c r="R284">
        <v>10</v>
      </c>
      <c r="S284">
        <v>10</v>
      </c>
      <c r="T284">
        <v>9</v>
      </c>
      <c r="U284">
        <v>8</v>
      </c>
      <c r="V284">
        <v>10</v>
      </c>
      <c r="W284">
        <f t="shared" si="86"/>
        <v>9.3333333333333339</v>
      </c>
      <c r="X284" t="s">
        <v>66</v>
      </c>
      <c r="Y284" t="s">
        <v>67</v>
      </c>
      <c r="Z284" t="s">
        <v>62</v>
      </c>
      <c r="AA284">
        <f t="shared" si="87"/>
        <v>1</v>
      </c>
      <c r="AB284">
        <v>31</v>
      </c>
      <c r="AC284" t="s">
        <v>77</v>
      </c>
      <c r="AD284">
        <f t="shared" si="88"/>
        <v>3</v>
      </c>
      <c r="AE284" t="s">
        <v>37</v>
      </c>
      <c r="AF284" t="s">
        <v>38</v>
      </c>
      <c r="AG284">
        <f t="shared" si="78"/>
        <v>1</v>
      </c>
      <c r="AH284">
        <f t="shared" si="79"/>
        <v>0</v>
      </c>
      <c r="AI284">
        <f t="shared" si="80"/>
        <v>0</v>
      </c>
      <c r="AJ284">
        <f t="shared" si="81"/>
        <v>0</v>
      </c>
      <c r="AK284">
        <f t="shared" si="82"/>
        <v>0</v>
      </c>
      <c r="AL284">
        <f t="shared" si="83"/>
        <v>0</v>
      </c>
      <c r="AM284">
        <f t="shared" si="84"/>
        <v>0</v>
      </c>
      <c r="AN284">
        <f t="shared" si="72"/>
        <v>0</v>
      </c>
    </row>
    <row r="285" spans="1:40" hidden="1">
      <c r="A285" t="s">
        <v>717</v>
      </c>
      <c r="B285" t="s">
        <v>24</v>
      </c>
      <c r="C285" t="s">
        <v>25</v>
      </c>
      <c r="D285" t="s">
        <v>718</v>
      </c>
      <c r="E285" t="s">
        <v>719</v>
      </c>
      <c r="F285" t="s">
        <v>28</v>
      </c>
      <c r="G285">
        <f t="shared" si="73"/>
        <v>1</v>
      </c>
      <c r="H285">
        <f t="shared" si="74"/>
        <v>0</v>
      </c>
      <c r="I285">
        <f t="shared" si="75"/>
        <v>0</v>
      </c>
      <c r="J285">
        <f t="shared" si="76"/>
        <v>0</v>
      </c>
      <c r="K285">
        <f t="shared" si="77"/>
        <v>0</v>
      </c>
      <c r="L285" t="s">
        <v>29</v>
      </c>
      <c r="M285" t="s">
        <v>43</v>
      </c>
      <c r="N285">
        <f t="shared" si="85"/>
        <v>2</v>
      </c>
      <c r="O285" t="s">
        <v>116</v>
      </c>
      <c r="P285" t="s">
        <v>32</v>
      </c>
      <c r="Q285">
        <v>4</v>
      </c>
      <c r="R285">
        <v>9</v>
      </c>
      <c r="S285">
        <v>8</v>
      </c>
      <c r="T285">
        <v>8</v>
      </c>
      <c r="U285">
        <v>6</v>
      </c>
      <c r="V285">
        <v>10</v>
      </c>
      <c r="W285">
        <f t="shared" si="86"/>
        <v>7.5</v>
      </c>
      <c r="X285" t="s">
        <v>76</v>
      </c>
      <c r="Y285" t="s">
        <v>67</v>
      </c>
      <c r="Z285" t="s">
        <v>62</v>
      </c>
      <c r="AA285">
        <f t="shared" si="87"/>
        <v>1</v>
      </c>
      <c r="AB285">
        <v>33</v>
      </c>
      <c r="AC285" t="s">
        <v>100</v>
      </c>
      <c r="AD285">
        <f t="shared" si="88"/>
        <v>4</v>
      </c>
      <c r="AE285" t="s">
        <v>55</v>
      </c>
      <c r="AF285" t="s">
        <v>38</v>
      </c>
      <c r="AG285">
        <f t="shared" si="78"/>
        <v>1</v>
      </c>
      <c r="AH285">
        <f t="shared" si="79"/>
        <v>0</v>
      </c>
      <c r="AI285">
        <f t="shared" si="80"/>
        <v>0</v>
      </c>
      <c r="AJ285">
        <f t="shared" si="81"/>
        <v>0</v>
      </c>
      <c r="AK285">
        <f t="shared" si="82"/>
        <v>0</v>
      </c>
      <c r="AL285">
        <f t="shared" si="83"/>
        <v>0</v>
      </c>
      <c r="AM285">
        <f t="shared" si="84"/>
        <v>0</v>
      </c>
      <c r="AN285">
        <f t="shared" si="72"/>
        <v>0</v>
      </c>
    </row>
    <row r="286" spans="1:40">
      <c r="A286" t="s">
        <v>720</v>
      </c>
      <c r="B286" t="s">
        <v>24</v>
      </c>
      <c r="C286" t="s">
        <v>25</v>
      </c>
      <c r="D286" t="s">
        <v>721</v>
      </c>
      <c r="E286" t="s">
        <v>556</v>
      </c>
      <c r="F286" t="s">
        <v>75</v>
      </c>
      <c r="G286">
        <f t="shared" si="73"/>
        <v>0</v>
      </c>
      <c r="H286">
        <f t="shared" si="74"/>
        <v>0</v>
      </c>
      <c r="I286">
        <f t="shared" si="75"/>
        <v>0</v>
      </c>
      <c r="J286">
        <f t="shared" si="76"/>
        <v>0</v>
      </c>
      <c r="K286">
        <f t="shared" si="77"/>
        <v>0</v>
      </c>
      <c r="L286" t="s">
        <v>29</v>
      </c>
      <c r="M286" t="s">
        <v>51</v>
      </c>
      <c r="N286">
        <f t="shared" si="85"/>
        <v>1</v>
      </c>
      <c r="O286" t="s">
        <v>116</v>
      </c>
      <c r="P286" t="s">
        <v>32</v>
      </c>
      <c r="Q286">
        <v>2</v>
      </c>
      <c r="R286">
        <v>5</v>
      </c>
      <c r="S286">
        <v>5</v>
      </c>
      <c r="T286">
        <v>5</v>
      </c>
      <c r="U286">
        <v>5</v>
      </c>
      <c r="V286">
        <v>5</v>
      </c>
      <c r="W286">
        <f t="shared" si="86"/>
        <v>4.5</v>
      </c>
      <c r="X286" t="s">
        <v>33</v>
      </c>
      <c r="Y286" t="s">
        <v>34</v>
      </c>
      <c r="Z286" t="s">
        <v>35</v>
      </c>
      <c r="AA286">
        <f t="shared" si="87"/>
        <v>0</v>
      </c>
      <c r="AB286">
        <v>23</v>
      </c>
      <c r="AC286" t="s">
        <v>77</v>
      </c>
      <c r="AD286">
        <f t="shared" si="88"/>
        <v>3</v>
      </c>
      <c r="AE286" t="s">
        <v>46</v>
      </c>
      <c r="AF286" t="s">
        <v>38</v>
      </c>
      <c r="AG286">
        <f t="shared" si="78"/>
        <v>1</v>
      </c>
      <c r="AH286">
        <f t="shared" si="79"/>
        <v>0</v>
      </c>
      <c r="AI286">
        <f t="shared" si="80"/>
        <v>0</v>
      </c>
      <c r="AJ286">
        <f t="shared" si="81"/>
        <v>0</v>
      </c>
      <c r="AK286">
        <f t="shared" si="82"/>
        <v>0</v>
      </c>
      <c r="AL286">
        <f t="shared" si="83"/>
        <v>0</v>
      </c>
      <c r="AM286">
        <f t="shared" si="84"/>
        <v>0</v>
      </c>
      <c r="AN286">
        <f t="shared" si="72"/>
        <v>0</v>
      </c>
    </row>
    <row r="287" spans="1:40" hidden="1">
      <c r="A287" t="s">
        <v>722</v>
      </c>
      <c r="B287" t="s">
        <v>24</v>
      </c>
      <c r="C287" t="s">
        <v>25</v>
      </c>
      <c r="D287" t="s">
        <v>723</v>
      </c>
      <c r="E287" t="s">
        <v>383</v>
      </c>
      <c r="F287" t="s">
        <v>28</v>
      </c>
      <c r="G287">
        <f t="shared" si="73"/>
        <v>1</v>
      </c>
      <c r="H287">
        <f t="shared" si="74"/>
        <v>0</v>
      </c>
      <c r="I287">
        <f t="shared" si="75"/>
        <v>0</v>
      </c>
      <c r="J287">
        <f t="shared" si="76"/>
        <v>0</v>
      </c>
      <c r="K287">
        <f t="shared" si="77"/>
        <v>0</v>
      </c>
      <c r="L287" t="s">
        <v>29</v>
      </c>
      <c r="M287" t="s">
        <v>43</v>
      </c>
      <c r="N287">
        <f t="shared" si="85"/>
        <v>2</v>
      </c>
      <c r="O287" t="s">
        <v>31</v>
      </c>
      <c r="P287" t="s">
        <v>52</v>
      </c>
      <c r="Q287">
        <v>3</v>
      </c>
      <c r="R287">
        <v>10</v>
      </c>
      <c r="S287">
        <v>9</v>
      </c>
      <c r="T287">
        <v>10</v>
      </c>
      <c r="U287">
        <v>5</v>
      </c>
      <c r="V287">
        <v>0</v>
      </c>
      <c r="W287">
        <f t="shared" si="86"/>
        <v>6.166666666666667</v>
      </c>
      <c r="X287" t="s">
        <v>76</v>
      </c>
      <c r="Y287" t="s">
        <v>67</v>
      </c>
      <c r="Z287" t="s">
        <v>62</v>
      </c>
      <c r="AA287">
        <f t="shared" si="87"/>
        <v>1</v>
      </c>
      <c r="AB287">
        <v>25</v>
      </c>
      <c r="AC287" t="s">
        <v>77</v>
      </c>
      <c r="AD287">
        <f t="shared" si="88"/>
        <v>3</v>
      </c>
      <c r="AE287" t="s">
        <v>46</v>
      </c>
      <c r="AF287" t="s">
        <v>38</v>
      </c>
      <c r="AG287">
        <f t="shared" si="78"/>
        <v>1</v>
      </c>
      <c r="AH287">
        <f t="shared" si="79"/>
        <v>0</v>
      </c>
      <c r="AI287">
        <f t="shared" si="80"/>
        <v>0</v>
      </c>
      <c r="AJ287">
        <f t="shared" si="81"/>
        <v>0</v>
      </c>
      <c r="AK287">
        <f t="shared" si="82"/>
        <v>0</v>
      </c>
      <c r="AL287">
        <f t="shared" si="83"/>
        <v>0</v>
      </c>
      <c r="AM287">
        <f t="shared" si="84"/>
        <v>0</v>
      </c>
      <c r="AN287">
        <f t="shared" si="72"/>
        <v>0</v>
      </c>
    </row>
    <row r="288" spans="1:40">
      <c r="A288" t="s">
        <v>724</v>
      </c>
      <c r="B288" t="s">
        <v>24</v>
      </c>
      <c r="C288" t="s">
        <v>25</v>
      </c>
      <c r="D288" t="s">
        <v>394</v>
      </c>
      <c r="E288" t="s">
        <v>240</v>
      </c>
      <c r="F288" t="s">
        <v>28</v>
      </c>
      <c r="G288">
        <f t="shared" si="73"/>
        <v>1</v>
      </c>
      <c r="H288">
        <f t="shared" si="74"/>
        <v>0</v>
      </c>
      <c r="I288">
        <f t="shared" si="75"/>
        <v>0</v>
      </c>
      <c r="J288">
        <f t="shared" si="76"/>
        <v>0</v>
      </c>
      <c r="K288">
        <f t="shared" si="77"/>
        <v>0</v>
      </c>
      <c r="L288" t="s">
        <v>29</v>
      </c>
      <c r="M288" t="s">
        <v>91</v>
      </c>
      <c r="N288">
        <f t="shared" si="85"/>
        <v>3</v>
      </c>
      <c r="O288" t="s">
        <v>44</v>
      </c>
      <c r="P288" t="s">
        <v>32</v>
      </c>
      <c r="Q288">
        <v>4</v>
      </c>
      <c r="R288">
        <v>4</v>
      </c>
      <c r="S288">
        <v>6</v>
      </c>
      <c r="T288">
        <v>3</v>
      </c>
      <c r="U288">
        <v>4</v>
      </c>
      <c r="V288">
        <v>0</v>
      </c>
      <c r="W288">
        <f t="shared" si="86"/>
        <v>3.5</v>
      </c>
      <c r="X288" t="s">
        <v>76</v>
      </c>
      <c r="Y288" t="s">
        <v>34</v>
      </c>
      <c r="Z288" t="s">
        <v>35</v>
      </c>
      <c r="AA288">
        <f t="shared" si="87"/>
        <v>0</v>
      </c>
      <c r="AB288">
        <v>30</v>
      </c>
      <c r="AC288" t="s">
        <v>100</v>
      </c>
      <c r="AD288">
        <f t="shared" si="88"/>
        <v>4</v>
      </c>
      <c r="AE288" t="s">
        <v>37</v>
      </c>
      <c r="AF288" t="s">
        <v>187</v>
      </c>
      <c r="AG288">
        <f t="shared" si="78"/>
        <v>0</v>
      </c>
      <c r="AH288">
        <f t="shared" si="79"/>
        <v>0</v>
      </c>
      <c r="AI288">
        <f t="shared" si="80"/>
        <v>1</v>
      </c>
      <c r="AJ288">
        <f t="shared" si="81"/>
        <v>0</v>
      </c>
      <c r="AK288">
        <f t="shared" si="82"/>
        <v>0</v>
      </c>
      <c r="AL288">
        <f t="shared" si="83"/>
        <v>0</v>
      </c>
      <c r="AM288">
        <f t="shared" si="84"/>
        <v>0</v>
      </c>
      <c r="AN288">
        <f t="shared" si="72"/>
        <v>0</v>
      </c>
    </row>
    <row r="289" spans="1:40" hidden="1">
      <c r="A289" t="s">
        <v>725</v>
      </c>
      <c r="B289" t="s">
        <v>24</v>
      </c>
      <c r="C289" t="s">
        <v>25</v>
      </c>
      <c r="D289" t="s">
        <v>726</v>
      </c>
      <c r="E289" t="s">
        <v>727</v>
      </c>
      <c r="F289" t="s">
        <v>52</v>
      </c>
      <c r="G289">
        <f t="shared" si="73"/>
        <v>0</v>
      </c>
      <c r="H289">
        <f t="shared" si="74"/>
        <v>0</v>
      </c>
      <c r="I289">
        <f t="shared" si="75"/>
        <v>0</v>
      </c>
      <c r="J289">
        <f t="shared" si="76"/>
        <v>0</v>
      </c>
      <c r="K289">
        <f t="shared" si="77"/>
        <v>0</v>
      </c>
      <c r="L289" t="s">
        <v>29</v>
      </c>
      <c r="M289" t="s">
        <v>43</v>
      </c>
      <c r="N289">
        <f t="shared" si="85"/>
        <v>2</v>
      </c>
      <c r="O289" t="s">
        <v>31</v>
      </c>
      <c r="P289" t="s">
        <v>45</v>
      </c>
      <c r="Q289">
        <v>5</v>
      </c>
      <c r="R289">
        <v>7</v>
      </c>
      <c r="S289">
        <v>9</v>
      </c>
      <c r="T289">
        <v>8</v>
      </c>
      <c r="U289">
        <v>8</v>
      </c>
      <c r="V289">
        <v>8</v>
      </c>
      <c r="W289">
        <f t="shared" si="86"/>
        <v>7.5</v>
      </c>
      <c r="X289" t="s">
        <v>76</v>
      </c>
      <c r="Y289" t="s">
        <v>67</v>
      </c>
      <c r="Z289" t="s">
        <v>62</v>
      </c>
      <c r="AA289">
        <f t="shared" si="87"/>
        <v>1</v>
      </c>
      <c r="AB289">
        <v>29</v>
      </c>
      <c r="AC289" t="s">
        <v>100</v>
      </c>
      <c r="AD289">
        <f t="shared" si="88"/>
        <v>4</v>
      </c>
      <c r="AE289" t="s">
        <v>55</v>
      </c>
      <c r="AF289" t="s">
        <v>38</v>
      </c>
      <c r="AG289">
        <f t="shared" si="78"/>
        <v>1</v>
      </c>
      <c r="AH289">
        <f t="shared" si="79"/>
        <v>0</v>
      </c>
      <c r="AI289">
        <f t="shared" si="80"/>
        <v>0</v>
      </c>
      <c r="AJ289">
        <f t="shared" si="81"/>
        <v>0</v>
      </c>
      <c r="AK289">
        <f t="shared" si="82"/>
        <v>0</v>
      </c>
      <c r="AL289">
        <f t="shared" si="83"/>
        <v>0</v>
      </c>
      <c r="AM289">
        <f t="shared" si="84"/>
        <v>0</v>
      </c>
      <c r="AN289">
        <f t="shared" si="72"/>
        <v>0</v>
      </c>
    </row>
    <row r="290" spans="1:40">
      <c r="A290" t="s">
        <v>728</v>
      </c>
      <c r="B290" t="s">
        <v>24</v>
      </c>
      <c r="C290" t="s">
        <v>25</v>
      </c>
      <c r="D290" t="s">
        <v>729</v>
      </c>
      <c r="E290" t="s">
        <v>313</v>
      </c>
      <c r="F290" t="s">
        <v>28</v>
      </c>
      <c r="G290">
        <f t="shared" si="73"/>
        <v>1</v>
      </c>
      <c r="H290">
        <f t="shared" si="74"/>
        <v>0</v>
      </c>
      <c r="I290">
        <f t="shared" si="75"/>
        <v>0</v>
      </c>
      <c r="J290">
        <f t="shared" si="76"/>
        <v>0</v>
      </c>
      <c r="K290">
        <f t="shared" si="77"/>
        <v>0</v>
      </c>
      <c r="L290" t="s">
        <v>29</v>
      </c>
      <c r="M290" t="s">
        <v>51</v>
      </c>
      <c r="N290">
        <f t="shared" si="85"/>
        <v>1</v>
      </c>
      <c r="O290" t="s">
        <v>116</v>
      </c>
      <c r="P290" t="s">
        <v>45</v>
      </c>
      <c r="Q290">
        <v>3</v>
      </c>
      <c r="R290">
        <v>4</v>
      </c>
      <c r="S290">
        <v>4</v>
      </c>
      <c r="T290">
        <v>4</v>
      </c>
      <c r="U290">
        <v>4</v>
      </c>
      <c r="V290">
        <v>2</v>
      </c>
      <c r="W290">
        <f t="shared" si="86"/>
        <v>3.5</v>
      </c>
      <c r="X290" t="s">
        <v>53</v>
      </c>
      <c r="Y290" t="s">
        <v>67</v>
      </c>
      <c r="Z290" t="s">
        <v>35</v>
      </c>
      <c r="AA290">
        <f t="shared" si="87"/>
        <v>0</v>
      </c>
      <c r="AB290">
        <v>31</v>
      </c>
      <c r="AC290" t="s">
        <v>100</v>
      </c>
      <c r="AD290">
        <f t="shared" si="88"/>
        <v>4</v>
      </c>
      <c r="AE290" t="s">
        <v>46</v>
      </c>
      <c r="AF290" t="s">
        <v>146</v>
      </c>
      <c r="AG290">
        <f t="shared" si="78"/>
        <v>0</v>
      </c>
      <c r="AH290">
        <f t="shared" si="79"/>
        <v>0</v>
      </c>
      <c r="AI290">
        <f t="shared" si="80"/>
        <v>0</v>
      </c>
      <c r="AJ290">
        <f t="shared" si="81"/>
        <v>1</v>
      </c>
      <c r="AK290">
        <f t="shared" si="82"/>
        <v>0</v>
      </c>
      <c r="AL290">
        <f t="shared" si="83"/>
        <v>0</v>
      </c>
      <c r="AM290">
        <f t="shared" si="84"/>
        <v>0</v>
      </c>
      <c r="AN290">
        <f t="shared" si="72"/>
        <v>0</v>
      </c>
    </row>
    <row r="291" spans="1:40">
      <c r="A291" t="s">
        <v>730</v>
      </c>
      <c r="B291" t="s">
        <v>24</v>
      </c>
      <c r="C291" t="s">
        <v>25</v>
      </c>
      <c r="D291" t="s">
        <v>731</v>
      </c>
      <c r="E291" t="s">
        <v>208</v>
      </c>
      <c r="F291" t="s">
        <v>28</v>
      </c>
      <c r="G291">
        <f t="shared" si="73"/>
        <v>1</v>
      </c>
      <c r="H291">
        <f t="shared" si="74"/>
        <v>0</v>
      </c>
      <c r="I291">
        <f t="shared" si="75"/>
        <v>0</v>
      </c>
      <c r="J291">
        <f t="shared" si="76"/>
        <v>0</v>
      </c>
      <c r="K291">
        <f t="shared" si="77"/>
        <v>0</v>
      </c>
      <c r="L291" t="s">
        <v>42</v>
      </c>
      <c r="M291" t="s">
        <v>51</v>
      </c>
      <c r="N291">
        <f t="shared" si="85"/>
        <v>1</v>
      </c>
      <c r="O291" t="s">
        <v>44</v>
      </c>
      <c r="P291" t="s">
        <v>82</v>
      </c>
      <c r="Q291">
        <v>4</v>
      </c>
      <c r="R291">
        <v>4</v>
      </c>
      <c r="S291">
        <v>5</v>
      </c>
      <c r="T291">
        <v>6</v>
      </c>
      <c r="U291">
        <v>6</v>
      </c>
      <c r="V291">
        <v>0</v>
      </c>
      <c r="W291">
        <f t="shared" si="86"/>
        <v>4.166666666666667</v>
      </c>
      <c r="X291" t="s">
        <v>66</v>
      </c>
      <c r="Y291" t="s">
        <v>67</v>
      </c>
      <c r="Z291" t="s">
        <v>35</v>
      </c>
      <c r="AA291">
        <f t="shared" si="87"/>
        <v>0</v>
      </c>
      <c r="AB291">
        <v>24</v>
      </c>
      <c r="AC291" t="s">
        <v>96</v>
      </c>
      <c r="AD291">
        <f t="shared" si="88"/>
        <v>1</v>
      </c>
      <c r="AE291" t="s">
        <v>37</v>
      </c>
      <c r="AF291" t="s">
        <v>367</v>
      </c>
      <c r="AG291">
        <f t="shared" si="78"/>
        <v>0</v>
      </c>
      <c r="AH291">
        <f t="shared" si="79"/>
        <v>0</v>
      </c>
      <c r="AI291">
        <f t="shared" si="80"/>
        <v>0</v>
      </c>
      <c r="AJ291">
        <f t="shared" si="81"/>
        <v>0</v>
      </c>
      <c r="AK291">
        <f t="shared" si="82"/>
        <v>0</v>
      </c>
      <c r="AL291">
        <f t="shared" si="83"/>
        <v>0</v>
      </c>
      <c r="AM291">
        <f t="shared" si="84"/>
        <v>0</v>
      </c>
      <c r="AN291">
        <f t="shared" si="72"/>
        <v>0</v>
      </c>
    </row>
    <row r="292" spans="1:40" hidden="1">
      <c r="A292" t="s">
        <v>732</v>
      </c>
      <c r="B292" t="s">
        <v>24</v>
      </c>
      <c r="C292" t="s">
        <v>457</v>
      </c>
      <c r="D292" t="s">
        <v>733</v>
      </c>
      <c r="E292" t="s">
        <v>190</v>
      </c>
      <c r="F292" t="s">
        <v>28</v>
      </c>
      <c r="G292">
        <f t="shared" si="73"/>
        <v>1</v>
      </c>
      <c r="H292">
        <f t="shared" si="74"/>
        <v>0</v>
      </c>
      <c r="I292">
        <f t="shared" si="75"/>
        <v>0</v>
      </c>
      <c r="J292">
        <f t="shared" si="76"/>
        <v>0</v>
      </c>
      <c r="K292">
        <f t="shared" si="77"/>
        <v>0</v>
      </c>
      <c r="L292" t="s">
        <v>29</v>
      </c>
      <c r="M292" t="s">
        <v>43</v>
      </c>
      <c r="N292">
        <f t="shared" si="85"/>
        <v>2</v>
      </c>
      <c r="O292" t="s">
        <v>31</v>
      </c>
      <c r="P292" t="s">
        <v>32</v>
      </c>
      <c r="Q292">
        <v>8</v>
      </c>
      <c r="R292">
        <v>5</v>
      </c>
      <c r="S292">
        <v>8</v>
      </c>
      <c r="T292">
        <v>8</v>
      </c>
      <c r="U292">
        <v>5</v>
      </c>
      <c r="V292">
        <v>10</v>
      </c>
      <c r="W292">
        <f t="shared" si="86"/>
        <v>7.333333333333333</v>
      </c>
      <c r="X292" t="s">
        <v>66</v>
      </c>
      <c r="Y292" t="s">
        <v>34</v>
      </c>
      <c r="Z292" t="s">
        <v>62</v>
      </c>
      <c r="AA292">
        <f t="shared" si="87"/>
        <v>1</v>
      </c>
      <c r="AB292">
        <v>34</v>
      </c>
      <c r="AC292" t="s">
        <v>100</v>
      </c>
      <c r="AD292">
        <f t="shared" si="88"/>
        <v>4</v>
      </c>
      <c r="AE292" t="s">
        <v>37</v>
      </c>
      <c r="AF292" t="s">
        <v>367</v>
      </c>
      <c r="AG292">
        <f t="shared" si="78"/>
        <v>0</v>
      </c>
      <c r="AH292">
        <f t="shared" si="79"/>
        <v>0</v>
      </c>
      <c r="AI292">
        <f t="shared" si="80"/>
        <v>0</v>
      </c>
      <c r="AJ292">
        <f t="shared" si="81"/>
        <v>0</v>
      </c>
      <c r="AK292">
        <f t="shared" si="82"/>
        <v>0</v>
      </c>
      <c r="AL292">
        <f t="shared" si="83"/>
        <v>0</v>
      </c>
      <c r="AM292">
        <f t="shared" si="84"/>
        <v>0</v>
      </c>
      <c r="AN292">
        <f t="shared" si="72"/>
        <v>0</v>
      </c>
    </row>
    <row r="293" spans="1:40" hidden="1">
      <c r="A293" t="s">
        <v>734</v>
      </c>
      <c r="B293" t="s">
        <v>24</v>
      </c>
      <c r="C293" t="s">
        <v>25</v>
      </c>
      <c r="D293" t="s">
        <v>735</v>
      </c>
      <c r="E293" t="s">
        <v>153</v>
      </c>
      <c r="F293" t="s">
        <v>52</v>
      </c>
      <c r="G293">
        <f t="shared" si="73"/>
        <v>0</v>
      </c>
      <c r="H293">
        <f t="shared" si="74"/>
        <v>0</v>
      </c>
      <c r="I293">
        <f t="shared" si="75"/>
        <v>0</v>
      </c>
      <c r="J293">
        <f t="shared" si="76"/>
        <v>0</v>
      </c>
      <c r="K293">
        <f t="shared" si="77"/>
        <v>0</v>
      </c>
      <c r="L293" t="s">
        <v>42</v>
      </c>
      <c r="M293" t="s">
        <v>84</v>
      </c>
      <c r="N293">
        <f t="shared" si="85"/>
        <v>4</v>
      </c>
      <c r="O293" t="s">
        <v>31</v>
      </c>
      <c r="P293" t="s">
        <v>32</v>
      </c>
      <c r="Q293">
        <v>4</v>
      </c>
      <c r="R293">
        <v>6</v>
      </c>
      <c r="S293">
        <v>5</v>
      </c>
      <c r="T293">
        <v>6</v>
      </c>
      <c r="U293">
        <v>6</v>
      </c>
      <c r="V293">
        <v>4</v>
      </c>
      <c r="W293">
        <f t="shared" si="86"/>
        <v>5.166666666666667</v>
      </c>
      <c r="X293" t="s">
        <v>76</v>
      </c>
      <c r="Y293" t="s">
        <v>34</v>
      </c>
      <c r="Z293" t="s">
        <v>62</v>
      </c>
      <c r="AA293">
        <f t="shared" si="87"/>
        <v>1</v>
      </c>
      <c r="AB293">
        <v>26</v>
      </c>
      <c r="AC293" t="s">
        <v>77</v>
      </c>
      <c r="AD293">
        <f t="shared" si="88"/>
        <v>3</v>
      </c>
      <c r="AE293" t="s">
        <v>37</v>
      </c>
      <c r="AF293" t="s">
        <v>38</v>
      </c>
      <c r="AG293">
        <f t="shared" si="78"/>
        <v>1</v>
      </c>
      <c r="AH293">
        <f t="shared" si="79"/>
        <v>0</v>
      </c>
      <c r="AI293">
        <f t="shared" si="80"/>
        <v>0</v>
      </c>
      <c r="AJ293">
        <f t="shared" si="81"/>
        <v>0</v>
      </c>
      <c r="AK293">
        <f t="shared" si="82"/>
        <v>0</v>
      </c>
      <c r="AL293">
        <f t="shared" si="83"/>
        <v>0</v>
      </c>
      <c r="AM293">
        <f t="shared" si="84"/>
        <v>0</v>
      </c>
      <c r="AN293">
        <f t="shared" si="72"/>
        <v>0</v>
      </c>
    </row>
    <row r="294" spans="1:40">
      <c r="A294" t="s">
        <v>736</v>
      </c>
      <c r="B294" t="s">
        <v>24</v>
      </c>
      <c r="C294" t="s">
        <v>25</v>
      </c>
      <c r="D294" t="s">
        <v>737</v>
      </c>
      <c r="E294" t="s">
        <v>714</v>
      </c>
      <c r="F294" t="s">
        <v>52</v>
      </c>
      <c r="G294">
        <f t="shared" si="73"/>
        <v>0</v>
      </c>
      <c r="H294">
        <f t="shared" si="74"/>
        <v>0</v>
      </c>
      <c r="I294">
        <f t="shared" si="75"/>
        <v>0</v>
      </c>
      <c r="J294">
        <f t="shared" si="76"/>
        <v>0</v>
      </c>
      <c r="K294">
        <f t="shared" si="77"/>
        <v>0</v>
      </c>
      <c r="L294" t="s">
        <v>29</v>
      </c>
      <c r="M294" t="s">
        <v>43</v>
      </c>
      <c r="N294">
        <f t="shared" si="85"/>
        <v>2</v>
      </c>
      <c r="O294" t="s">
        <v>52</v>
      </c>
      <c r="P294" t="s">
        <v>52</v>
      </c>
      <c r="Q294">
        <v>3</v>
      </c>
      <c r="R294">
        <v>6</v>
      </c>
      <c r="S294">
        <v>9</v>
      </c>
      <c r="T294">
        <v>6</v>
      </c>
      <c r="U294">
        <v>5</v>
      </c>
      <c r="V294">
        <v>10</v>
      </c>
      <c r="W294">
        <f t="shared" si="86"/>
        <v>6.5</v>
      </c>
      <c r="X294" t="s">
        <v>66</v>
      </c>
      <c r="Y294" t="s">
        <v>52</v>
      </c>
      <c r="Z294" t="s">
        <v>35</v>
      </c>
      <c r="AA294">
        <f t="shared" si="87"/>
        <v>0</v>
      </c>
      <c r="AB294">
        <v>27</v>
      </c>
      <c r="AC294" t="s">
        <v>100</v>
      </c>
      <c r="AD294">
        <f t="shared" si="88"/>
        <v>4</v>
      </c>
      <c r="AE294" t="s">
        <v>55</v>
      </c>
      <c r="AF294" t="s">
        <v>38</v>
      </c>
      <c r="AG294">
        <f t="shared" si="78"/>
        <v>1</v>
      </c>
      <c r="AH294">
        <f t="shared" si="79"/>
        <v>0</v>
      </c>
      <c r="AI294">
        <f t="shared" si="80"/>
        <v>0</v>
      </c>
      <c r="AJ294">
        <f t="shared" si="81"/>
        <v>0</v>
      </c>
      <c r="AK294">
        <f t="shared" si="82"/>
        <v>0</v>
      </c>
      <c r="AL294">
        <f t="shared" si="83"/>
        <v>0</v>
      </c>
      <c r="AM294">
        <f t="shared" si="84"/>
        <v>0</v>
      </c>
      <c r="AN294">
        <f t="shared" si="72"/>
        <v>0</v>
      </c>
    </row>
    <row r="295" spans="1:40">
      <c r="A295" t="s">
        <v>738</v>
      </c>
      <c r="B295" t="s">
        <v>24</v>
      </c>
      <c r="C295" t="s">
        <v>25</v>
      </c>
      <c r="D295" t="s">
        <v>739</v>
      </c>
      <c r="E295" t="s">
        <v>495</v>
      </c>
      <c r="F295" t="s">
        <v>28</v>
      </c>
      <c r="G295">
        <f t="shared" si="73"/>
        <v>1</v>
      </c>
      <c r="H295">
        <f t="shared" si="74"/>
        <v>0</v>
      </c>
      <c r="I295">
        <f t="shared" si="75"/>
        <v>0</v>
      </c>
      <c r="J295">
        <f t="shared" si="76"/>
        <v>0</v>
      </c>
      <c r="K295">
        <f t="shared" si="77"/>
        <v>0</v>
      </c>
      <c r="L295" t="s">
        <v>29</v>
      </c>
      <c r="M295" t="s">
        <v>91</v>
      </c>
      <c r="N295">
        <f t="shared" si="85"/>
        <v>3</v>
      </c>
      <c r="O295" t="s">
        <v>52</v>
      </c>
      <c r="P295" t="s">
        <v>32</v>
      </c>
      <c r="Q295">
        <v>8</v>
      </c>
      <c r="R295">
        <v>5</v>
      </c>
      <c r="S295">
        <v>9</v>
      </c>
      <c r="T295">
        <v>6</v>
      </c>
      <c r="U295">
        <v>6</v>
      </c>
      <c r="V295">
        <v>10</v>
      </c>
      <c r="W295">
        <f t="shared" si="86"/>
        <v>7.333333333333333</v>
      </c>
      <c r="X295" t="s">
        <v>76</v>
      </c>
      <c r="Y295" t="s">
        <v>34</v>
      </c>
      <c r="Z295" t="s">
        <v>35</v>
      </c>
      <c r="AA295">
        <f t="shared" si="87"/>
        <v>0</v>
      </c>
      <c r="AB295">
        <v>26</v>
      </c>
      <c r="AC295" t="s">
        <v>77</v>
      </c>
      <c r="AD295">
        <f t="shared" si="88"/>
        <v>3</v>
      </c>
      <c r="AE295" t="s">
        <v>37</v>
      </c>
      <c r="AF295" t="s">
        <v>38</v>
      </c>
      <c r="AG295">
        <f t="shared" si="78"/>
        <v>1</v>
      </c>
      <c r="AH295">
        <f t="shared" si="79"/>
        <v>0</v>
      </c>
      <c r="AI295">
        <f t="shared" si="80"/>
        <v>0</v>
      </c>
      <c r="AJ295">
        <f t="shared" si="81"/>
        <v>0</v>
      </c>
      <c r="AK295">
        <f t="shared" si="82"/>
        <v>0</v>
      </c>
      <c r="AL295">
        <f t="shared" si="83"/>
        <v>0</v>
      </c>
      <c r="AM295">
        <f t="shared" si="84"/>
        <v>0</v>
      </c>
      <c r="AN295">
        <f t="shared" si="72"/>
        <v>0</v>
      </c>
    </row>
    <row r="296" spans="1:40" hidden="1">
      <c r="A296" t="s">
        <v>740</v>
      </c>
      <c r="B296" t="s">
        <v>24</v>
      </c>
      <c r="C296" t="s">
        <v>25</v>
      </c>
      <c r="D296" t="s">
        <v>741</v>
      </c>
      <c r="E296" t="s">
        <v>444</v>
      </c>
      <c r="F296" t="s">
        <v>75</v>
      </c>
      <c r="G296">
        <f t="shared" si="73"/>
        <v>0</v>
      </c>
      <c r="H296">
        <f t="shared" si="74"/>
        <v>0</v>
      </c>
      <c r="I296">
        <f t="shared" si="75"/>
        <v>0</v>
      </c>
      <c r="J296">
        <f t="shared" si="76"/>
        <v>0</v>
      </c>
      <c r="K296">
        <f t="shared" si="77"/>
        <v>0</v>
      </c>
      <c r="L296" t="s">
        <v>29</v>
      </c>
      <c r="M296" t="s">
        <v>51</v>
      </c>
      <c r="N296">
        <f t="shared" si="85"/>
        <v>1</v>
      </c>
      <c r="O296" t="s">
        <v>116</v>
      </c>
      <c r="P296" t="s">
        <v>32</v>
      </c>
      <c r="Q296">
        <v>4</v>
      </c>
      <c r="R296">
        <v>5</v>
      </c>
      <c r="S296">
        <v>4</v>
      </c>
      <c r="T296">
        <v>4</v>
      </c>
      <c r="U296">
        <v>3</v>
      </c>
      <c r="V296">
        <v>4</v>
      </c>
      <c r="W296">
        <f t="shared" si="86"/>
        <v>4</v>
      </c>
      <c r="X296" t="s">
        <v>33</v>
      </c>
      <c r="Y296" t="s">
        <v>67</v>
      </c>
      <c r="Z296" t="s">
        <v>62</v>
      </c>
      <c r="AA296">
        <f t="shared" si="87"/>
        <v>1</v>
      </c>
      <c r="AB296">
        <v>26</v>
      </c>
      <c r="AC296" t="s">
        <v>100</v>
      </c>
      <c r="AD296">
        <f t="shared" si="88"/>
        <v>4</v>
      </c>
      <c r="AE296" t="s">
        <v>46</v>
      </c>
      <c r="AF296" t="s">
        <v>38</v>
      </c>
      <c r="AG296">
        <f t="shared" si="78"/>
        <v>1</v>
      </c>
      <c r="AH296">
        <f t="shared" si="79"/>
        <v>0</v>
      </c>
      <c r="AI296">
        <f t="shared" si="80"/>
        <v>0</v>
      </c>
      <c r="AJ296">
        <f t="shared" si="81"/>
        <v>0</v>
      </c>
      <c r="AK296">
        <f t="shared" si="82"/>
        <v>0</v>
      </c>
      <c r="AL296">
        <f t="shared" si="83"/>
        <v>0</v>
      </c>
      <c r="AM296">
        <f t="shared" si="84"/>
        <v>0</v>
      </c>
      <c r="AN296">
        <f t="shared" si="72"/>
        <v>0</v>
      </c>
    </row>
    <row r="297" spans="1:40">
      <c r="A297" t="s">
        <v>742</v>
      </c>
      <c r="B297" t="s">
        <v>24</v>
      </c>
      <c r="C297" t="s">
        <v>25</v>
      </c>
      <c r="D297" t="s">
        <v>743</v>
      </c>
      <c r="E297" t="s">
        <v>211</v>
      </c>
      <c r="F297" t="s">
        <v>28</v>
      </c>
      <c r="G297">
        <f t="shared" si="73"/>
        <v>1</v>
      </c>
      <c r="H297">
        <f t="shared" si="74"/>
        <v>0</v>
      </c>
      <c r="I297">
        <f t="shared" si="75"/>
        <v>0</v>
      </c>
      <c r="J297">
        <f t="shared" si="76"/>
        <v>0</v>
      </c>
      <c r="K297">
        <f t="shared" si="77"/>
        <v>0</v>
      </c>
      <c r="L297" t="s">
        <v>29</v>
      </c>
      <c r="M297" t="s">
        <v>43</v>
      </c>
      <c r="N297">
        <f t="shared" si="85"/>
        <v>2</v>
      </c>
      <c r="O297" t="s">
        <v>44</v>
      </c>
      <c r="P297" t="s">
        <v>45</v>
      </c>
      <c r="Q297">
        <v>2</v>
      </c>
      <c r="R297">
        <v>5</v>
      </c>
      <c r="S297">
        <v>5</v>
      </c>
      <c r="T297">
        <v>5</v>
      </c>
      <c r="U297">
        <v>4</v>
      </c>
      <c r="V297">
        <v>5</v>
      </c>
      <c r="W297">
        <f t="shared" si="86"/>
        <v>4.333333333333333</v>
      </c>
      <c r="X297" t="s">
        <v>53</v>
      </c>
      <c r="Y297" t="s">
        <v>67</v>
      </c>
      <c r="Z297" t="s">
        <v>35</v>
      </c>
      <c r="AA297">
        <f t="shared" si="87"/>
        <v>0</v>
      </c>
      <c r="AB297">
        <v>24</v>
      </c>
      <c r="AC297" t="s">
        <v>77</v>
      </c>
      <c r="AD297">
        <f t="shared" si="88"/>
        <v>3</v>
      </c>
      <c r="AE297" t="s">
        <v>37</v>
      </c>
      <c r="AF297" t="s">
        <v>38</v>
      </c>
      <c r="AG297">
        <f t="shared" si="78"/>
        <v>1</v>
      </c>
      <c r="AH297">
        <f t="shared" si="79"/>
        <v>0</v>
      </c>
      <c r="AI297">
        <f t="shared" si="80"/>
        <v>0</v>
      </c>
      <c r="AJ297">
        <f t="shared" si="81"/>
        <v>0</v>
      </c>
      <c r="AK297">
        <f t="shared" si="82"/>
        <v>0</v>
      </c>
      <c r="AL297">
        <f t="shared" si="83"/>
        <v>0</v>
      </c>
      <c r="AM297">
        <f t="shared" si="84"/>
        <v>0</v>
      </c>
      <c r="AN297">
        <f t="shared" si="72"/>
        <v>0</v>
      </c>
    </row>
    <row r="298" spans="1:40">
      <c r="A298" t="s">
        <v>744</v>
      </c>
      <c r="B298" t="s">
        <v>24</v>
      </c>
      <c r="C298" t="s">
        <v>72</v>
      </c>
      <c r="D298" t="s">
        <v>745</v>
      </c>
      <c r="E298" t="s">
        <v>450</v>
      </c>
      <c r="F298" t="s">
        <v>75</v>
      </c>
      <c r="G298">
        <f t="shared" si="73"/>
        <v>0</v>
      </c>
      <c r="H298">
        <f t="shared" si="74"/>
        <v>0</v>
      </c>
      <c r="I298">
        <f t="shared" si="75"/>
        <v>0</v>
      </c>
      <c r="J298">
        <f t="shared" si="76"/>
        <v>0</v>
      </c>
      <c r="K298">
        <f t="shared" si="77"/>
        <v>0</v>
      </c>
      <c r="L298" t="s">
        <v>42</v>
      </c>
      <c r="M298" t="s">
        <v>51</v>
      </c>
      <c r="N298">
        <f t="shared" si="85"/>
        <v>1</v>
      </c>
      <c r="O298" t="s">
        <v>44</v>
      </c>
      <c r="P298" t="s">
        <v>32</v>
      </c>
      <c r="Q298">
        <v>8</v>
      </c>
      <c r="R298">
        <v>7</v>
      </c>
      <c r="S298">
        <v>6</v>
      </c>
      <c r="T298">
        <v>7</v>
      </c>
      <c r="U298">
        <v>8</v>
      </c>
      <c r="V298">
        <v>10</v>
      </c>
      <c r="W298">
        <f t="shared" si="86"/>
        <v>7.666666666666667</v>
      </c>
      <c r="X298" t="s">
        <v>76</v>
      </c>
      <c r="Y298" t="s">
        <v>34</v>
      </c>
      <c r="Z298" t="s">
        <v>35</v>
      </c>
      <c r="AA298">
        <f t="shared" si="87"/>
        <v>0</v>
      </c>
      <c r="AB298">
        <v>24</v>
      </c>
      <c r="AC298" t="s">
        <v>77</v>
      </c>
      <c r="AD298">
        <f t="shared" si="88"/>
        <v>3</v>
      </c>
      <c r="AE298" t="s">
        <v>52</v>
      </c>
      <c r="AF298" t="s">
        <v>56</v>
      </c>
      <c r="AG298">
        <f t="shared" si="78"/>
        <v>0</v>
      </c>
      <c r="AH298">
        <f t="shared" si="79"/>
        <v>1</v>
      </c>
      <c r="AI298">
        <f t="shared" si="80"/>
        <v>0</v>
      </c>
      <c r="AJ298">
        <f t="shared" si="81"/>
        <v>0</v>
      </c>
      <c r="AK298">
        <f t="shared" si="82"/>
        <v>0</v>
      </c>
      <c r="AL298">
        <f t="shared" si="83"/>
        <v>0</v>
      </c>
      <c r="AM298">
        <f t="shared" si="84"/>
        <v>0</v>
      </c>
      <c r="AN298">
        <f t="shared" si="72"/>
        <v>0</v>
      </c>
    </row>
    <row r="299" spans="1:40">
      <c r="A299" t="s">
        <v>746</v>
      </c>
      <c r="B299" t="s">
        <v>24</v>
      </c>
      <c r="C299" t="s">
        <v>25</v>
      </c>
      <c r="D299" t="s">
        <v>747</v>
      </c>
      <c r="E299" t="s">
        <v>211</v>
      </c>
      <c r="F299" t="s">
        <v>28</v>
      </c>
      <c r="G299">
        <f t="shared" si="73"/>
        <v>1</v>
      </c>
      <c r="H299">
        <f t="shared" si="74"/>
        <v>0</v>
      </c>
      <c r="I299">
        <f t="shared" si="75"/>
        <v>0</v>
      </c>
      <c r="J299">
        <f t="shared" si="76"/>
        <v>0</v>
      </c>
      <c r="K299">
        <f t="shared" si="77"/>
        <v>0</v>
      </c>
      <c r="L299" t="s">
        <v>29</v>
      </c>
      <c r="M299" t="s">
        <v>30</v>
      </c>
      <c r="N299">
        <f t="shared" si="85"/>
        <v>5</v>
      </c>
      <c r="O299" t="s">
        <v>52</v>
      </c>
      <c r="P299" t="s">
        <v>45</v>
      </c>
      <c r="Q299">
        <v>8</v>
      </c>
      <c r="R299">
        <v>8</v>
      </c>
      <c r="S299">
        <v>10</v>
      </c>
      <c r="T299">
        <v>9</v>
      </c>
      <c r="U299">
        <v>7</v>
      </c>
      <c r="V299">
        <v>5</v>
      </c>
      <c r="W299">
        <f t="shared" si="86"/>
        <v>7.833333333333333</v>
      </c>
      <c r="X299" t="s">
        <v>53</v>
      </c>
      <c r="Y299" t="s">
        <v>67</v>
      </c>
      <c r="Z299" t="s">
        <v>35</v>
      </c>
      <c r="AA299">
        <f t="shared" si="87"/>
        <v>0</v>
      </c>
      <c r="AB299">
        <v>29</v>
      </c>
      <c r="AC299" t="s">
        <v>77</v>
      </c>
      <c r="AD299">
        <f t="shared" si="88"/>
        <v>3</v>
      </c>
      <c r="AE299" t="s">
        <v>37</v>
      </c>
      <c r="AF299" t="s">
        <v>38</v>
      </c>
      <c r="AG299">
        <f t="shared" si="78"/>
        <v>1</v>
      </c>
      <c r="AH299">
        <f t="shared" si="79"/>
        <v>0</v>
      </c>
      <c r="AI299">
        <f t="shared" si="80"/>
        <v>0</v>
      </c>
      <c r="AJ299">
        <f t="shared" si="81"/>
        <v>0</v>
      </c>
      <c r="AK299">
        <f t="shared" si="82"/>
        <v>0</v>
      </c>
      <c r="AL299">
        <f t="shared" si="83"/>
        <v>0</v>
      </c>
      <c r="AM299">
        <f t="shared" si="84"/>
        <v>0</v>
      </c>
      <c r="AN299">
        <f t="shared" si="72"/>
        <v>0</v>
      </c>
    </row>
    <row r="300" spans="1:40" hidden="1">
      <c r="A300" t="s">
        <v>748</v>
      </c>
      <c r="B300" t="s">
        <v>24</v>
      </c>
      <c r="C300" t="s">
        <v>25</v>
      </c>
      <c r="D300" t="s">
        <v>749</v>
      </c>
      <c r="E300" t="s">
        <v>750</v>
      </c>
      <c r="F300" t="s">
        <v>28</v>
      </c>
      <c r="G300">
        <f t="shared" si="73"/>
        <v>1</v>
      </c>
      <c r="H300">
        <f t="shared" si="74"/>
        <v>0</v>
      </c>
      <c r="I300">
        <f t="shared" si="75"/>
        <v>0</v>
      </c>
      <c r="J300">
        <f t="shared" si="76"/>
        <v>0</v>
      </c>
      <c r="K300">
        <f t="shared" si="77"/>
        <v>0</v>
      </c>
      <c r="L300" t="s">
        <v>29</v>
      </c>
      <c r="M300" t="s">
        <v>91</v>
      </c>
      <c r="N300">
        <f t="shared" si="85"/>
        <v>3</v>
      </c>
      <c r="O300" t="s">
        <v>44</v>
      </c>
      <c r="P300" t="s">
        <v>32</v>
      </c>
      <c r="Q300">
        <v>3</v>
      </c>
      <c r="R300">
        <v>2</v>
      </c>
      <c r="S300">
        <v>1</v>
      </c>
      <c r="T300">
        <v>1</v>
      </c>
      <c r="U300">
        <v>0</v>
      </c>
      <c r="V300">
        <v>2</v>
      </c>
      <c r="W300">
        <f t="shared" si="86"/>
        <v>1.5</v>
      </c>
      <c r="X300" t="s">
        <v>33</v>
      </c>
      <c r="Y300" t="s">
        <v>67</v>
      </c>
      <c r="Z300" t="s">
        <v>62</v>
      </c>
      <c r="AA300">
        <f t="shared" si="87"/>
        <v>1</v>
      </c>
      <c r="AB300">
        <v>26</v>
      </c>
      <c r="AC300" t="s">
        <v>100</v>
      </c>
      <c r="AD300">
        <f t="shared" si="88"/>
        <v>4</v>
      </c>
      <c r="AE300" t="s">
        <v>46</v>
      </c>
      <c r="AF300" t="s">
        <v>38</v>
      </c>
      <c r="AG300">
        <f t="shared" si="78"/>
        <v>1</v>
      </c>
      <c r="AH300">
        <f t="shared" si="79"/>
        <v>0</v>
      </c>
      <c r="AI300">
        <f t="shared" si="80"/>
        <v>0</v>
      </c>
      <c r="AJ300">
        <f t="shared" si="81"/>
        <v>0</v>
      </c>
      <c r="AK300">
        <f t="shared" si="82"/>
        <v>0</v>
      </c>
      <c r="AL300">
        <f t="shared" si="83"/>
        <v>0</v>
      </c>
      <c r="AM300">
        <f t="shared" si="84"/>
        <v>0</v>
      </c>
      <c r="AN300">
        <f t="shared" si="72"/>
        <v>0</v>
      </c>
    </row>
    <row r="301" spans="1:40">
      <c r="A301" t="s">
        <v>751</v>
      </c>
      <c r="B301" t="s">
        <v>24</v>
      </c>
      <c r="C301" t="s">
        <v>25</v>
      </c>
      <c r="D301" t="s">
        <v>752</v>
      </c>
      <c r="E301" t="s">
        <v>268</v>
      </c>
      <c r="F301" t="s">
        <v>28</v>
      </c>
      <c r="G301">
        <f t="shared" si="73"/>
        <v>1</v>
      </c>
      <c r="H301">
        <f t="shared" si="74"/>
        <v>0</v>
      </c>
      <c r="I301">
        <f t="shared" si="75"/>
        <v>0</v>
      </c>
      <c r="J301">
        <f t="shared" si="76"/>
        <v>0</v>
      </c>
      <c r="K301">
        <f t="shared" si="77"/>
        <v>0</v>
      </c>
      <c r="L301" t="s">
        <v>29</v>
      </c>
      <c r="M301" t="s">
        <v>43</v>
      </c>
      <c r="N301">
        <f t="shared" si="85"/>
        <v>2</v>
      </c>
      <c r="O301" t="s">
        <v>52</v>
      </c>
      <c r="P301" t="s">
        <v>32</v>
      </c>
      <c r="Q301">
        <v>3</v>
      </c>
      <c r="R301">
        <v>5</v>
      </c>
      <c r="S301">
        <v>3</v>
      </c>
      <c r="T301">
        <v>3</v>
      </c>
      <c r="U301">
        <v>1</v>
      </c>
      <c r="V301">
        <v>1</v>
      </c>
      <c r="W301">
        <f t="shared" si="86"/>
        <v>2.6666666666666665</v>
      </c>
      <c r="X301" t="s">
        <v>76</v>
      </c>
      <c r="Y301" t="s">
        <v>67</v>
      </c>
      <c r="Z301" t="s">
        <v>35</v>
      </c>
      <c r="AA301">
        <f t="shared" si="87"/>
        <v>0</v>
      </c>
      <c r="AB301">
        <v>28</v>
      </c>
      <c r="AC301" t="s">
        <v>77</v>
      </c>
      <c r="AD301">
        <f t="shared" si="88"/>
        <v>3</v>
      </c>
      <c r="AE301" t="s">
        <v>37</v>
      </c>
      <c r="AF301" t="s">
        <v>105</v>
      </c>
      <c r="AG301">
        <f t="shared" si="78"/>
        <v>0</v>
      </c>
      <c r="AH301">
        <f t="shared" si="79"/>
        <v>0</v>
      </c>
      <c r="AI301">
        <f t="shared" si="80"/>
        <v>0</v>
      </c>
      <c r="AJ301">
        <f t="shared" si="81"/>
        <v>0</v>
      </c>
      <c r="AK301">
        <f t="shared" si="82"/>
        <v>1</v>
      </c>
      <c r="AL301">
        <f t="shared" si="83"/>
        <v>0</v>
      </c>
      <c r="AM301">
        <f t="shared" si="84"/>
        <v>0</v>
      </c>
      <c r="AN301">
        <f t="shared" si="72"/>
        <v>0</v>
      </c>
    </row>
    <row r="302" spans="1:40">
      <c r="A302" t="s">
        <v>753</v>
      </c>
      <c r="B302" t="s">
        <v>24</v>
      </c>
      <c r="C302" t="s">
        <v>25</v>
      </c>
      <c r="D302" t="s">
        <v>120</v>
      </c>
      <c r="E302" t="s">
        <v>475</v>
      </c>
      <c r="F302" t="s">
        <v>28</v>
      </c>
      <c r="G302">
        <f t="shared" si="73"/>
        <v>1</v>
      </c>
      <c r="H302">
        <f t="shared" si="74"/>
        <v>0</v>
      </c>
      <c r="I302">
        <f t="shared" si="75"/>
        <v>0</v>
      </c>
      <c r="J302">
        <f t="shared" si="76"/>
        <v>0</v>
      </c>
      <c r="K302">
        <f t="shared" si="77"/>
        <v>0</v>
      </c>
      <c r="L302" t="s">
        <v>29</v>
      </c>
      <c r="M302" t="s">
        <v>43</v>
      </c>
      <c r="N302">
        <f t="shared" si="85"/>
        <v>2</v>
      </c>
      <c r="O302" t="s">
        <v>44</v>
      </c>
      <c r="P302" t="s">
        <v>32</v>
      </c>
      <c r="Q302">
        <v>5</v>
      </c>
      <c r="R302">
        <v>5</v>
      </c>
      <c r="S302">
        <v>5</v>
      </c>
      <c r="T302">
        <v>5</v>
      </c>
      <c r="U302">
        <v>5</v>
      </c>
      <c r="V302">
        <v>5</v>
      </c>
      <c r="W302">
        <f t="shared" si="86"/>
        <v>5</v>
      </c>
      <c r="X302" t="s">
        <v>53</v>
      </c>
      <c r="Y302" t="s">
        <v>34</v>
      </c>
      <c r="Z302" t="s">
        <v>35</v>
      </c>
      <c r="AA302">
        <f t="shared" si="87"/>
        <v>0</v>
      </c>
      <c r="AB302">
        <v>29</v>
      </c>
      <c r="AC302" t="s">
        <v>36</v>
      </c>
      <c r="AD302" t="str">
        <f t="shared" si="88"/>
        <v xml:space="preserve"> </v>
      </c>
      <c r="AE302" t="s">
        <v>55</v>
      </c>
      <c r="AF302" t="s">
        <v>56</v>
      </c>
      <c r="AG302">
        <f t="shared" si="78"/>
        <v>0</v>
      </c>
      <c r="AH302">
        <f t="shared" si="79"/>
        <v>1</v>
      </c>
      <c r="AI302">
        <f t="shared" si="80"/>
        <v>0</v>
      </c>
      <c r="AJ302">
        <f t="shared" si="81"/>
        <v>0</v>
      </c>
      <c r="AK302">
        <f t="shared" si="82"/>
        <v>0</v>
      </c>
      <c r="AL302">
        <f t="shared" si="83"/>
        <v>0</v>
      </c>
      <c r="AM302">
        <f t="shared" si="84"/>
        <v>0</v>
      </c>
      <c r="AN302">
        <f t="shared" si="72"/>
        <v>0</v>
      </c>
    </row>
    <row r="303" spans="1:40" hidden="1">
      <c r="A303" t="s">
        <v>754</v>
      </c>
      <c r="B303" t="s">
        <v>24</v>
      </c>
      <c r="C303" t="s">
        <v>25</v>
      </c>
      <c r="D303" t="s">
        <v>755</v>
      </c>
      <c r="E303" t="s">
        <v>41</v>
      </c>
      <c r="F303" t="s">
        <v>28</v>
      </c>
      <c r="G303">
        <f t="shared" si="73"/>
        <v>1</v>
      </c>
      <c r="H303">
        <f t="shared" si="74"/>
        <v>0</v>
      </c>
      <c r="I303">
        <f t="shared" si="75"/>
        <v>0</v>
      </c>
      <c r="J303">
        <f t="shared" si="76"/>
        <v>0</v>
      </c>
      <c r="K303">
        <f t="shared" si="77"/>
        <v>0</v>
      </c>
      <c r="L303" t="s">
        <v>29</v>
      </c>
      <c r="M303" t="s">
        <v>91</v>
      </c>
      <c r="N303">
        <f t="shared" si="85"/>
        <v>3</v>
      </c>
      <c r="O303" t="s">
        <v>44</v>
      </c>
      <c r="P303" t="s">
        <v>45</v>
      </c>
      <c r="Q303">
        <v>5</v>
      </c>
      <c r="R303">
        <v>7</v>
      </c>
      <c r="S303">
        <v>7</v>
      </c>
      <c r="T303">
        <v>3</v>
      </c>
      <c r="U303">
        <v>7</v>
      </c>
      <c r="V303">
        <v>9</v>
      </c>
      <c r="W303">
        <f t="shared" si="86"/>
        <v>6.333333333333333</v>
      </c>
      <c r="X303" t="s">
        <v>66</v>
      </c>
      <c r="Y303" t="s">
        <v>67</v>
      </c>
      <c r="Z303" t="s">
        <v>62</v>
      </c>
      <c r="AA303">
        <f t="shared" si="87"/>
        <v>1</v>
      </c>
      <c r="AB303">
        <v>26</v>
      </c>
      <c r="AC303" t="s">
        <v>77</v>
      </c>
      <c r="AD303">
        <f t="shared" si="88"/>
        <v>3</v>
      </c>
      <c r="AE303" t="s">
        <v>46</v>
      </c>
      <c r="AF303" t="s">
        <v>38</v>
      </c>
      <c r="AG303">
        <f t="shared" si="78"/>
        <v>1</v>
      </c>
      <c r="AH303">
        <f t="shared" si="79"/>
        <v>0</v>
      </c>
      <c r="AI303">
        <f t="shared" si="80"/>
        <v>0</v>
      </c>
      <c r="AJ303">
        <f t="shared" si="81"/>
        <v>0</v>
      </c>
      <c r="AK303">
        <f t="shared" si="82"/>
        <v>0</v>
      </c>
      <c r="AL303">
        <f t="shared" si="83"/>
        <v>0</v>
      </c>
      <c r="AM303">
        <f t="shared" si="84"/>
        <v>0</v>
      </c>
      <c r="AN303">
        <f t="shared" si="72"/>
        <v>0</v>
      </c>
    </row>
    <row r="304" spans="1:40" hidden="1">
      <c r="A304" t="s">
        <v>756</v>
      </c>
      <c r="B304" t="s">
        <v>24</v>
      </c>
      <c r="C304" t="s">
        <v>25</v>
      </c>
      <c r="D304" t="s">
        <v>757</v>
      </c>
      <c r="E304" t="s">
        <v>758</v>
      </c>
      <c r="F304" t="s">
        <v>50</v>
      </c>
      <c r="G304">
        <f t="shared" si="73"/>
        <v>0</v>
      </c>
      <c r="H304">
        <f t="shared" si="74"/>
        <v>1</v>
      </c>
      <c r="I304">
        <f t="shared" si="75"/>
        <v>0</v>
      </c>
      <c r="J304">
        <f t="shared" si="76"/>
        <v>0</v>
      </c>
      <c r="K304">
        <f t="shared" si="77"/>
        <v>0</v>
      </c>
      <c r="L304" t="s">
        <v>29</v>
      </c>
      <c r="M304" t="s">
        <v>81</v>
      </c>
      <c r="N304">
        <f t="shared" si="85"/>
        <v>6</v>
      </c>
      <c r="O304" t="s">
        <v>31</v>
      </c>
      <c r="P304" t="s">
        <v>32</v>
      </c>
      <c r="Q304">
        <v>6</v>
      </c>
      <c r="R304">
        <v>3</v>
      </c>
      <c r="S304">
        <v>9</v>
      </c>
      <c r="T304">
        <v>5</v>
      </c>
      <c r="U304">
        <v>8</v>
      </c>
      <c r="V304">
        <v>8</v>
      </c>
      <c r="W304">
        <f t="shared" si="86"/>
        <v>6.5</v>
      </c>
      <c r="X304" t="s">
        <v>76</v>
      </c>
      <c r="Y304" t="s">
        <v>34</v>
      </c>
      <c r="Z304" t="s">
        <v>62</v>
      </c>
      <c r="AA304">
        <f t="shared" si="87"/>
        <v>1</v>
      </c>
      <c r="AB304">
        <v>38</v>
      </c>
      <c r="AC304" t="s">
        <v>100</v>
      </c>
      <c r="AD304">
        <f t="shared" si="88"/>
        <v>4</v>
      </c>
      <c r="AE304" t="s">
        <v>37</v>
      </c>
      <c r="AF304" t="s">
        <v>38</v>
      </c>
      <c r="AG304">
        <f t="shared" si="78"/>
        <v>1</v>
      </c>
      <c r="AH304">
        <f t="shared" si="79"/>
        <v>0</v>
      </c>
      <c r="AI304">
        <f t="shared" si="80"/>
        <v>0</v>
      </c>
      <c r="AJ304">
        <f t="shared" si="81"/>
        <v>0</v>
      </c>
      <c r="AK304">
        <f t="shared" si="82"/>
        <v>0</v>
      </c>
      <c r="AL304">
        <f t="shared" si="83"/>
        <v>0</v>
      </c>
      <c r="AM304">
        <f t="shared" si="84"/>
        <v>0</v>
      </c>
      <c r="AN304">
        <f t="shared" si="72"/>
        <v>0</v>
      </c>
    </row>
    <row r="305" spans="1:40" hidden="1">
      <c r="A305" t="s">
        <v>759</v>
      </c>
      <c r="B305" t="s">
        <v>24</v>
      </c>
      <c r="C305" t="s">
        <v>25</v>
      </c>
      <c r="D305" t="s">
        <v>760</v>
      </c>
      <c r="E305" t="s">
        <v>352</v>
      </c>
      <c r="F305" t="s">
        <v>52</v>
      </c>
      <c r="G305">
        <f t="shared" si="73"/>
        <v>0</v>
      </c>
      <c r="H305">
        <f t="shared" si="74"/>
        <v>0</v>
      </c>
      <c r="I305">
        <f t="shared" si="75"/>
        <v>0</v>
      </c>
      <c r="J305">
        <f t="shared" si="76"/>
        <v>0</v>
      </c>
      <c r="K305">
        <f t="shared" si="77"/>
        <v>0</v>
      </c>
      <c r="L305" t="s">
        <v>29</v>
      </c>
      <c r="M305" t="s">
        <v>51</v>
      </c>
      <c r="N305">
        <f t="shared" si="85"/>
        <v>1</v>
      </c>
      <c r="O305" t="s">
        <v>52</v>
      </c>
      <c r="P305" t="s">
        <v>82</v>
      </c>
      <c r="Q305">
        <v>0</v>
      </c>
      <c r="R305">
        <v>3</v>
      </c>
      <c r="S305">
        <v>3</v>
      </c>
      <c r="T305">
        <v>3</v>
      </c>
      <c r="U305">
        <v>4</v>
      </c>
      <c r="V305">
        <v>4</v>
      </c>
      <c r="W305">
        <f t="shared" si="86"/>
        <v>2.8333333333333335</v>
      </c>
      <c r="X305" t="s">
        <v>76</v>
      </c>
      <c r="Y305" t="s">
        <v>67</v>
      </c>
      <c r="Z305" t="s">
        <v>62</v>
      </c>
      <c r="AA305">
        <f t="shared" si="87"/>
        <v>1</v>
      </c>
      <c r="AB305">
        <v>20</v>
      </c>
      <c r="AC305" t="s">
        <v>96</v>
      </c>
      <c r="AD305">
        <f t="shared" si="88"/>
        <v>1</v>
      </c>
      <c r="AE305" t="s">
        <v>55</v>
      </c>
      <c r="AF305" t="s">
        <v>56</v>
      </c>
      <c r="AG305">
        <f t="shared" si="78"/>
        <v>0</v>
      </c>
      <c r="AH305">
        <f t="shared" si="79"/>
        <v>1</v>
      </c>
      <c r="AI305">
        <f t="shared" si="80"/>
        <v>0</v>
      </c>
      <c r="AJ305">
        <f t="shared" si="81"/>
        <v>0</v>
      </c>
      <c r="AK305">
        <f t="shared" si="82"/>
        <v>0</v>
      </c>
      <c r="AL305">
        <f t="shared" si="83"/>
        <v>0</v>
      </c>
      <c r="AM305">
        <f t="shared" si="84"/>
        <v>0</v>
      </c>
      <c r="AN305">
        <f t="shared" si="72"/>
        <v>0</v>
      </c>
    </row>
    <row r="306" spans="1:40" hidden="1">
      <c r="A306" t="s">
        <v>761</v>
      </c>
      <c r="B306" t="s">
        <v>24</v>
      </c>
      <c r="C306" t="s">
        <v>25</v>
      </c>
      <c r="D306" t="s">
        <v>762</v>
      </c>
      <c r="E306" t="s">
        <v>225</v>
      </c>
      <c r="F306" t="s">
        <v>28</v>
      </c>
      <c r="G306">
        <f t="shared" si="73"/>
        <v>1</v>
      </c>
      <c r="H306">
        <f t="shared" si="74"/>
        <v>0</v>
      </c>
      <c r="I306">
        <f t="shared" si="75"/>
        <v>0</v>
      </c>
      <c r="J306">
        <f t="shared" si="76"/>
        <v>0</v>
      </c>
      <c r="K306">
        <f t="shared" si="77"/>
        <v>0</v>
      </c>
      <c r="L306" t="s">
        <v>42</v>
      </c>
      <c r="M306" t="s">
        <v>91</v>
      </c>
      <c r="N306">
        <f t="shared" si="85"/>
        <v>3</v>
      </c>
      <c r="O306" t="s">
        <v>104</v>
      </c>
      <c r="P306" t="s">
        <v>82</v>
      </c>
      <c r="Q306">
        <v>4</v>
      </c>
      <c r="R306">
        <v>6</v>
      </c>
      <c r="S306">
        <v>7</v>
      </c>
      <c r="T306">
        <v>7</v>
      </c>
      <c r="U306">
        <v>2</v>
      </c>
      <c r="V306">
        <v>2</v>
      </c>
      <c r="W306">
        <f t="shared" si="86"/>
        <v>4.666666666666667</v>
      </c>
      <c r="X306" t="s">
        <v>76</v>
      </c>
      <c r="Y306" t="s">
        <v>34</v>
      </c>
      <c r="Z306" t="s">
        <v>62</v>
      </c>
      <c r="AA306">
        <f t="shared" si="87"/>
        <v>1</v>
      </c>
      <c r="AB306">
        <v>45</v>
      </c>
      <c r="AC306" t="s">
        <v>100</v>
      </c>
      <c r="AD306">
        <f t="shared" si="88"/>
        <v>4</v>
      </c>
      <c r="AE306" t="s">
        <v>55</v>
      </c>
      <c r="AF306" t="s">
        <v>38</v>
      </c>
      <c r="AG306">
        <f t="shared" si="78"/>
        <v>1</v>
      </c>
      <c r="AH306">
        <f t="shared" si="79"/>
        <v>0</v>
      </c>
      <c r="AI306">
        <f t="shared" si="80"/>
        <v>0</v>
      </c>
      <c r="AJ306">
        <f t="shared" si="81"/>
        <v>0</v>
      </c>
      <c r="AK306">
        <f t="shared" si="82"/>
        <v>0</v>
      </c>
      <c r="AL306">
        <f t="shared" si="83"/>
        <v>0</v>
      </c>
      <c r="AM306">
        <f t="shared" si="84"/>
        <v>0</v>
      </c>
      <c r="AN306">
        <f t="shared" si="72"/>
        <v>0</v>
      </c>
    </row>
    <row r="307" spans="1:40">
      <c r="A307" t="s">
        <v>763</v>
      </c>
      <c r="B307" t="s">
        <v>24</v>
      </c>
      <c r="C307" t="s">
        <v>25</v>
      </c>
      <c r="D307" t="s">
        <v>764</v>
      </c>
      <c r="E307" t="s">
        <v>211</v>
      </c>
      <c r="F307" t="s">
        <v>28</v>
      </c>
      <c r="G307">
        <f t="shared" si="73"/>
        <v>1</v>
      </c>
      <c r="H307">
        <f t="shared" si="74"/>
        <v>0</v>
      </c>
      <c r="I307">
        <f t="shared" si="75"/>
        <v>0</v>
      </c>
      <c r="J307">
        <f t="shared" si="76"/>
        <v>0</v>
      </c>
      <c r="K307">
        <f t="shared" si="77"/>
        <v>0</v>
      </c>
      <c r="L307" t="s">
        <v>42</v>
      </c>
      <c r="M307" t="s">
        <v>84</v>
      </c>
      <c r="N307">
        <f t="shared" si="85"/>
        <v>4</v>
      </c>
      <c r="O307" t="s">
        <v>52</v>
      </c>
      <c r="P307" t="s">
        <v>32</v>
      </c>
      <c r="Q307">
        <v>5</v>
      </c>
      <c r="R307">
        <v>3</v>
      </c>
      <c r="S307">
        <v>5</v>
      </c>
      <c r="T307">
        <v>6</v>
      </c>
      <c r="U307">
        <v>6</v>
      </c>
      <c r="V307">
        <v>4</v>
      </c>
      <c r="W307">
        <f t="shared" si="86"/>
        <v>4.833333333333333</v>
      </c>
      <c r="X307" t="s">
        <v>66</v>
      </c>
      <c r="Y307" t="s">
        <v>54</v>
      </c>
      <c r="Z307" t="s">
        <v>35</v>
      </c>
      <c r="AA307">
        <f t="shared" si="87"/>
        <v>0</v>
      </c>
      <c r="AB307">
        <v>27</v>
      </c>
      <c r="AC307" t="s">
        <v>100</v>
      </c>
      <c r="AD307">
        <f t="shared" si="88"/>
        <v>4</v>
      </c>
      <c r="AE307" t="s">
        <v>52</v>
      </c>
      <c r="AF307" t="s">
        <v>38</v>
      </c>
      <c r="AG307">
        <f t="shared" si="78"/>
        <v>1</v>
      </c>
      <c r="AH307">
        <f t="shared" si="79"/>
        <v>0</v>
      </c>
      <c r="AI307">
        <f t="shared" si="80"/>
        <v>0</v>
      </c>
      <c r="AJ307">
        <f t="shared" si="81"/>
        <v>0</v>
      </c>
      <c r="AK307">
        <f t="shared" si="82"/>
        <v>0</v>
      </c>
      <c r="AL307">
        <f t="shared" si="83"/>
        <v>0</v>
      </c>
      <c r="AM307">
        <f t="shared" si="84"/>
        <v>0</v>
      </c>
      <c r="AN307">
        <f t="shared" si="72"/>
        <v>0</v>
      </c>
    </row>
    <row r="308" spans="1:40">
      <c r="A308" t="s">
        <v>765</v>
      </c>
      <c r="B308" t="s">
        <v>24</v>
      </c>
      <c r="C308" t="s">
        <v>25</v>
      </c>
      <c r="D308" t="s">
        <v>766</v>
      </c>
      <c r="E308" t="s">
        <v>283</v>
      </c>
      <c r="F308" t="s">
        <v>28</v>
      </c>
      <c r="G308">
        <f t="shared" si="73"/>
        <v>1</v>
      </c>
      <c r="H308">
        <f t="shared" si="74"/>
        <v>0</v>
      </c>
      <c r="I308">
        <f t="shared" si="75"/>
        <v>0</v>
      </c>
      <c r="J308">
        <f t="shared" si="76"/>
        <v>0</v>
      </c>
      <c r="K308">
        <f t="shared" si="77"/>
        <v>0</v>
      </c>
      <c r="L308" t="s">
        <v>29</v>
      </c>
      <c r="M308" t="s">
        <v>43</v>
      </c>
      <c r="N308">
        <f t="shared" si="85"/>
        <v>2</v>
      </c>
      <c r="O308" t="s">
        <v>52</v>
      </c>
      <c r="P308" t="s">
        <v>32</v>
      </c>
      <c r="Q308">
        <v>3</v>
      </c>
      <c r="R308">
        <v>7</v>
      </c>
      <c r="S308">
        <v>7</v>
      </c>
      <c r="T308">
        <v>7</v>
      </c>
      <c r="U308">
        <v>7</v>
      </c>
      <c r="V308">
        <v>6</v>
      </c>
      <c r="W308">
        <f t="shared" si="86"/>
        <v>6.166666666666667</v>
      </c>
      <c r="X308" t="s">
        <v>66</v>
      </c>
      <c r="Y308" t="s">
        <v>110</v>
      </c>
      <c r="Z308" t="s">
        <v>35</v>
      </c>
      <c r="AA308">
        <f t="shared" si="87"/>
        <v>0</v>
      </c>
      <c r="AB308">
        <v>28</v>
      </c>
      <c r="AC308" t="s">
        <v>100</v>
      </c>
      <c r="AD308">
        <f t="shared" si="88"/>
        <v>4</v>
      </c>
      <c r="AE308" t="s">
        <v>46</v>
      </c>
      <c r="AF308" t="s">
        <v>38</v>
      </c>
      <c r="AG308">
        <f t="shared" si="78"/>
        <v>1</v>
      </c>
      <c r="AH308">
        <f t="shared" si="79"/>
        <v>0</v>
      </c>
      <c r="AI308">
        <f t="shared" si="80"/>
        <v>0</v>
      </c>
      <c r="AJ308">
        <f t="shared" si="81"/>
        <v>0</v>
      </c>
      <c r="AK308">
        <f t="shared" si="82"/>
        <v>0</v>
      </c>
      <c r="AL308">
        <f t="shared" si="83"/>
        <v>0</v>
      </c>
      <c r="AM308">
        <f t="shared" si="84"/>
        <v>0</v>
      </c>
      <c r="AN308">
        <f t="shared" si="72"/>
        <v>0</v>
      </c>
    </row>
    <row r="309" spans="1:40" hidden="1">
      <c r="A309" t="s">
        <v>767</v>
      </c>
      <c r="B309" t="s">
        <v>24</v>
      </c>
      <c r="C309" t="s">
        <v>25</v>
      </c>
      <c r="D309" t="s">
        <v>768</v>
      </c>
      <c r="E309" t="s">
        <v>661</v>
      </c>
      <c r="F309" t="s">
        <v>75</v>
      </c>
      <c r="G309">
        <f t="shared" si="73"/>
        <v>0</v>
      </c>
      <c r="H309">
        <f t="shared" si="74"/>
        <v>0</v>
      </c>
      <c r="I309">
        <f t="shared" si="75"/>
        <v>0</v>
      </c>
      <c r="J309">
        <f t="shared" si="76"/>
        <v>0</v>
      </c>
      <c r="K309">
        <f t="shared" si="77"/>
        <v>0</v>
      </c>
      <c r="L309" t="s">
        <v>29</v>
      </c>
      <c r="M309" t="s">
        <v>51</v>
      </c>
      <c r="N309">
        <f t="shared" si="85"/>
        <v>1</v>
      </c>
      <c r="O309" t="s">
        <v>52</v>
      </c>
      <c r="P309" t="s">
        <v>45</v>
      </c>
      <c r="Q309">
        <v>2</v>
      </c>
      <c r="R309">
        <v>10</v>
      </c>
      <c r="S309">
        <v>10</v>
      </c>
      <c r="T309">
        <v>10</v>
      </c>
      <c r="U309">
        <v>10</v>
      </c>
      <c r="V309">
        <v>3</v>
      </c>
      <c r="W309">
        <f t="shared" si="86"/>
        <v>7.5</v>
      </c>
      <c r="X309" t="s">
        <v>76</v>
      </c>
      <c r="Y309" t="s">
        <v>34</v>
      </c>
      <c r="Z309" t="s">
        <v>62</v>
      </c>
      <c r="AA309">
        <f t="shared" si="87"/>
        <v>1</v>
      </c>
      <c r="AB309">
        <v>29</v>
      </c>
      <c r="AC309" t="s">
        <v>77</v>
      </c>
      <c r="AD309">
        <f t="shared" si="88"/>
        <v>3</v>
      </c>
      <c r="AE309" t="s">
        <v>52</v>
      </c>
      <c r="AF309" t="s">
        <v>187</v>
      </c>
      <c r="AG309">
        <f t="shared" si="78"/>
        <v>0</v>
      </c>
      <c r="AH309">
        <f t="shared" si="79"/>
        <v>0</v>
      </c>
      <c r="AI309">
        <f t="shared" si="80"/>
        <v>1</v>
      </c>
      <c r="AJ309">
        <f t="shared" si="81"/>
        <v>0</v>
      </c>
      <c r="AK309">
        <f t="shared" si="82"/>
        <v>0</v>
      </c>
      <c r="AL309">
        <f t="shared" si="83"/>
        <v>0</v>
      </c>
      <c r="AM309">
        <f t="shared" si="84"/>
        <v>0</v>
      </c>
      <c r="AN309">
        <f t="shared" si="72"/>
        <v>0</v>
      </c>
    </row>
    <row r="310" spans="1:40">
      <c r="A310" t="s">
        <v>769</v>
      </c>
      <c r="B310" t="s">
        <v>24</v>
      </c>
      <c r="C310" t="s">
        <v>25</v>
      </c>
      <c r="D310" t="s">
        <v>770</v>
      </c>
      <c r="E310" t="s">
        <v>90</v>
      </c>
      <c r="F310" t="s">
        <v>28</v>
      </c>
      <c r="G310">
        <f t="shared" si="73"/>
        <v>1</v>
      </c>
      <c r="H310">
        <f t="shared" si="74"/>
        <v>0</v>
      </c>
      <c r="I310">
        <f t="shared" si="75"/>
        <v>0</v>
      </c>
      <c r="J310">
        <f t="shared" si="76"/>
        <v>0</v>
      </c>
      <c r="K310">
        <f t="shared" si="77"/>
        <v>0</v>
      </c>
      <c r="L310" t="s">
        <v>29</v>
      </c>
      <c r="M310" t="s">
        <v>51</v>
      </c>
      <c r="N310">
        <f t="shared" si="85"/>
        <v>1</v>
      </c>
      <c r="O310" t="s">
        <v>116</v>
      </c>
      <c r="P310" t="s">
        <v>45</v>
      </c>
      <c r="Q310">
        <v>2</v>
      </c>
      <c r="R310">
        <v>8</v>
      </c>
      <c r="S310">
        <v>8</v>
      </c>
      <c r="T310">
        <v>7</v>
      </c>
      <c r="U310">
        <v>6</v>
      </c>
      <c r="V310">
        <v>9</v>
      </c>
      <c r="W310">
        <f t="shared" si="86"/>
        <v>6.666666666666667</v>
      </c>
      <c r="X310" t="s">
        <v>76</v>
      </c>
      <c r="Y310" t="s">
        <v>67</v>
      </c>
      <c r="Z310" t="s">
        <v>35</v>
      </c>
      <c r="AA310">
        <f t="shared" si="87"/>
        <v>0</v>
      </c>
      <c r="AB310">
        <v>32</v>
      </c>
      <c r="AC310" t="s">
        <v>77</v>
      </c>
      <c r="AD310">
        <f t="shared" si="88"/>
        <v>3</v>
      </c>
      <c r="AE310" t="s">
        <v>55</v>
      </c>
      <c r="AF310" t="s">
        <v>56</v>
      </c>
      <c r="AG310">
        <f t="shared" si="78"/>
        <v>0</v>
      </c>
      <c r="AH310">
        <f t="shared" si="79"/>
        <v>1</v>
      </c>
      <c r="AI310">
        <f t="shared" si="80"/>
        <v>0</v>
      </c>
      <c r="AJ310">
        <f t="shared" si="81"/>
        <v>0</v>
      </c>
      <c r="AK310">
        <f t="shared" si="82"/>
        <v>0</v>
      </c>
      <c r="AL310">
        <f t="shared" si="83"/>
        <v>0</v>
      </c>
      <c r="AM310">
        <f t="shared" si="84"/>
        <v>0</v>
      </c>
      <c r="AN310">
        <f t="shared" si="72"/>
        <v>0</v>
      </c>
    </row>
    <row r="311" spans="1:40" hidden="1">
      <c r="A311" t="s">
        <v>771</v>
      </c>
      <c r="B311" t="s">
        <v>24</v>
      </c>
      <c r="C311" t="s">
        <v>25</v>
      </c>
      <c r="D311" t="s">
        <v>772</v>
      </c>
      <c r="E311" t="s">
        <v>544</v>
      </c>
      <c r="F311" t="s">
        <v>75</v>
      </c>
      <c r="G311">
        <f t="shared" si="73"/>
        <v>0</v>
      </c>
      <c r="H311">
        <f t="shared" si="74"/>
        <v>0</v>
      </c>
      <c r="I311">
        <f t="shared" si="75"/>
        <v>0</v>
      </c>
      <c r="J311">
        <f t="shared" si="76"/>
        <v>0</v>
      </c>
      <c r="K311">
        <f t="shared" si="77"/>
        <v>0</v>
      </c>
      <c r="L311" t="s">
        <v>29</v>
      </c>
      <c r="M311" t="s">
        <v>51</v>
      </c>
      <c r="N311">
        <f t="shared" si="85"/>
        <v>1</v>
      </c>
      <c r="O311" t="s">
        <v>109</v>
      </c>
      <c r="P311" t="s">
        <v>32</v>
      </c>
      <c r="Q311">
        <v>0</v>
      </c>
      <c r="R311">
        <v>2</v>
      </c>
      <c r="S311">
        <v>0</v>
      </c>
      <c r="T311">
        <v>1</v>
      </c>
      <c r="U311">
        <v>1</v>
      </c>
      <c r="V311">
        <v>2</v>
      </c>
      <c r="W311">
        <f t="shared" si="86"/>
        <v>1</v>
      </c>
      <c r="X311" t="s">
        <v>33</v>
      </c>
      <c r="Y311" t="s">
        <v>34</v>
      </c>
      <c r="Z311" t="s">
        <v>62</v>
      </c>
      <c r="AA311">
        <f t="shared" si="87"/>
        <v>1</v>
      </c>
      <c r="AB311">
        <v>24</v>
      </c>
      <c r="AC311" t="s">
        <v>77</v>
      </c>
      <c r="AD311">
        <f t="shared" si="88"/>
        <v>3</v>
      </c>
      <c r="AE311" t="s">
        <v>55</v>
      </c>
      <c r="AF311" t="s">
        <v>56</v>
      </c>
      <c r="AG311">
        <f t="shared" si="78"/>
        <v>0</v>
      </c>
      <c r="AH311">
        <f t="shared" si="79"/>
        <v>1</v>
      </c>
      <c r="AI311">
        <f t="shared" si="80"/>
        <v>0</v>
      </c>
      <c r="AJ311">
        <f t="shared" si="81"/>
        <v>0</v>
      </c>
      <c r="AK311">
        <f t="shared" si="82"/>
        <v>0</v>
      </c>
      <c r="AL311">
        <f t="shared" si="83"/>
        <v>0</v>
      </c>
      <c r="AM311">
        <f t="shared" si="84"/>
        <v>0</v>
      </c>
      <c r="AN311">
        <f t="shared" si="72"/>
        <v>0</v>
      </c>
    </row>
    <row r="312" spans="1:40" hidden="1">
      <c r="A312" t="s">
        <v>773</v>
      </c>
      <c r="B312" t="s">
        <v>24</v>
      </c>
      <c r="C312" t="s">
        <v>25</v>
      </c>
      <c r="D312" t="s">
        <v>774</v>
      </c>
      <c r="E312" t="s">
        <v>775</v>
      </c>
      <c r="F312" t="s">
        <v>75</v>
      </c>
      <c r="G312">
        <f t="shared" si="73"/>
        <v>0</v>
      </c>
      <c r="H312">
        <f t="shared" si="74"/>
        <v>0</v>
      </c>
      <c r="I312">
        <f t="shared" si="75"/>
        <v>0</v>
      </c>
      <c r="J312">
        <f t="shared" si="76"/>
        <v>0</v>
      </c>
      <c r="K312">
        <f t="shared" si="77"/>
        <v>0</v>
      </c>
      <c r="L312" t="s">
        <v>42</v>
      </c>
      <c r="M312" t="s">
        <v>43</v>
      </c>
      <c r="N312">
        <f t="shared" si="85"/>
        <v>2</v>
      </c>
      <c r="O312" t="s">
        <v>116</v>
      </c>
      <c r="P312" t="s">
        <v>82</v>
      </c>
      <c r="Q312">
        <v>7</v>
      </c>
      <c r="R312">
        <v>8</v>
      </c>
      <c r="S312">
        <v>7</v>
      </c>
      <c r="T312">
        <v>7</v>
      </c>
      <c r="U312">
        <v>8</v>
      </c>
      <c r="V312">
        <v>7</v>
      </c>
      <c r="W312">
        <f t="shared" si="86"/>
        <v>7.333333333333333</v>
      </c>
      <c r="X312" t="s">
        <v>76</v>
      </c>
      <c r="Y312" t="s">
        <v>776</v>
      </c>
      <c r="Z312" t="s">
        <v>62</v>
      </c>
      <c r="AA312">
        <f t="shared" si="87"/>
        <v>1</v>
      </c>
      <c r="AB312">
        <v>47</v>
      </c>
      <c r="AC312" t="s">
        <v>77</v>
      </c>
      <c r="AD312">
        <f t="shared" si="88"/>
        <v>3</v>
      </c>
      <c r="AE312" t="s">
        <v>55</v>
      </c>
      <c r="AF312" t="s">
        <v>38</v>
      </c>
      <c r="AG312">
        <f t="shared" si="78"/>
        <v>1</v>
      </c>
      <c r="AH312">
        <f t="shared" si="79"/>
        <v>0</v>
      </c>
      <c r="AI312">
        <f t="shared" si="80"/>
        <v>0</v>
      </c>
      <c r="AJ312">
        <f t="shared" si="81"/>
        <v>0</v>
      </c>
      <c r="AK312">
        <f t="shared" si="82"/>
        <v>0</v>
      </c>
      <c r="AL312">
        <f t="shared" si="83"/>
        <v>0</v>
      </c>
      <c r="AM312">
        <f t="shared" si="84"/>
        <v>0</v>
      </c>
      <c r="AN312">
        <f t="shared" si="72"/>
        <v>0</v>
      </c>
    </row>
    <row r="313" spans="1:40">
      <c r="A313" t="s">
        <v>777</v>
      </c>
      <c r="B313" t="s">
        <v>24</v>
      </c>
      <c r="C313" t="s">
        <v>25</v>
      </c>
      <c r="D313" t="s">
        <v>778</v>
      </c>
      <c r="E313" t="s">
        <v>151</v>
      </c>
      <c r="F313" t="s">
        <v>28</v>
      </c>
      <c r="G313">
        <f t="shared" si="73"/>
        <v>1</v>
      </c>
      <c r="H313">
        <f t="shared" si="74"/>
        <v>0</v>
      </c>
      <c r="I313">
        <f t="shared" si="75"/>
        <v>0</v>
      </c>
      <c r="J313">
        <f t="shared" si="76"/>
        <v>0</v>
      </c>
      <c r="K313">
        <f t="shared" si="77"/>
        <v>0</v>
      </c>
      <c r="L313" t="s">
        <v>29</v>
      </c>
      <c r="M313" t="s">
        <v>51</v>
      </c>
      <c r="N313">
        <f t="shared" si="85"/>
        <v>1</v>
      </c>
      <c r="O313" t="s">
        <v>116</v>
      </c>
      <c r="P313" t="s">
        <v>32</v>
      </c>
      <c r="Q313">
        <v>0</v>
      </c>
      <c r="R313">
        <v>1</v>
      </c>
      <c r="S313">
        <v>1</v>
      </c>
      <c r="T313">
        <v>1</v>
      </c>
      <c r="U313">
        <v>1</v>
      </c>
      <c r="V313">
        <v>2</v>
      </c>
      <c r="W313">
        <f t="shared" si="86"/>
        <v>1</v>
      </c>
      <c r="X313" t="s">
        <v>33</v>
      </c>
      <c r="Y313" t="s">
        <v>67</v>
      </c>
      <c r="Z313" t="s">
        <v>35</v>
      </c>
      <c r="AA313">
        <f t="shared" si="87"/>
        <v>0</v>
      </c>
      <c r="AB313">
        <v>25</v>
      </c>
      <c r="AC313" t="s">
        <v>77</v>
      </c>
      <c r="AD313">
        <f t="shared" si="88"/>
        <v>3</v>
      </c>
      <c r="AE313" t="s">
        <v>52</v>
      </c>
      <c r="AF313" t="s">
        <v>367</v>
      </c>
      <c r="AG313">
        <f t="shared" si="78"/>
        <v>0</v>
      </c>
      <c r="AH313">
        <f t="shared" si="79"/>
        <v>0</v>
      </c>
      <c r="AI313">
        <f t="shared" si="80"/>
        <v>0</v>
      </c>
      <c r="AJ313">
        <f t="shared" si="81"/>
        <v>0</v>
      </c>
      <c r="AK313">
        <f t="shared" si="82"/>
        <v>0</v>
      </c>
      <c r="AL313">
        <f t="shared" si="83"/>
        <v>0</v>
      </c>
      <c r="AM313">
        <f t="shared" si="84"/>
        <v>0</v>
      </c>
      <c r="AN313">
        <f t="shared" si="72"/>
        <v>0</v>
      </c>
    </row>
    <row r="314" spans="1:40">
      <c r="A314" t="s">
        <v>779</v>
      </c>
      <c r="B314" t="s">
        <v>24</v>
      </c>
      <c r="C314" t="s">
        <v>25</v>
      </c>
      <c r="D314" t="s">
        <v>780</v>
      </c>
      <c r="E314" t="s">
        <v>310</v>
      </c>
      <c r="F314" t="s">
        <v>52</v>
      </c>
      <c r="G314">
        <f t="shared" si="73"/>
        <v>0</v>
      </c>
      <c r="H314">
        <f t="shared" si="74"/>
        <v>0</v>
      </c>
      <c r="I314">
        <f t="shared" si="75"/>
        <v>0</v>
      </c>
      <c r="J314">
        <f t="shared" si="76"/>
        <v>0</v>
      </c>
      <c r="K314">
        <f t="shared" si="77"/>
        <v>0</v>
      </c>
      <c r="L314" t="s">
        <v>42</v>
      </c>
      <c r="M314" t="s">
        <v>51</v>
      </c>
      <c r="N314">
        <f t="shared" si="85"/>
        <v>1</v>
      </c>
      <c r="O314" t="s">
        <v>44</v>
      </c>
      <c r="P314" t="s">
        <v>32</v>
      </c>
      <c r="Q314">
        <v>6</v>
      </c>
      <c r="R314">
        <v>6</v>
      </c>
      <c r="S314">
        <v>3</v>
      </c>
      <c r="T314">
        <v>7</v>
      </c>
      <c r="U314">
        <v>2</v>
      </c>
      <c r="V314">
        <v>4</v>
      </c>
      <c r="W314">
        <f t="shared" si="86"/>
        <v>4.666666666666667</v>
      </c>
      <c r="X314" t="s">
        <v>33</v>
      </c>
      <c r="Y314" t="s">
        <v>52</v>
      </c>
      <c r="Z314" t="s">
        <v>35</v>
      </c>
      <c r="AA314">
        <f t="shared" si="87"/>
        <v>0</v>
      </c>
      <c r="AB314">
        <v>32</v>
      </c>
      <c r="AC314" t="s">
        <v>100</v>
      </c>
      <c r="AD314">
        <f t="shared" si="88"/>
        <v>4</v>
      </c>
      <c r="AE314" t="s">
        <v>37</v>
      </c>
      <c r="AF314" t="s">
        <v>187</v>
      </c>
      <c r="AG314">
        <f t="shared" si="78"/>
        <v>0</v>
      </c>
      <c r="AH314">
        <f t="shared" si="79"/>
        <v>0</v>
      </c>
      <c r="AI314">
        <f t="shared" si="80"/>
        <v>1</v>
      </c>
      <c r="AJ314">
        <f t="shared" si="81"/>
        <v>0</v>
      </c>
      <c r="AK314">
        <f t="shared" si="82"/>
        <v>0</v>
      </c>
      <c r="AL314">
        <f t="shared" si="83"/>
        <v>0</v>
      </c>
      <c r="AM314">
        <f t="shared" si="84"/>
        <v>0</v>
      </c>
      <c r="AN314">
        <f t="shared" si="72"/>
        <v>0</v>
      </c>
    </row>
    <row r="315" spans="1:40" hidden="1">
      <c r="A315" t="s">
        <v>781</v>
      </c>
      <c r="B315" t="s">
        <v>24</v>
      </c>
      <c r="C315" t="s">
        <v>25</v>
      </c>
      <c r="D315" t="s">
        <v>782</v>
      </c>
      <c r="E315" t="s">
        <v>232</v>
      </c>
      <c r="F315" t="s">
        <v>28</v>
      </c>
      <c r="G315">
        <f t="shared" si="73"/>
        <v>1</v>
      </c>
      <c r="H315">
        <f t="shared" si="74"/>
        <v>0</v>
      </c>
      <c r="I315">
        <f t="shared" si="75"/>
        <v>0</v>
      </c>
      <c r="J315">
        <f t="shared" si="76"/>
        <v>0</v>
      </c>
      <c r="K315">
        <f t="shared" si="77"/>
        <v>0</v>
      </c>
      <c r="L315" t="s">
        <v>29</v>
      </c>
      <c r="M315" t="s">
        <v>51</v>
      </c>
      <c r="N315">
        <f t="shared" si="85"/>
        <v>1</v>
      </c>
      <c r="O315" t="s">
        <v>44</v>
      </c>
      <c r="P315" t="s">
        <v>32</v>
      </c>
      <c r="Q315">
        <v>1</v>
      </c>
      <c r="R315">
        <v>10</v>
      </c>
      <c r="S315">
        <v>10</v>
      </c>
      <c r="T315">
        <v>5</v>
      </c>
      <c r="U315">
        <v>3</v>
      </c>
      <c r="V315">
        <v>1</v>
      </c>
      <c r="W315">
        <f t="shared" si="86"/>
        <v>5</v>
      </c>
      <c r="X315" t="s">
        <v>76</v>
      </c>
      <c r="Y315" t="s">
        <v>67</v>
      </c>
      <c r="Z315" t="s">
        <v>62</v>
      </c>
      <c r="AA315">
        <f t="shared" si="87"/>
        <v>1</v>
      </c>
      <c r="AB315">
        <v>25</v>
      </c>
      <c r="AC315" t="s">
        <v>77</v>
      </c>
      <c r="AD315">
        <f t="shared" si="88"/>
        <v>3</v>
      </c>
      <c r="AE315" t="s">
        <v>37</v>
      </c>
      <c r="AF315" t="s">
        <v>38</v>
      </c>
      <c r="AG315">
        <f t="shared" si="78"/>
        <v>1</v>
      </c>
      <c r="AH315">
        <f t="shared" si="79"/>
        <v>0</v>
      </c>
      <c r="AI315">
        <f t="shared" si="80"/>
        <v>0</v>
      </c>
      <c r="AJ315">
        <f t="shared" si="81"/>
        <v>0</v>
      </c>
      <c r="AK315">
        <f t="shared" si="82"/>
        <v>0</v>
      </c>
      <c r="AL315">
        <f t="shared" si="83"/>
        <v>0</v>
      </c>
      <c r="AM315">
        <f t="shared" si="84"/>
        <v>0</v>
      </c>
      <c r="AN315">
        <f t="shared" si="72"/>
        <v>0</v>
      </c>
    </row>
    <row r="316" spans="1:40">
      <c r="A316" t="s">
        <v>783</v>
      </c>
      <c r="B316" t="s">
        <v>24</v>
      </c>
      <c r="C316" t="s">
        <v>25</v>
      </c>
      <c r="D316" t="s">
        <v>784</v>
      </c>
      <c r="E316" t="s">
        <v>156</v>
      </c>
      <c r="F316" t="s">
        <v>28</v>
      </c>
      <c r="G316">
        <f t="shared" si="73"/>
        <v>1</v>
      </c>
      <c r="H316">
        <f t="shared" si="74"/>
        <v>0</v>
      </c>
      <c r="I316">
        <f t="shared" si="75"/>
        <v>0</v>
      </c>
      <c r="J316">
        <f t="shared" si="76"/>
        <v>0</v>
      </c>
      <c r="K316">
        <f t="shared" si="77"/>
        <v>0</v>
      </c>
      <c r="L316" t="s">
        <v>29</v>
      </c>
      <c r="M316" t="s">
        <v>51</v>
      </c>
      <c r="N316">
        <f t="shared" si="85"/>
        <v>1</v>
      </c>
      <c r="O316" t="s">
        <v>104</v>
      </c>
      <c r="P316" t="s">
        <v>32</v>
      </c>
      <c r="Q316">
        <v>0</v>
      </c>
      <c r="R316">
        <v>0</v>
      </c>
      <c r="S316">
        <v>5</v>
      </c>
      <c r="T316">
        <v>0</v>
      </c>
      <c r="U316">
        <v>0</v>
      </c>
      <c r="V316">
        <v>0</v>
      </c>
      <c r="W316">
        <f t="shared" si="86"/>
        <v>0.83333333333333337</v>
      </c>
      <c r="X316" t="s">
        <v>66</v>
      </c>
      <c r="Y316" t="s">
        <v>110</v>
      </c>
      <c r="Z316" t="s">
        <v>35</v>
      </c>
      <c r="AA316">
        <f t="shared" si="87"/>
        <v>0</v>
      </c>
      <c r="AB316">
        <v>27</v>
      </c>
      <c r="AC316" t="s">
        <v>77</v>
      </c>
      <c r="AD316">
        <f t="shared" si="88"/>
        <v>3</v>
      </c>
      <c r="AE316" t="s">
        <v>55</v>
      </c>
      <c r="AF316" t="s">
        <v>56</v>
      </c>
      <c r="AG316">
        <f t="shared" si="78"/>
        <v>0</v>
      </c>
      <c r="AH316">
        <f t="shared" si="79"/>
        <v>1</v>
      </c>
      <c r="AI316">
        <f t="shared" si="80"/>
        <v>0</v>
      </c>
      <c r="AJ316">
        <f t="shared" si="81"/>
        <v>0</v>
      </c>
      <c r="AK316">
        <f t="shared" si="82"/>
        <v>0</v>
      </c>
      <c r="AL316">
        <f t="shared" si="83"/>
        <v>0</v>
      </c>
      <c r="AM316">
        <f t="shared" si="84"/>
        <v>0</v>
      </c>
      <c r="AN316">
        <f t="shared" si="72"/>
        <v>0</v>
      </c>
    </row>
    <row r="317" spans="1:40" hidden="1">
      <c r="A317" t="s">
        <v>785</v>
      </c>
      <c r="B317" t="s">
        <v>24</v>
      </c>
      <c r="C317" t="s">
        <v>25</v>
      </c>
      <c r="D317" t="s">
        <v>786</v>
      </c>
      <c r="E317" t="s">
        <v>193</v>
      </c>
      <c r="F317" t="s">
        <v>28</v>
      </c>
      <c r="G317">
        <f t="shared" si="73"/>
        <v>1</v>
      </c>
      <c r="H317">
        <f t="shared" si="74"/>
        <v>0</v>
      </c>
      <c r="I317">
        <f t="shared" si="75"/>
        <v>0</v>
      </c>
      <c r="J317">
        <f t="shared" si="76"/>
        <v>0</v>
      </c>
      <c r="K317">
        <f t="shared" si="77"/>
        <v>0</v>
      </c>
      <c r="L317" t="s">
        <v>42</v>
      </c>
      <c r="M317" t="s">
        <v>43</v>
      </c>
      <c r="N317">
        <f t="shared" si="85"/>
        <v>2</v>
      </c>
      <c r="O317" t="s">
        <v>31</v>
      </c>
      <c r="P317" t="s">
        <v>82</v>
      </c>
      <c r="Q317">
        <v>3</v>
      </c>
      <c r="R317">
        <v>7</v>
      </c>
      <c r="S317">
        <v>5</v>
      </c>
      <c r="T317">
        <v>5</v>
      </c>
      <c r="U317">
        <v>3</v>
      </c>
      <c r="V317">
        <v>3</v>
      </c>
      <c r="W317">
        <f t="shared" si="86"/>
        <v>4.333333333333333</v>
      </c>
      <c r="X317" t="s">
        <v>76</v>
      </c>
      <c r="Y317" t="s">
        <v>67</v>
      </c>
      <c r="Z317" t="s">
        <v>62</v>
      </c>
      <c r="AA317">
        <f t="shared" si="87"/>
        <v>1</v>
      </c>
      <c r="AB317">
        <v>33</v>
      </c>
      <c r="AC317" t="s">
        <v>77</v>
      </c>
      <c r="AD317">
        <f t="shared" si="88"/>
        <v>3</v>
      </c>
      <c r="AE317" t="s">
        <v>46</v>
      </c>
      <c r="AF317" t="s">
        <v>38</v>
      </c>
      <c r="AG317">
        <f t="shared" si="78"/>
        <v>1</v>
      </c>
      <c r="AH317">
        <f t="shared" si="79"/>
        <v>0</v>
      </c>
      <c r="AI317">
        <f t="shared" si="80"/>
        <v>0</v>
      </c>
      <c r="AJ317">
        <f t="shared" si="81"/>
        <v>0</v>
      </c>
      <c r="AK317">
        <f t="shared" si="82"/>
        <v>0</v>
      </c>
      <c r="AL317">
        <f t="shared" si="83"/>
        <v>0</v>
      </c>
      <c r="AM317">
        <f t="shared" si="84"/>
        <v>0</v>
      </c>
      <c r="AN317">
        <f t="shared" si="72"/>
        <v>0</v>
      </c>
    </row>
    <row r="318" spans="1:40">
      <c r="A318" t="s">
        <v>787</v>
      </c>
      <c r="B318" t="s">
        <v>24</v>
      </c>
      <c r="C318" t="s">
        <v>25</v>
      </c>
      <c r="D318" t="s">
        <v>788</v>
      </c>
      <c r="E318" t="s">
        <v>789</v>
      </c>
      <c r="F318" t="s">
        <v>28</v>
      </c>
      <c r="G318">
        <f t="shared" si="73"/>
        <v>1</v>
      </c>
      <c r="H318">
        <f t="shared" si="74"/>
        <v>0</v>
      </c>
      <c r="I318">
        <f t="shared" si="75"/>
        <v>0</v>
      </c>
      <c r="J318">
        <f t="shared" si="76"/>
        <v>0</v>
      </c>
      <c r="K318">
        <f t="shared" si="77"/>
        <v>0</v>
      </c>
      <c r="L318" t="s">
        <v>42</v>
      </c>
      <c r="M318" t="s">
        <v>30</v>
      </c>
      <c r="N318">
        <f t="shared" si="85"/>
        <v>5</v>
      </c>
      <c r="O318" t="s">
        <v>104</v>
      </c>
      <c r="P318" t="s">
        <v>32</v>
      </c>
      <c r="Q318">
        <v>6</v>
      </c>
      <c r="R318">
        <v>10</v>
      </c>
      <c r="S318">
        <v>10</v>
      </c>
      <c r="T318">
        <v>10</v>
      </c>
      <c r="U318">
        <v>7</v>
      </c>
      <c r="V318">
        <v>6</v>
      </c>
      <c r="W318">
        <f t="shared" si="86"/>
        <v>8.1666666666666661</v>
      </c>
      <c r="X318" t="s">
        <v>53</v>
      </c>
      <c r="Y318" t="s">
        <v>52</v>
      </c>
      <c r="Z318" t="s">
        <v>35</v>
      </c>
      <c r="AA318">
        <f t="shared" si="87"/>
        <v>0</v>
      </c>
      <c r="AB318">
        <v>36</v>
      </c>
      <c r="AC318" t="s">
        <v>100</v>
      </c>
      <c r="AD318">
        <f t="shared" si="88"/>
        <v>4</v>
      </c>
      <c r="AE318" t="s">
        <v>46</v>
      </c>
      <c r="AF318" t="s">
        <v>38</v>
      </c>
      <c r="AG318">
        <f t="shared" si="78"/>
        <v>1</v>
      </c>
      <c r="AH318">
        <f t="shared" si="79"/>
        <v>0</v>
      </c>
      <c r="AI318">
        <f t="shared" si="80"/>
        <v>0</v>
      </c>
      <c r="AJ318">
        <f t="shared" si="81"/>
        <v>0</v>
      </c>
      <c r="AK318">
        <f t="shared" si="82"/>
        <v>0</v>
      </c>
      <c r="AL318">
        <f t="shared" si="83"/>
        <v>0</v>
      </c>
      <c r="AM318">
        <f t="shared" si="84"/>
        <v>0</v>
      </c>
      <c r="AN318">
        <f t="shared" si="72"/>
        <v>0</v>
      </c>
    </row>
    <row r="319" spans="1:40">
      <c r="A319" t="s">
        <v>790</v>
      </c>
      <c r="B319" t="s">
        <v>24</v>
      </c>
      <c r="C319" t="s">
        <v>25</v>
      </c>
      <c r="D319" t="s">
        <v>791</v>
      </c>
      <c r="E319" t="s">
        <v>345</v>
      </c>
      <c r="F319" t="s">
        <v>28</v>
      </c>
      <c r="G319">
        <f t="shared" si="73"/>
        <v>1</v>
      </c>
      <c r="H319">
        <f t="shared" si="74"/>
        <v>0</v>
      </c>
      <c r="I319">
        <f t="shared" si="75"/>
        <v>0</v>
      </c>
      <c r="J319">
        <f t="shared" si="76"/>
        <v>0</v>
      </c>
      <c r="K319">
        <f t="shared" si="77"/>
        <v>0</v>
      </c>
      <c r="L319" t="s">
        <v>29</v>
      </c>
      <c r="M319" t="s">
        <v>43</v>
      </c>
      <c r="N319">
        <f t="shared" si="85"/>
        <v>2</v>
      </c>
      <c r="O319" t="s">
        <v>31</v>
      </c>
      <c r="P319" t="s">
        <v>32</v>
      </c>
      <c r="Q319">
        <v>4</v>
      </c>
      <c r="R319">
        <v>10</v>
      </c>
      <c r="S319">
        <v>9</v>
      </c>
      <c r="T319">
        <v>3</v>
      </c>
      <c r="U319">
        <v>0</v>
      </c>
      <c r="V319">
        <v>10</v>
      </c>
      <c r="W319">
        <f t="shared" si="86"/>
        <v>6</v>
      </c>
      <c r="X319" t="s">
        <v>66</v>
      </c>
      <c r="Y319" t="s">
        <v>54</v>
      </c>
      <c r="Z319" t="s">
        <v>35</v>
      </c>
      <c r="AA319">
        <f t="shared" si="87"/>
        <v>0</v>
      </c>
      <c r="AB319">
        <v>25</v>
      </c>
      <c r="AC319" t="s">
        <v>77</v>
      </c>
      <c r="AD319">
        <f t="shared" si="88"/>
        <v>3</v>
      </c>
      <c r="AE319" t="s">
        <v>37</v>
      </c>
      <c r="AF319" t="s">
        <v>38</v>
      </c>
      <c r="AG319">
        <f t="shared" si="78"/>
        <v>1</v>
      </c>
      <c r="AH319">
        <f t="shared" si="79"/>
        <v>0</v>
      </c>
      <c r="AI319">
        <f t="shared" si="80"/>
        <v>0</v>
      </c>
      <c r="AJ319">
        <f t="shared" si="81"/>
        <v>0</v>
      </c>
      <c r="AK319">
        <f t="shared" si="82"/>
        <v>0</v>
      </c>
      <c r="AL319">
        <f t="shared" si="83"/>
        <v>0</v>
      </c>
      <c r="AM319">
        <f t="shared" si="84"/>
        <v>0</v>
      </c>
      <c r="AN319">
        <f t="shared" si="72"/>
        <v>0</v>
      </c>
    </row>
    <row r="320" spans="1:40">
      <c r="A320" t="s">
        <v>792</v>
      </c>
      <c r="B320" t="s">
        <v>24</v>
      </c>
      <c r="C320" t="s">
        <v>25</v>
      </c>
      <c r="D320" t="s">
        <v>793</v>
      </c>
      <c r="E320" t="s">
        <v>794</v>
      </c>
      <c r="F320" t="s">
        <v>70</v>
      </c>
      <c r="G320">
        <f t="shared" si="73"/>
        <v>0</v>
      </c>
      <c r="H320">
        <f t="shared" si="74"/>
        <v>0</v>
      </c>
      <c r="I320">
        <f t="shared" si="75"/>
        <v>1</v>
      </c>
      <c r="J320">
        <f t="shared" si="76"/>
        <v>0</v>
      </c>
      <c r="K320">
        <f t="shared" si="77"/>
        <v>0</v>
      </c>
      <c r="L320" t="s">
        <v>42</v>
      </c>
      <c r="M320" t="s">
        <v>60</v>
      </c>
      <c r="N320">
        <f t="shared" si="85"/>
        <v>7</v>
      </c>
      <c r="O320" t="s">
        <v>52</v>
      </c>
      <c r="P320" t="s">
        <v>32</v>
      </c>
      <c r="Q320">
        <v>8</v>
      </c>
      <c r="R320">
        <v>7</v>
      </c>
      <c r="S320">
        <v>8</v>
      </c>
      <c r="T320">
        <v>7</v>
      </c>
      <c r="U320">
        <v>7</v>
      </c>
      <c r="V320">
        <v>8</v>
      </c>
      <c r="W320">
        <f t="shared" si="86"/>
        <v>7.5</v>
      </c>
      <c r="X320" t="s">
        <v>76</v>
      </c>
      <c r="Y320" t="s">
        <v>54</v>
      </c>
      <c r="Z320" t="s">
        <v>35</v>
      </c>
      <c r="AA320">
        <f t="shared" si="87"/>
        <v>0</v>
      </c>
      <c r="AB320">
        <v>38</v>
      </c>
      <c r="AC320" t="s">
        <v>100</v>
      </c>
      <c r="AD320">
        <f t="shared" si="88"/>
        <v>4</v>
      </c>
      <c r="AE320" t="s">
        <v>37</v>
      </c>
      <c r="AF320" t="s">
        <v>38</v>
      </c>
      <c r="AG320">
        <f t="shared" si="78"/>
        <v>1</v>
      </c>
      <c r="AH320">
        <f t="shared" si="79"/>
        <v>0</v>
      </c>
      <c r="AI320">
        <f t="shared" si="80"/>
        <v>0</v>
      </c>
      <c r="AJ320">
        <f t="shared" si="81"/>
        <v>0</v>
      </c>
      <c r="AK320">
        <f t="shared" si="82"/>
        <v>0</v>
      </c>
      <c r="AL320">
        <f t="shared" si="83"/>
        <v>0</v>
      </c>
      <c r="AM320">
        <f t="shared" si="84"/>
        <v>0</v>
      </c>
      <c r="AN320">
        <f t="shared" si="72"/>
        <v>0</v>
      </c>
    </row>
    <row r="321" spans="1:40">
      <c r="A321" t="s">
        <v>795</v>
      </c>
      <c r="B321" t="s">
        <v>24</v>
      </c>
      <c r="C321" t="s">
        <v>25</v>
      </c>
      <c r="D321" t="s">
        <v>796</v>
      </c>
      <c r="E321" t="s">
        <v>431</v>
      </c>
      <c r="F321" t="s">
        <v>28</v>
      </c>
      <c r="G321">
        <f t="shared" si="73"/>
        <v>1</v>
      </c>
      <c r="H321">
        <f t="shared" si="74"/>
        <v>0</v>
      </c>
      <c r="I321">
        <f t="shared" si="75"/>
        <v>0</v>
      </c>
      <c r="J321">
        <f t="shared" si="76"/>
        <v>0</v>
      </c>
      <c r="K321">
        <f t="shared" si="77"/>
        <v>0</v>
      </c>
      <c r="L321" t="s">
        <v>29</v>
      </c>
      <c r="M321" t="s">
        <v>91</v>
      </c>
      <c r="N321">
        <f t="shared" si="85"/>
        <v>3</v>
      </c>
      <c r="O321" t="s">
        <v>52</v>
      </c>
      <c r="P321" t="s">
        <v>45</v>
      </c>
      <c r="Q321">
        <v>3</v>
      </c>
      <c r="R321">
        <v>2</v>
      </c>
      <c r="S321">
        <v>6</v>
      </c>
      <c r="T321">
        <v>6</v>
      </c>
      <c r="U321">
        <v>5</v>
      </c>
      <c r="V321">
        <v>4</v>
      </c>
      <c r="W321">
        <f t="shared" si="86"/>
        <v>4.333333333333333</v>
      </c>
      <c r="X321" t="s">
        <v>66</v>
      </c>
      <c r="Y321" t="s">
        <v>54</v>
      </c>
      <c r="Z321" t="s">
        <v>35</v>
      </c>
      <c r="AA321">
        <f t="shared" si="87"/>
        <v>0</v>
      </c>
      <c r="AB321">
        <v>30</v>
      </c>
      <c r="AC321" t="s">
        <v>100</v>
      </c>
      <c r="AD321">
        <f t="shared" si="88"/>
        <v>4</v>
      </c>
      <c r="AE321" t="s">
        <v>52</v>
      </c>
      <c r="AF321" t="s">
        <v>38</v>
      </c>
      <c r="AG321">
        <f t="shared" si="78"/>
        <v>1</v>
      </c>
      <c r="AH321">
        <f t="shared" si="79"/>
        <v>0</v>
      </c>
      <c r="AI321">
        <f t="shared" si="80"/>
        <v>0</v>
      </c>
      <c r="AJ321">
        <f t="shared" si="81"/>
        <v>0</v>
      </c>
      <c r="AK321">
        <f t="shared" si="82"/>
        <v>0</v>
      </c>
      <c r="AL321">
        <f t="shared" si="83"/>
        <v>0</v>
      </c>
      <c r="AM321">
        <f t="shared" si="84"/>
        <v>0</v>
      </c>
      <c r="AN321">
        <f t="shared" si="72"/>
        <v>0</v>
      </c>
    </row>
    <row r="322" spans="1:40">
      <c r="A322" t="s">
        <v>797</v>
      </c>
      <c r="B322" t="s">
        <v>24</v>
      </c>
      <c r="C322" t="s">
        <v>25</v>
      </c>
      <c r="D322" t="s">
        <v>798</v>
      </c>
      <c r="E322" t="s">
        <v>428</v>
      </c>
      <c r="F322" t="s">
        <v>28</v>
      </c>
      <c r="G322">
        <f t="shared" si="73"/>
        <v>1</v>
      </c>
      <c r="H322">
        <f t="shared" si="74"/>
        <v>0</v>
      </c>
      <c r="I322">
        <f t="shared" si="75"/>
        <v>0</v>
      </c>
      <c r="J322">
        <f t="shared" si="76"/>
        <v>0</v>
      </c>
      <c r="K322">
        <f t="shared" si="77"/>
        <v>0</v>
      </c>
      <c r="L322" t="s">
        <v>29</v>
      </c>
      <c r="M322" t="s">
        <v>43</v>
      </c>
      <c r="N322">
        <f t="shared" si="85"/>
        <v>2</v>
      </c>
      <c r="O322" t="s">
        <v>116</v>
      </c>
      <c r="P322" t="s">
        <v>32</v>
      </c>
      <c r="Q322">
        <v>3</v>
      </c>
      <c r="R322">
        <v>5</v>
      </c>
      <c r="S322">
        <v>6</v>
      </c>
      <c r="T322">
        <v>6</v>
      </c>
      <c r="U322">
        <v>6</v>
      </c>
      <c r="V322">
        <v>7</v>
      </c>
      <c r="W322">
        <f t="shared" si="86"/>
        <v>5.5</v>
      </c>
      <c r="X322" t="s">
        <v>66</v>
      </c>
      <c r="Y322" t="s">
        <v>110</v>
      </c>
      <c r="Z322" t="s">
        <v>35</v>
      </c>
      <c r="AA322">
        <f t="shared" si="87"/>
        <v>0</v>
      </c>
      <c r="AB322">
        <v>35</v>
      </c>
      <c r="AC322" t="s">
        <v>100</v>
      </c>
      <c r="AD322">
        <f t="shared" si="88"/>
        <v>4</v>
      </c>
      <c r="AE322" t="s">
        <v>55</v>
      </c>
      <c r="AF322" t="s">
        <v>38</v>
      </c>
      <c r="AG322">
        <f t="shared" si="78"/>
        <v>1</v>
      </c>
      <c r="AH322">
        <f t="shared" si="79"/>
        <v>0</v>
      </c>
      <c r="AI322">
        <f t="shared" si="80"/>
        <v>0</v>
      </c>
      <c r="AJ322">
        <f t="shared" si="81"/>
        <v>0</v>
      </c>
      <c r="AK322">
        <f t="shared" si="82"/>
        <v>0</v>
      </c>
      <c r="AL322">
        <f t="shared" si="83"/>
        <v>0</v>
      </c>
      <c r="AM322">
        <f t="shared" si="84"/>
        <v>0</v>
      </c>
      <c r="AN322">
        <f t="shared" ref="AN322:AN385" si="89">IF(AF322="South America",1,0)</f>
        <v>0</v>
      </c>
    </row>
    <row r="323" spans="1:40" hidden="1">
      <c r="A323" t="s">
        <v>799</v>
      </c>
      <c r="B323" t="s">
        <v>24</v>
      </c>
      <c r="C323" t="s">
        <v>25</v>
      </c>
      <c r="D323" t="s">
        <v>800</v>
      </c>
      <c r="E323" t="s">
        <v>214</v>
      </c>
      <c r="F323" t="s">
        <v>52</v>
      </c>
      <c r="G323">
        <f t="shared" ref="G323:G386" si="90">IF(F323="Data Analyst", 1, 0)</f>
        <v>0</v>
      </c>
      <c r="H323">
        <f t="shared" ref="H323:H386" si="91">IF(F323="Data Engineer",1,0)</f>
        <v>0</v>
      </c>
      <c r="I323">
        <f t="shared" ref="I323:I386" si="92">IF(F323="Data Scientist",1,0)</f>
        <v>0</v>
      </c>
      <c r="J323">
        <f t="shared" ref="J323:J386" si="93">IF(F323="BI Developer/Engineer", 1, 0)</f>
        <v>0</v>
      </c>
      <c r="K323">
        <f t="shared" ref="K323:K386" si="94">IF(F323="Database Developer", 1, 0)</f>
        <v>0</v>
      </c>
      <c r="L323" t="s">
        <v>42</v>
      </c>
      <c r="M323" t="s">
        <v>43</v>
      </c>
      <c r="N323">
        <f t="shared" si="85"/>
        <v>2</v>
      </c>
      <c r="O323" t="s">
        <v>104</v>
      </c>
      <c r="P323" t="s">
        <v>82</v>
      </c>
      <c r="Q323">
        <v>0</v>
      </c>
      <c r="R323">
        <v>1</v>
      </c>
      <c r="S323">
        <v>10</v>
      </c>
      <c r="T323">
        <v>5</v>
      </c>
      <c r="U323">
        <v>0</v>
      </c>
      <c r="V323">
        <v>0</v>
      </c>
      <c r="W323">
        <f t="shared" si="86"/>
        <v>2.6666666666666665</v>
      </c>
      <c r="X323" t="s">
        <v>66</v>
      </c>
      <c r="Y323" t="s">
        <v>67</v>
      </c>
      <c r="Z323" t="s">
        <v>62</v>
      </c>
      <c r="AA323">
        <f t="shared" si="87"/>
        <v>1</v>
      </c>
      <c r="AB323">
        <v>42</v>
      </c>
      <c r="AC323" t="s">
        <v>77</v>
      </c>
      <c r="AD323">
        <f t="shared" si="88"/>
        <v>3</v>
      </c>
      <c r="AE323" t="s">
        <v>37</v>
      </c>
      <c r="AF323" t="s">
        <v>38</v>
      </c>
      <c r="AG323">
        <f t="shared" ref="AG323:AG386" si="95">IF(AF323="North America", 1, 0)</f>
        <v>1</v>
      </c>
      <c r="AH323">
        <f t="shared" ref="AH323:AH386" si="96">IF(AF323="Africa", 1, 0)</f>
        <v>0</v>
      </c>
      <c r="AI323">
        <f t="shared" ref="AI323:AI386" si="97">IF(AF323="Europe", 1, 0)</f>
        <v>0</v>
      </c>
      <c r="AJ323">
        <f t="shared" ref="AJ323:AJ386" si="98">IF(AF323="India", 1, 0)</f>
        <v>0</v>
      </c>
      <c r="AK323">
        <f t="shared" ref="AK323:AK386" si="99">IF(AF323="United Kingdom", 1, 0)</f>
        <v>0</v>
      </c>
      <c r="AL323">
        <f t="shared" ref="AL323:AL386" si="100">IF(AF323="Asia", 1, 0)</f>
        <v>0</v>
      </c>
      <c r="AM323">
        <f t="shared" ref="AM323:AM386" si="101">IF(AF323="Australia", 1, 0)</f>
        <v>0</v>
      </c>
      <c r="AN323">
        <f t="shared" si="89"/>
        <v>0</v>
      </c>
    </row>
    <row r="324" spans="1:40">
      <c r="A324" t="s">
        <v>801</v>
      </c>
      <c r="B324" t="s">
        <v>24</v>
      </c>
      <c r="C324" t="s">
        <v>25</v>
      </c>
      <c r="D324" t="s">
        <v>802</v>
      </c>
      <c r="E324" t="s">
        <v>544</v>
      </c>
      <c r="F324" t="s">
        <v>28</v>
      </c>
      <c r="G324">
        <f t="shared" si="90"/>
        <v>1</v>
      </c>
      <c r="H324">
        <f t="shared" si="91"/>
        <v>0</v>
      </c>
      <c r="I324">
        <f t="shared" si="92"/>
        <v>0</v>
      </c>
      <c r="J324">
        <f t="shared" si="93"/>
        <v>0</v>
      </c>
      <c r="K324">
        <f t="shared" si="94"/>
        <v>0</v>
      </c>
      <c r="L324" t="s">
        <v>29</v>
      </c>
      <c r="M324" t="s">
        <v>91</v>
      </c>
      <c r="N324">
        <f t="shared" si="85"/>
        <v>3</v>
      </c>
      <c r="O324" t="s">
        <v>31</v>
      </c>
      <c r="P324" t="s">
        <v>32</v>
      </c>
      <c r="Q324">
        <v>3</v>
      </c>
      <c r="R324">
        <v>5</v>
      </c>
      <c r="S324">
        <v>4</v>
      </c>
      <c r="T324">
        <v>6</v>
      </c>
      <c r="U324">
        <v>4</v>
      </c>
      <c r="V324">
        <v>6</v>
      </c>
      <c r="W324">
        <f t="shared" si="86"/>
        <v>4.666666666666667</v>
      </c>
      <c r="X324" t="s">
        <v>53</v>
      </c>
      <c r="Y324" t="s">
        <v>34</v>
      </c>
      <c r="Z324" t="s">
        <v>35</v>
      </c>
      <c r="AA324">
        <f t="shared" si="87"/>
        <v>0</v>
      </c>
      <c r="AB324">
        <v>30</v>
      </c>
      <c r="AC324" t="s">
        <v>100</v>
      </c>
      <c r="AD324">
        <f t="shared" si="88"/>
        <v>4</v>
      </c>
      <c r="AE324" t="s">
        <v>37</v>
      </c>
      <c r="AF324" t="s">
        <v>38</v>
      </c>
      <c r="AG324">
        <f t="shared" si="95"/>
        <v>1</v>
      </c>
      <c r="AH324">
        <f t="shared" si="96"/>
        <v>0</v>
      </c>
      <c r="AI324">
        <f t="shared" si="97"/>
        <v>0</v>
      </c>
      <c r="AJ324">
        <f t="shared" si="98"/>
        <v>0</v>
      </c>
      <c r="AK324">
        <f t="shared" si="99"/>
        <v>0</v>
      </c>
      <c r="AL324">
        <f t="shared" si="100"/>
        <v>0</v>
      </c>
      <c r="AM324">
        <f t="shared" si="101"/>
        <v>0</v>
      </c>
      <c r="AN324">
        <f t="shared" si="89"/>
        <v>0</v>
      </c>
    </row>
    <row r="325" spans="1:40" hidden="1">
      <c r="A325" t="s">
        <v>803</v>
      </c>
      <c r="B325" t="s">
        <v>24</v>
      </c>
      <c r="C325" t="s">
        <v>25</v>
      </c>
      <c r="D325" t="s">
        <v>804</v>
      </c>
      <c r="E325" t="s">
        <v>204</v>
      </c>
      <c r="F325" t="s">
        <v>75</v>
      </c>
      <c r="G325">
        <f t="shared" si="90"/>
        <v>0</v>
      </c>
      <c r="H325">
        <f t="shared" si="91"/>
        <v>0</v>
      </c>
      <c r="I325">
        <f t="shared" si="92"/>
        <v>0</v>
      </c>
      <c r="J325">
        <f t="shared" si="93"/>
        <v>0</v>
      </c>
      <c r="K325">
        <f t="shared" si="94"/>
        <v>0</v>
      </c>
      <c r="L325" t="s">
        <v>29</v>
      </c>
      <c r="M325" t="s">
        <v>51</v>
      </c>
      <c r="N325">
        <f t="shared" si="85"/>
        <v>1</v>
      </c>
      <c r="O325" t="s">
        <v>52</v>
      </c>
      <c r="P325" t="s">
        <v>32</v>
      </c>
      <c r="Q325">
        <v>0</v>
      </c>
      <c r="R325">
        <v>0</v>
      </c>
      <c r="S325">
        <v>0</v>
      </c>
      <c r="T325">
        <v>0</v>
      </c>
      <c r="U325">
        <v>0</v>
      </c>
      <c r="V325">
        <v>4</v>
      </c>
      <c r="W325">
        <f t="shared" si="86"/>
        <v>0.66666666666666663</v>
      </c>
      <c r="X325" t="s">
        <v>33</v>
      </c>
      <c r="Y325" t="s">
        <v>67</v>
      </c>
      <c r="Z325" t="s">
        <v>62</v>
      </c>
      <c r="AA325">
        <f t="shared" si="87"/>
        <v>1</v>
      </c>
      <c r="AB325">
        <v>25</v>
      </c>
      <c r="AC325" t="s">
        <v>77</v>
      </c>
      <c r="AD325">
        <f t="shared" si="88"/>
        <v>3</v>
      </c>
      <c r="AE325" t="s">
        <v>55</v>
      </c>
      <c r="AF325" t="s">
        <v>56</v>
      </c>
      <c r="AG325">
        <f t="shared" si="95"/>
        <v>0</v>
      </c>
      <c r="AH325">
        <f t="shared" si="96"/>
        <v>1</v>
      </c>
      <c r="AI325">
        <f t="shared" si="97"/>
        <v>0</v>
      </c>
      <c r="AJ325">
        <f t="shared" si="98"/>
        <v>0</v>
      </c>
      <c r="AK325">
        <f t="shared" si="99"/>
        <v>0</v>
      </c>
      <c r="AL325">
        <f t="shared" si="100"/>
        <v>0</v>
      </c>
      <c r="AM325">
        <f t="shared" si="101"/>
        <v>0</v>
      </c>
      <c r="AN325">
        <f t="shared" si="89"/>
        <v>0</v>
      </c>
    </row>
    <row r="326" spans="1:40" hidden="1">
      <c r="A326" t="s">
        <v>805</v>
      </c>
      <c r="B326" t="s">
        <v>24</v>
      </c>
      <c r="C326" t="s">
        <v>25</v>
      </c>
      <c r="D326" t="s">
        <v>806</v>
      </c>
      <c r="E326" t="s">
        <v>807</v>
      </c>
      <c r="F326" t="s">
        <v>28</v>
      </c>
      <c r="G326">
        <f t="shared" si="90"/>
        <v>1</v>
      </c>
      <c r="H326">
        <f t="shared" si="91"/>
        <v>0</v>
      </c>
      <c r="I326">
        <f t="shared" si="92"/>
        <v>0</v>
      </c>
      <c r="J326">
        <f t="shared" si="93"/>
        <v>0</v>
      </c>
      <c r="K326">
        <f t="shared" si="94"/>
        <v>0</v>
      </c>
      <c r="L326" t="s">
        <v>42</v>
      </c>
      <c r="M326" t="s">
        <v>84</v>
      </c>
      <c r="N326">
        <f t="shared" si="85"/>
        <v>4</v>
      </c>
      <c r="O326" t="s">
        <v>31</v>
      </c>
      <c r="P326" t="s">
        <v>32</v>
      </c>
      <c r="Q326">
        <v>5</v>
      </c>
      <c r="R326">
        <v>9</v>
      </c>
      <c r="S326">
        <v>5</v>
      </c>
      <c r="T326">
        <v>2</v>
      </c>
      <c r="U326">
        <v>5</v>
      </c>
      <c r="V326">
        <v>1</v>
      </c>
      <c r="W326">
        <f t="shared" si="86"/>
        <v>4.5</v>
      </c>
      <c r="X326" t="s">
        <v>66</v>
      </c>
      <c r="Y326" t="s">
        <v>110</v>
      </c>
      <c r="Z326" t="s">
        <v>62</v>
      </c>
      <c r="AA326">
        <f t="shared" si="87"/>
        <v>1</v>
      </c>
      <c r="AB326">
        <v>28</v>
      </c>
      <c r="AC326" t="s">
        <v>77</v>
      </c>
      <c r="AD326">
        <f t="shared" si="88"/>
        <v>3</v>
      </c>
      <c r="AE326" t="s">
        <v>46</v>
      </c>
      <c r="AF326" t="s">
        <v>38</v>
      </c>
      <c r="AG326">
        <f t="shared" si="95"/>
        <v>1</v>
      </c>
      <c r="AH326">
        <f t="shared" si="96"/>
        <v>0</v>
      </c>
      <c r="AI326">
        <f t="shared" si="97"/>
        <v>0</v>
      </c>
      <c r="AJ326">
        <f t="shared" si="98"/>
        <v>0</v>
      </c>
      <c r="AK326">
        <f t="shared" si="99"/>
        <v>0</v>
      </c>
      <c r="AL326">
        <f t="shared" si="100"/>
        <v>0</v>
      </c>
      <c r="AM326">
        <f t="shared" si="101"/>
        <v>0</v>
      </c>
      <c r="AN326">
        <f t="shared" si="89"/>
        <v>0</v>
      </c>
    </row>
    <row r="327" spans="1:40">
      <c r="A327" t="s">
        <v>808</v>
      </c>
      <c r="B327" t="s">
        <v>24</v>
      </c>
      <c r="C327" t="s">
        <v>25</v>
      </c>
      <c r="D327" t="s">
        <v>809</v>
      </c>
      <c r="E327" t="s">
        <v>810</v>
      </c>
      <c r="F327" t="s">
        <v>28</v>
      </c>
      <c r="G327">
        <f t="shared" si="90"/>
        <v>1</v>
      </c>
      <c r="H327">
        <f t="shared" si="91"/>
        <v>0</v>
      </c>
      <c r="I327">
        <f t="shared" si="92"/>
        <v>0</v>
      </c>
      <c r="J327">
        <f t="shared" si="93"/>
        <v>0</v>
      </c>
      <c r="K327">
        <f t="shared" si="94"/>
        <v>0</v>
      </c>
      <c r="L327" t="s">
        <v>29</v>
      </c>
      <c r="M327" t="s">
        <v>51</v>
      </c>
      <c r="N327">
        <f t="shared" si="85"/>
        <v>1</v>
      </c>
      <c r="O327" t="s">
        <v>52</v>
      </c>
      <c r="P327" t="s">
        <v>32</v>
      </c>
      <c r="Q327">
        <v>5</v>
      </c>
      <c r="R327">
        <v>10</v>
      </c>
      <c r="S327">
        <v>8</v>
      </c>
      <c r="T327">
        <v>5</v>
      </c>
      <c r="U327">
        <v>7</v>
      </c>
      <c r="V327">
        <v>10</v>
      </c>
      <c r="W327">
        <f t="shared" si="86"/>
        <v>7.5</v>
      </c>
      <c r="X327" t="s">
        <v>33</v>
      </c>
      <c r="Y327" t="s">
        <v>52</v>
      </c>
      <c r="Z327" t="s">
        <v>35</v>
      </c>
      <c r="AA327">
        <f t="shared" si="87"/>
        <v>0</v>
      </c>
      <c r="AB327">
        <v>28</v>
      </c>
      <c r="AC327" t="s">
        <v>77</v>
      </c>
      <c r="AD327">
        <f t="shared" si="88"/>
        <v>3</v>
      </c>
      <c r="AE327" t="s">
        <v>46</v>
      </c>
      <c r="AF327" t="s">
        <v>38</v>
      </c>
      <c r="AG327">
        <f t="shared" si="95"/>
        <v>1</v>
      </c>
      <c r="AH327">
        <f t="shared" si="96"/>
        <v>0</v>
      </c>
      <c r="AI327">
        <f t="shared" si="97"/>
        <v>0</v>
      </c>
      <c r="AJ327">
        <f t="shared" si="98"/>
        <v>0</v>
      </c>
      <c r="AK327">
        <f t="shared" si="99"/>
        <v>0</v>
      </c>
      <c r="AL327">
        <f t="shared" si="100"/>
        <v>0</v>
      </c>
      <c r="AM327">
        <f t="shared" si="101"/>
        <v>0</v>
      </c>
      <c r="AN327">
        <f t="shared" si="89"/>
        <v>0</v>
      </c>
    </row>
    <row r="328" spans="1:40">
      <c r="A328" t="s">
        <v>811</v>
      </c>
      <c r="B328" t="s">
        <v>24</v>
      </c>
      <c r="C328" t="s">
        <v>135</v>
      </c>
      <c r="D328" t="s">
        <v>812</v>
      </c>
      <c r="E328" t="s">
        <v>813</v>
      </c>
      <c r="F328" t="s">
        <v>28</v>
      </c>
      <c r="G328">
        <f t="shared" si="90"/>
        <v>1</v>
      </c>
      <c r="H328">
        <f t="shared" si="91"/>
        <v>0</v>
      </c>
      <c r="I328">
        <f t="shared" si="92"/>
        <v>0</v>
      </c>
      <c r="J328">
        <f t="shared" si="93"/>
        <v>0</v>
      </c>
      <c r="K328">
        <f t="shared" si="94"/>
        <v>0</v>
      </c>
      <c r="L328" t="s">
        <v>42</v>
      </c>
      <c r="M328" t="s">
        <v>51</v>
      </c>
      <c r="N328">
        <f t="shared" si="85"/>
        <v>1</v>
      </c>
      <c r="O328" t="s">
        <v>44</v>
      </c>
      <c r="P328" t="s">
        <v>32</v>
      </c>
      <c r="Q328">
        <v>1</v>
      </c>
      <c r="R328">
        <v>7</v>
      </c>
      <c r="S328">
        <v>4</v>
      </c>
      <c r="T328">
        <v>10</v>
      </c>
      <c r="U328">
        <v>10</v>
      </c>
      <c r="V328">
        <v>10</v>
      </c>
      <c r="W328">
        <f t="shared" si="86"/>
        <v>7</v>
      </c>
      <c r="X328" t="s">
        <v>76</v>
      </c>
      <c r="Y328" t="s">
        <v>67</v>
      </c>
      <c r="Z328" t="s">
        <v>35</v>
      </c>
      <c r="AA328">
        <f t="shared" si="87"/>
        <v>0</v>
      </c>
      <c r="AB328">
        <v>25</v>
      </c>
      <c r="AC328" t="s">
        <v>96</v>
      </c>
      <c r="AD328">
        <f t="shared" si="88"/>
        <v>1</v>
      </c>
      <c r="AE328" t="s">
        <v>52</v>
      </c>
      <c r="AF328" t="s">
        <v>56</v>
      </c>
      <c r="AG328">
        <f t="shared" si="95"/>
        <v>0</v>
      </c>
      <c r="AH328">
        <f t="shared" si="96"/>
        <v>1</v>
      </c>
      <c r="AI328">
        <f t="shared" si="97"/>
        <v>0</v>
      </c>
      <c r="AJ328">
        <f t="shared" si="98"/>
        <v>0</v>
      </c>
      <c r="AK328">
        <f t="shared" si="99"/>
        <v>0</v>
      </c>
      <c r="AL328">
        <f t="shared" si="100"/>
        <v>0</v>
      </c>
      <c r="AM328">
        <f t="shared" si="101"/>
        <v>0</v>
      </c>
      <c r="AN328">
        <f t="shared" si="89"/>
        <v>0</v>
      </c>
    </row>
    <row r="329" spans="1:40">
      <c r="A329" t="s">
        <v>814</v>
      </c>
      <c r="B329" t="s">
        <v>24</v>
      </c>
      <c r="C329" t="s">
        <v>25</v>
      </c>
      <c r="D329" t="s">
        <v>815</v>
      </c>
      <c r="E329" t="s">
        <v>816</v>
      </c>
      <c r="F329" t="s">
        <v>28</v>
      </c>
      <c r="G329">
        <f t="shared" si="90"/>
        <v>1</v>
      </c>
      <c r="H329">
        <f t="shared" si="91"/>
        <v>0</v>
      </c>
      <c r="I329">
        <f t="shared" si="92"/>
        <v>0</v>
      </c>
      <c r="J329">
        <f t="shared" si="93"/>
        <v>0</v>
      </c>
      <c r="K329">
        <f t="shared" si="94"/>
        <v>0</v>
      </c>
      <c r="L329" t="s">
        <v>29</v>
      </c>
      <c r="M329" t="s">
        <v>30</v>
      </c>
      <c r="N329">
        <f t="shared" si="85"/>
        <v>5</v>
      </c>
      <c r="O329" t="s">
        <v>109</v>
      </c>
      <c r="P329" t="s">
        <v>52</v>
      </c>
      <c r="Q329">
        <v>7</v>
      </c>
      <c r="R329">
        <v>8</v>
      </c>
      <c r="S329">
        <v>7</v>
      </c>
      <c r="T329">
        <v>7</v>
      </c>
      <c r="U329">
        <v>10</v>
      </c>
      <c r="V329">
        <v>10</v>
      </c>
      <c r="W329">
        <f t="shared" si="86"/>
        <v>8.1666666666666661</v>
      </c>
      <c r="X329" t="s">
        <v>53</v>
      </c>
      <c r="Y329" t="s">
        <v>110</v>
      </c>
      <c r="Z329" t="s">
        <v>35</v>
      </c>
      <c r="AA329">
        <f t="shared" si="87"/>
        <v>0</v>
      </c>
      <c r="AB329">
        <v>33</v>
      </c>
      <c r="AC329" t="s">
        <v>100</v>
      </c>
      <c r="AD329">
        <f t="shared" si="88"/>
        <v>4</v>
      </c>
      <c r="AE329" t="s">
        <v>88</v>
      </c>
      <c r="AF329" t="s">
        <v>38</v>
      </c>
      <c r="AG329">
        <f t="shared" si="95"/>
        <v>1</v>
      </c>
      <c r="AH329">
        <f t="shared" si="96"/>
        <v>0</v>
      </c>
      <c r="AI329">
        <f t="shared" si="97"/>
        <v>0</v>
      </c>
      <c r="AJ329">
        <f t="shared" si="98"/>
        <v>0</v>
      </c>
      <c r="AK329">
        <f t="shared" si="99"/>
        <v>0</v>
      </c>
      <c r="AL329">
        <f t="shared" si="100"/>
        <v>0</v>
      </c>
      <c r="AM329">
        <f t="shared" si="101"/>
        <v>0</v>
      </c>
      <c r="AN329">
        <f t="shared" si="89"/>
        <v>0</v>
      </c>
    </row>
    <row r="330" spans="1:40">
      <c r="A330" t="s">
        <v>817</v>
      </c>
      <c r="B330" t="s">
        <v>24</v>
      </c>
      <c r="C330" t="s">
        <v>25</v>
      </c>
      <c r="D330" t="s">
        <v>221</v>
      </c>
      <c r="E330" t="s">
        <v>818</v>
      </c>
      <c r="F330" t="s">
        <v>28</v>
      </c>
      <c r="G330">
        <f t="shared" si="90"/>
        <v>1</v>
      </c>
      <c r="H330">
        <f t="shared" si="91"/>
        <v>0</v>
      </c>
      <c r="I330">
        <f t="shared" si="92"/>
        <v>0</v>
      </c>
      <c r="J330">
        <f t="shared" si="93"/>
        <v>0</v>
      </c>
      <c r="K330">
        <f t="shared" si="94"/>
        <v>0</v>
      </c>
      <c r="L330" t="s">
        <v>42</v>
      </c>
      <c r="M330" t="s">
        <v>91</v>
      </c>
      <c r="N330">
        <f t="shared" si="85"/>
        <v>3</v>
      </c>
      <c r="O330" t="s">
        <v>116</v>
      </c>
      <c r="P330" t="s">
        <v>32</v>
      </c>
      <c r="Q330">
        <v>8</v>
      </c>
      <c r="R330">
        <v>6</v>
      </c>
      <c r="S330">
        <v>7</v>
      </c>
      <c r="T330">
        <v>7</v>
      </c>
      <c r="U330">
        <v>8</v>
      </c>
      <c r="V330">
        <v>8</v>
      </c>
      <c r="W330">
        <f t="shared" si="86"/>
        <v>7.333333333333333</v>
      </c>
      <c r="X330" t="s">
        <v>53</v>
      </c>
      <c r="Y330" t="s">
        <v>67</v>
      </c>
      <c r="Z330" t="s">
        <v>35</v>
      </c>
      <c r="AA330">
        <f t="shared" si="87"/>
        <v>0</v>
      </c>
      <c r="AB330">
        <v>23</v>
      </c>
      <c r="AC330" t="s">
        <v>138</v>
      </c>
      <c r="AD330">
        <f t="shared" si="88"/>
        <v>2</v>
      </c>
      <c r="AE330" t="s">
        <v>37</v>
      </c>
      <c r="AF330" t="s">
        <v>38</v>
      </c>
      <c r="AG330">
        <f t="shared" si="95"/>
        <v>1</v>
      </c>
      <c r="AH330">
        <f t="shared" si="96"/>
        <v>0</v>
      </c>
      <c r="AI330">
        <f t="shared" si="97"/>
        <v>0</v>
      </c>
      <c r="AJ330">
        <f t="shared" si="98"/>
        <v>0</v>
      </c>
      <c r="AK330">
        <f t="shared" si="99"/>
        <v>0</v>
      </c>
      <c r="AL330">
        <f t="shared" si="100"/>
        <v>0</v>
      </c>
      <c r="AM330">
        <f t="shared" si="101"/>
        <v>0</v>
      </c>
      <c r="AN330">
        <f t="shared" si="89"/>
        <v>0</v>
      </c>
    </row>
    <row r="331" spans="1:40">
      <c r="A331" t="s">
        <v>819</v>
      </c>
      <c r="B331" t="s">
        <v>24</v>
      </c>
      <c r="C331" t="s">
        <v>457</v>
      </c>
      <c r="D331" t="s">
        <v>820</v>
      </c>
      <c r="E331" t="s">
        <v>587</v>
      </c>
      <c r="F331" t="s">
        <v>75</v>
      </c>
      <c r="G331">
        <f t="shared" si="90"/>
        <v>0</v>
      </c>
      <c r="H331">
        <f t="shared" si="91"/>
        <v>0</v>
      </c>
      <c r="I331">
        <f t="shared" si="92"/>
        <v>0</v>
      </c>
      <c r="J331">
        <f t="shared" si="93"/>
        <v>0</v>
      </c>
      <c r="K331">
        <f t="shared" si="94"/>
        <v>0</v>
      </c>
      <c r="L331" t="s">
        <v>42</v>
      </c>
      <c r="M331" t="s">
        <v>51</v>
      </c>
      <c r="N331">
        <f t="shared" si="85"/>
        <v>1</v>
      </c>
      <c r="O331" t="s">
        <v>104</v>
      </c>
      <c r="P331" t="s">
        <v>45</v>
      </c>
      <c r="Q331">
        <v>1</v>
      </c>
      <c r="R331">
        <v>1</v>
      </c>
      <c r="S331">
        <v>2</v>
      </c>
      <c r="T331">
        <v>1</v>
      </c>
      <c r="U331">
        <v>0</v>
      </c>
      <c r="V331">
        <v>3</v>
      </c>
      <c r="W331">
        <f t="shared" si="86"/>
        <v>1.3333333333333333</v>
      </c>
      <c r="X331" t="s">
        <v>76</v>
      </c>
      <c r="Y331" t="s">
        <v>54</v>
      </c>
      <c r="Z331" t="s">
        <v>35</v>
      </c>
      <c r="AA331">
        <f t="shared" si="87"/>
        <v>0</v>
      </c>
      <c r="AB331">
        <v>30</v>
      </c>
      <c r="AC331" t="s">
        <v>138</v>
      </c>
      <c r="AD331">
        <f t="shared" si="88"/>
        <v>2</v>
      </c>
      <c r="AE331" t="s">
        <v>52</v>
      </c>
      <c r="AF331" t="s">
        <v>56</v>
      </c>
      <c r="AG331">
        <f t="shared" si="95"/>
        <v>0</v>
      </c>
      <c r="AH331">
        <f t="shared" si="96"/>
        <v>1</v>
      </c>
      <c r="AI331">
        <f t="shared" si="97"/>
        <v>0</v>
      </c>
      <c r="AJ331">
        <f t="shared" si="98"/>
        <v>0</v>
      </c>
      <c r="AK331">
        <f t="shared" si="99"/>
        <v>0</v>
      </c>
      <c r="AL331">
        <f t="shared" si="100"/>
        <v>0</v>
      </c>
      <c r="AM331">
        <f t="shared" si="101"/>
        <v>0</v>
      </c>
      <c r="AN331">
        <f t="shared" si="89"/>
        <v>0</v>
      </c>
    </row>
    <row r="332" spans="1:40">
      <c r="A332" t="s">
        <v>821</v>
      </c>
      <c r="B332" t="s">
        <v>24</v>
      </c>
      <c r="C332" t="s">
        <v>25</v>
      </c>
      <c r="D332" t="s">
        <v>822</v>
      </c>
      <c r="E332" t="s">
        <v>823</v>
      </c>
      <c r="F332" t="s">
        <v>75</v>
      </c>
      <c r="G332">
        <f t="shared" si="90"/>
        <v>0</v>
      </c>
      <c r="H332">
        <f t="shared" si="91"/>
        <v>0</v>
      </c>
      <c r="I332">
        <f t="shared" si="92"/>
        <v>0</v>
      </c>
      <c r="J332">
        <f t="shared" si="93"/>
        <v>0</v>
      </c>
      <c r="K332">
        <f t="shared" si="94"/>
        <v>0</v>
      </c>
      <c r="L332" t="s">
        <v>29</v>
      </c>
      <c r="M332" t="s">
        <v>51</v>
      </c>
      <c r="N332">
        <f t="shared" si="85"/>
        <v>1</v>
      </c>
      <c r="O332" t="s">
        <v>52</v>
      </c>
      <c r="P332" t="s">
        <v>32</v>
      </c>
      <c r="Q332">
        <v>2</v>
      </c>
      <c r="R332">
        <v>2</v>
      </c>
      <c r="S332">
        <v>3</v>
      </c>
      <c r="T332">
        <v>3</v>
      </c>
      <c r="U332">
        <v>2</v>
      </c>
      <c r="V332">
        <v>3</v>
      </c>
      <c r="W332">
        <f t="shared" si="86"/>
        <v>2.5</v>
      </c>
      <c r="X332" t="s">
        <v>66</v>
      </c>
      <c r="Y332" t="s">
        <v>54</v>
      </c>
      <c r="Z332" t="s">
        <v>35</v>
      </c>
      <c r="AA332">
        <f t="shared" si="87"/>
        <v>0</v>
      </c>
      <c r="AB332">
        <v>22</v>
      </c>
      <c r="AC332" t="s">
        <v>77</v>
      </c>
      <c r="AD332">
        <f t="shared" si="88"/>
        <v>3</v>
      </c>
      <c r="AE332" t="s">
        <v>46</v>
      </c>
      <c r="AF332" t="s">
        <v>146</v>
      </c>
      <c r="AG332">
        <f t="shared" si="95"/>
        <v>0</v>
      </c>
      <c r="AH332">
        <f t="shared" si="96"/>
        <v>0</v>
      </c>
      <c r="AI332">
        <f t="shared" si="97"/>
        <v>0</v>
      </c>
      <c r="AJ332">
        <f t="shared" si="98"/>
        <v>1</v>
      </c>
      <c r="AK332">
        <f t="shared" si="99"/>
        <v>0</v>
      </c>
      <c r="AL332">
        <f t="shared" si="100"/>
        <v>0</v>
      </c>
      <c r="AM332">
        <f t="shared" si="101"/>
        <v>0</v>
      </c>
      <c r="AN332">
        <f t="shared" si="89"/>
        <v>0</v>
      </c>
    </row>
    <row r="333" spans="1:40">
      <c r="A333" t="s">
        <v>824</v>
      </c>
      <c r="B333" t="s">
        <v>24</v>
      </c>
      <c r="C333" t="s">
        <v>25</v>
      </c>
      <c r="D333" t="s">
        <v>825</v>
      </c>
      <c r="E333" t="s">
        <v>519</v>
      </c>
      <c r="F333" t="s">
        <v>28</v>
      </c>
      <c r="G333">
        <f t="shared" si="90"/>
        <v>1</v>
      </c>
      <c r="H333">
        <f t="shared" si="91"/>
        <v>0</v>
      </c>
      <c r="I333">
        <f t="shared" si="92"/>
        <v>0</v>
      </c>
      <c r="J333">
        <f t="shared" si="93"/>
        <v>0</v>
      </c>
      <c r="K333">
        <f t="shared" si="94"/>
        <v>0</v>
      </c>
      <c r="L333" t="s">
        <v>29</v>
      </c>
      <c r="M333" t="s">
        <v>51</v>
      </c>
      <c r="N333">
        <f t="shared" si="85"/>
        <v>1</v>
      </c>
      <c r="O333" t="s">
        <v>116</v>
      </c>
      <c r="P333" t="s">
        <v>32</v>
      </c>
      <c r="Q333">
        <v>5</v>
      </c>
      <c r="R333">
        <v>10</v>
      </c>
      <c r="S333">
        <v>5</v>
      </c>
      <c r="T333">
        <v>6</v>
      </c>
      <c r="U333">
        <v>6</v>
      </c>
      <c r="V333">
        <v>8</v>
      </c>
      <c r="W333">
        <f t="shared" si="86"/>
        <v>6.666666666666667</v>
      </c>
      <c r="X333" t="s">
        <v>33</v>
      </c>
      <c r="Y333" t="s">
        <v>67</v>
      </c>
      <c r="Z333" t="s">
        <v>35</v>
      </c>
      <c r="AA333">
        <f t="shared" si="87"/>
        <v>0</v>
      </c>
      <c r="AB333">
        <v>33</v>
      </c>
      <c r="AC333" t="s">
        <v>77</v>
      </c>
      <c r="AD333">
        <f t="shared" si="88"/>
        <v>3</v>
      </c>
      <c r="AE333" t="s">
        <v>46</v>
      </c>
      <c r="AF333" t="s">
        <v>146</v>
      </c>
      <c r="AG333">
        <f t="shared" si="95"/>
        <v>0</v>
      </c>
      <c r="AH333">
        <f t="shared" si="96"/>
        <v>0</v>
      </c>
      <c r="AI333">
        <f t="shared" si="97"/>
        <v>0</v>
      </c>
      <c r="AJ333">
        <f t="shared" si="98"/>
        <v>1</v>
      </c>
      <c r="AK333">
        <f t="shared" si="99"/>
        <v>0</v>
      </c>
      <c r="AL333">
        <f t="shared" si="100"/>
        <v>0</v>
      </c>
      <c r="AM333">
        <f t="shared" si="101"/>
        <v>0</v>
      </c>
      <c r="AN333">
        <f t="shared" si="89"/>
        <v>0</v>
      </c>
    </row>
    <row r="334" spans="1:40">
      <c r="A334" t="s">
        <v>826</v>
      </c>
      <c r="B334" t="s">
        <v>24</v>
      </c>
      <c r="C334" t="s">
        <v>25</v>
      </c>
      <c r="D334" t="s">
        <v>827</v>
      </c>
      <c r="E334" t="s">
        <v>556</v>
      </c>
      <c r="F334" t="s">
        <v>50</v>
      </c>
      <c r="G334">
        <f t="shared" si="90"/>
        <v>0</v>
      </c>
      <c r="H334">
        <f t="shared" si="91"/>
        <v>1</v>
      </c>
      <c r="I334">
        <f t="shared" si="92"/>
        <v>0</v>
      </c>
      <c r="J334">
        <f t="shared" si="93"/>
        <v>0</v>
      </c>
      <c r="K334">
        <f t="shared" si="94"/>
        <v>0</v>
      </c>
      <c r="L334" t="s">
        <v>42</v>
      </c>
      <c r="M334" t="s">
        <v>51</v>
      </c>
      <c r="N334">
        <f t="shared" ref="N334:N397" si="102">IF(M334="0-40k", 1, IF(M334="41k-65k", 2, IF(M334="66k-85k", 3, IF(M334="86k-105k", 4, IF(M334="106k-125k", 5, IF(M334="125k-150k", 6, IF(M334="150k-225k", 7, IF(M334="225k+", 8, ""))))))))</f>
        <v>1</v>
      </c>
      <c r="O334" t="s">
        <v>568</v>
      </c>
      <c r="P334" t="s">
        <v>32</v>
      </c>
      <c r="Q334">
        <v>1</v>
      </c>
      <c r="R334">
        <v>7</v>
      </c>
      <c r="S334">
        <v>7</v>
      </c>
      <c r="T334">
        <v>7</v>
      </c>
      <c r="U334">
        <v>1</v>
      </c>
      <c r="V334">
        <v>2</v>
      </c>
      <c r="W334">
        <f t="shared" ref="W334:W397" si="103">AVERAGE(Q334:V334)</f>
        <v>4.166666666666667</v>
      </c>
      <c r="X334" t="s">
        <v>61</v>
      </c>
      <c r="Y334" t="s">
        <v>67</v>
      </c>
      <c r="Z334" t="s">
        <v>35</v>
      </c>
      <c r="AA334">
        <f t="shared" ref="AA334:AA397" si="104">IF(Z334="Female", 1, 0)</f>
        <v>0</v>
      </c>
      <c r="AB334">
        <v>22</v>
      </c>
      <c r="AC334" t="s">
        <v>77</v>
      </c>
      <c r="AD334">
        <f t="shared" ref="AD334:AD397" si="105">IF(AC334="High School", 1, IF(AC334="Associates", 2, IF(AC334="Bachelors", 3, IF(AC334="Masters", 4, IF(AC334="PhD", 5, " ")))))</f>
        <v>3</v>
      </c>
      <c r="AE334" t="s">
        <v>37</v>
      </c>
      <c r="AF334" t="s">
        <v>38</v>
      </c>
      <c r="AG334">
        <f t="shared" si="95"/>
        <v>1</v>
      </c>
      <c r="AH334">
        <f t="shared" si="96"/>
        <v>0</v>
      </c>
      <c r="AI334">
        <f t="shared" si="97"/>
        <v>0</v>
      </c>
      <c r="AJ334">
        <f t="shared" si="98"/>
        <v>0</v>
      </c>
      <c r="AK334">
        <f t="shared" si="99"/>
        <v>0</v>
      </c>
      <c r="AL334">
        <f t="shared" si="100"/>
        <v>0</v>
      </c>
      <c r="AM334">
        <f t="shared" si="101"/>
        <v>0</v>
      </c>
      <c r="AN334">
        <f t="shared" si="89"/>
        <v>0</v>
      </c>
    </row>
    <row r="335" spans="1:40">
      <c r="A335" t="s">
        <v>828</v>
      </c>
      <c r="B335" t="s">
        <v>24</v>
      </c>
      <c r="C335" t="s">
        <v>25</v>
      </c>
      <c r="D335" t="s">
        <v>829</v>
      </c>
      <c r="E335" t="s">
        <v>830</v>
      </c>
      <c r="F335" t="s">
        <v>28</v>
      </c>
      <c r="G335">
        <f t="shared" si="90"/>
        <v>1</v>
      </c>
      <c r="H335">
        <f t="shared" si="91"/>
        <v>0</v>
      </c>
      <c r="I335">
        <f t="shared" si="92"/>
        <v>0</v>
      </c>
      <c r="J335">
        <f t="shared" si="93"/>
        <v>0</v>
      </c>
      <c r="K335">
        <f t="shared" si="94"/>
        <v>0</v>
      </c>
      <c r="L335" t="s">
        <v>29</v>
      </c>
      <c r="M335" t="s">
        <v>84</v>
      </c>
      <c r="N335">
        <f t="shared" si="102"/>
        <v>4</v>
      </c>
      <c r="O335" t="s">
        <v>52</v>
      </c>
      <c r="P335" t="s">
        <v>45</v>
      </c>
      <c r="Q335">
        <v>7</v>
      </c>
      <c r="R335">
        <v>8</v>
      </c>
      <c r="S335">
        <v>8</v>
      </c>
      <c r="T335">
        <v>7</v>
      </c>
      <c r="U335">
        <v>5</v>
      </c>
      <c r="V335">
        <v>9</v>
      </c>
      <c r="W335">
        <f t="shared" si="103"/>
        <v>7.333333333333333</v>
      </c>
      <c r="X335" t="s">
        <v>76</v>
      </c>
      <c r="Y335" t="s">
        <v>34</v>
      </c>
      <c r="Z335" t="s">
        <v>35</v>
      </c>
      <c r="AA335">
        <f t="shared" si="104"/>
        <v>0</v>
      </c>
      <c r="AB335">
        <v>35</v>
      </c>
      <c r="AC335" t="s">
        <v>77</v>
      </c>
      <c r="AD335">
        <f t="shared" si="105"/>
        <v>3</v>
      </c>
      <c r="AE335" t="s">
        <v>37</v>
      </c>
      <c r="AF335" t="s">
        <v>38</v>
      </c>
      <c r="AG335">
        <f t="shared" si="95"/>
        <v>1</v>
      </c>
      <c r="AH335">
        <f t="shared" si="96"/>
        <v>0</v>
      </c>
      <c r="AI335">
        <f t="shared" si="97"/>
        <v>0</v>
      </c>
      <c r="AJ335">
        <f t="shared" si="98"/>
        <v>0</v>
      </c>
      <c r="AK335">
        <f t="shared" si="99"/>
        <v>0</v>
      </c>
      <c r="AL335">
        <f t="shared" si="100"/>
        <v>0</v>
      </c>
      <c r="AM335">
        <f t="shared" si="101"/>
        <v>0</v>
      </c>
      <c r="AN335">
        <f t="shared" si="89"/>
        <v>0</v>
      </c>
    </row>
    <row r="336" spans="1:40" hidden="1">
      <c r="A336" t="s">
        <v>831</v>
      </c>
      <c r="B336" t="s">
        <v>24</v>
      </c>
      <c r="C336" t="s">
        <v>25</v>
      </c>
      <c r="D336" t="s">
        <v>832</v>
      </c>
      <c r="E336" t="s">
        <v>714</v>
      </c>
      <c r="F336" t="s">
        <v>28</v>
      </c>
      <c r="G336">
        <f t="shared" si="90"/>
        <v>1</v>
      </c>
      <c r="H336">
        <f t="shared" si="91"/>
        <v>0</v>
      </c>
      <c r="I336">
        <f t="shared" si="92"/>
        <v>0</v>
      </c>
      <c r="J336">
        <f t="shared" si="93"/>
        <v>0</v>
      </c>
      <c r="K336">
        <f t="shared" si="94"/>
        <v>0</v>
      </c>
      <c r="L336" t="s">
        <v>29</v>
      </c>
      <c r="M336" t="s">
        <v>91</v>
      </c>
      <c r="N336">
        <f t="shared" si="102"/>
        <v>3</v>
      </c>
      <c r="O336" t="s">
        <v>629</v>
      </c>
      <c r="P336" t="s">
        <v>82</v>
      </c>
      <c r="Q336">
        <v>8</v>
      </c>
      <c r="R336">
        <v>5</v>
      </c>
      <c r="S336">
        <v>6</v>
      </c>
      <c r="T336">
        <v>4</v>
      </c>
      <c r="U336">
        <v>4</v>
      </c>
      <c r="V336">
        <v>8</v>
      </c>
      <c r="W336">
        <f t="shared" si="103"/>
        <v>5.833333333333333</v>
      </c>
      <c r="X336" t="s">
        <v>53</v>
      </c>
      <c r="Y336" t="s">
        <v>54</v>
      </c>
      <c r="Z336" t="s">
        <v>62</v>
      </c>
      <c r="AA336">
        <f t="shared" si="104"/>
        <v>1</v>
      </c>
      <c r="AB336">
        <v>37</v>
      </c>
      <c r="AC336" t="s">
        <v>100</v>
      </c>
      <c r="AD336">
        <f t="shared" si="105"/>
        <v>4</v>
      </c>
      <c r="AE336" t="s">
        <v>37</v>
      </c>
      <c r="AF336" t="s">
        <v>38</v>
      </c>
      <c r="AG336">
        <f t="shared" si="95"/>
        <v>1</v>
      </c>
      <c r="AH336">
        <f t="shared" si="96"/>
        <v>0</v>
      </c>
      <c r="AI336">
        <f t="shared" si="97"/>
        <v>0</v>
      </c>
      <c r="AJ336">
        <f t="shared" si="98"/>
        <v>0</v>
      </c>
      <c r="AK336">
        <f t="shared" si="99"/>
        <v>0</v>
      </c>
      <c r="AL336">
        <f t="shared" si="100"/>
        <v>0</v>
      </c>
      <c r="AM336">
        <f t="shared" si="101"/>
        <v>0</v>
      </c>
      <c r="AN336">
        <f t="shared" si="89"/>
        <v>0</v>
      </c>
    </row>
    <row r="337" spans="1:40">
      <c r="A337" t="s">
        <v>833</v>
      </c>
      <c r="B337" t="s">
        <v>24</v>
      </c>
      <c r="C337" t="s">
        <v>25</v>
      </c>
      <c r="D337" t="s">
        <v>834</v>
      </c>
      <c r="E337" t="s">
        <v>835</v>
      </c>
      <c r="F337" t="s">
        <v>28</v>
      </c>
      <c r="G337">
        <f t="shared" si="90"/>
        <v>1</v>
      </c>
      <c r="H337">
        <f t="shared" si="91"/>
        <v>0</v>
      </c>
      <c r="I337">
        <f t="shared" si="92"/>
        <v>0</v>
      </c>
      <c r="J337">
        <f t="shared" si="93"/>
        <v>0</v>
      </c>
      <c r="K337">
        <f t="shared" si="94"/>
        <v>0</v>
      </c>
      <c r="L337" t="s">
        <v>29</v>
      </c>
      <c r="M337" t="s">
        <v>91</v>
      </c>
      <c r="N337">
        <f t="shared" si="102"/>
        <v>3</v>
      </c>
      <c r="O337" t="s">
        <v>31</v>
      </c>
      <c r="P337" t="s">
        <v>32</v>
      </c>
      <c r="Q337">
        <v>10</v>
      </c>
      <c r="R337">
        <v>10</v>
      </c>
      <c r="S337">
        <v>10</v>
      </c>
      <c r="T337">
        <v>7</v>
      </c>
      <c r="U337">
        <v>10</v>
      </c>
      <c r="V337">
        <v>10</v>
      </c>
      <c r="W337">
        <f t="shared" si="103"/>
        <v>9.5</v>
      </c>
      <c r="X337" t="s">
        <v>76</v>
      </c>
      <c r="Y337" t="s">
        <v>67</v>
      </c>
      <c r="Z337" t="s">
        <v>35</v>
      </c>
      <c r="AA337">
        <f t="shared" si="104"/>
        <v>0</v>
      </c>
      <c r="AB337">
        <v>36</v>
      </c>
      <c r="AC337" t="s">
        <v>100</v>
      </c>
      <c r="AD337">
        <f t="shared" si="105"/>
        <v>4</v>
      </c>
      <c r="AE337" t="s">
        <v>37</v>
      </c>
      <c r="AF337" t="s">
        <v>38</v>
      </c>
      <c r="AG337">
        <f t="shared" si="95"/>
        <v>1</v>
      </c>
      <c r="AH337">
        <f t="shared" si="96"/>
        <v>0</v>
      </c>
      <c r="AI337">
        <f t="shared" si="97"/>
        <v>0</v>
      </c>
      <c r="AJ337">
        <f t="shared" si="98"/>
        <v>0</v>
      </c>
      <c r="AK337">
        <f t="shared" si="99"/>
        <v>0</v>
      </c>
      <c r="AL337">
        <f t="shared" si="100"/>
        <v>0</v>
      </c>
      <c r="AM337">
        <f t="shared" si="101"/>
        <v>0</v>
      </c>
      <c r="AN337">
        <f t="shared" si="89"/>
        <v>0</v>
      </c>
    </row>
    <row r="338" spans="1:40">
      <c r="A338" t="s">
        <v>836</v>
      </c>
      <c r="B338" t="s">
        <v>24</v>
      </c>
      <c r="C338" t="s">
        <v>25</v>
      </c>
      <c r="D338" t="s">
        <v>837</v>
      </c>
      <c r="E338" t="s">
        <v>349</v>
      </c>
      <c r="F338" t="s">
        <v>70</v>
      </c>
      <c r="G338">
        <f t="shared" si="90"/>
        <v>0</v>
      </c>
      <c r="H338">
        <f t="shared" si="91"/>
        <v>0</v>
      </c>
      <c r="I338">
        <f t="shared" si="92"/>
        <v>1</v>
      </c>
      <c r="J338">
        <f t="shared" si="93"/>
        <v>0</v>
      </c>
      <c r="K338">
        <f t="shared" si="94"/>
        <v>0</v>
      </c>
      <c r="L338" t="s">
        <v>29</v>
      </c>
      <c r="M338" t="s">
        <v>84</v>
      </c>
      <c r="N338">
        <f t="shared" si="102"/>
        <v>4</v>
      </c>
      <c r="O338" t="s">
        <v>52</v>
      </c>
      <c r="P338" t="s">
        <v>32</v>
      </c>
      <c r="Q338">
        <v>6</v>
      </c>
      <c r="R338">
        <v>5</v>
      </c>
      <c r="S338">
        <v>8</v>
      </c>
      <c r="T338">
        <v>8</v>
      </c>
      <c r="U338">
        <v>7</v>
      </c>
      <c r="V338">
        <v>9</v>
      </c>
      <c r="W338">
        <f t="shared" si="103"/>
        <v>7.166666666666667</v>
      </c>
      <c r="X338" t="s">
        <v>53</v>
      </c>
      <c r="Y338" t="s">
        <v>54</v>
      </c>
      <c r="Z338" t="s">
        <v>35</v>
      </c>
      <c r="AA338">
        <f t="shared" si="104"/>
        <v>0</v>
      </c>
      <c r="AB338">
        <v>26</v>
      </c>
      <c r="AC338" t="s">
        <v>77</v>
      </c>
      <c r="AD338">
        <f t="shared" si="105"/>
        <v>3</v>
      </c>
      <c r="AE338" t="s">
        <v>88</v>
      </c>
      <c r="AF338" t="s">
        <v>146</v>
      </c>
      <c r="AG338">
        <f t="shared" si="95"/>
        <v>0</v>
      </c>
      <c r="AH338">
        <f t="shared" si="96"/>
        <v>0</v>
      </c>
      <c r="AI338">
        <f t="shared" si="97"/>
        <v>0</v>
      </c>
      <c r="AJ338">
        <f t="shared" si="98"/>
        <v>1</v>
      </c>
      <c r="AK338">
        <f t="shared" si="99"/>
        <v>0</v>
      </c>
      <c r="AL338">
        <f t="shared" si="100"/>
        <v>0</v>
      </c>
      <c r="AM338">
        <f t="shared" si="101"/>
        <v>0</v>
      </c>
      <c r="AN338">
        <f t="shared" si="89"/>
        <v>0</v>
      </c>
    </row>
    <row r="339" spans="1:40">
      <c r="A339" t="s">
        <v>838</v>
      </c>
      <c r="B339" t="s">
        <v>24</v>
      </c>
      <c r="C339" t="s">
        <v>25</v>
      </c>
      <c r="D339" t="s">
        <v>839</v>
      </c>
      <c r="E339" t="s">
        <v>137</v>
      </c>
      <c r="F339" t="s">
        <v>75</v>
      </c>
      <c r="G339">
        <f t="shared" si="90"/>
        <v>0</v>
      </c>
      <c r="H339">
        <f t="shared" si="91"/>
        <v>0</v>
      </c>
      <c r="I339">
        <f t="shared" si="92"/>
        <v>0</v>
      </c>
      <c r="J339">
        <f t="shared" si="93"/>
        <v>0</v>
      </c>
      <c r="K339">
        <f t="shared" si="94"/>
        <v>0</v>
      </c>
      <c r="L339" t="s">
        <v>29</v>
      </c>
      <c r="M339" t="s">
        <v>51</v>
      </c>
      <c r="N339">
        <f t="shared" si="102"/>
        <v>1</v>
      </c>
      <c r="O339" t="s">
        <v>109</v>
      </c>
      <c r="P339" t="s">
        <v>32</v>
      </c>
      <c r="Q339">
        <v>0</v>
      </c>
      <c r="R339">
        <v>0</v>
      </c>
      <c r="S339">
        <v>0</v>
      </c>
      <c r="T339">
        <v>0</v>
      </c>
      <c r="U339">
        <v>0</v>
      </c>
      <c r="V339">
        <v>0</v>
      </c>
      <c r="W339">
        <f t="shared" si="103"/>
        <v>0</v>
      </c>
      <c r="X339" t="s">
        <v>33</v>
      </c>
      <c r="Y339" t="s">
        <v>67</v>
      </c>
      <c r="Z339" t="s">
        <v>35</v>
      </c>
      <c r="AA339">
        <f t="shared" si="104"/>
        <v>0</v>
      </c>
      <c r="AB339">
        <v>23</v>
      </c>
      <c r="AC339" t="s">
        <v>36</v>
      </c>
      <c r="AD339" t="str">
        <f t="shared" si="105"/>
        <v xml:space="preserve"> </v>
      </c>
      <c r="AE339" t="s">
        <v>52</v>
      </c>
      <c r="AF339" t="s">
        <v>56</v>
      </c>
      <c r="AG339">
        <f t="shared" si="95"/>
        <v>0</v>
      </c>
      <c r="AH339">
        <f t="shared" si="96"/>
        <v>1</v>
      </c>
      <c r="AI339">
        <f t="shared" si="97"/>
        <v>0</v>
      </c>
      <c r="AJ339">
        <f t="shared" si="98"/>
        <v>0</v>
      </c>
      <c r="AK339">
        <f t="shared" si="99"/>
        <v>0</v>
      </c>
      <c r="AL339">
        <f t="shared" si="100"/>
        <v>0</v>
      </c>
      <c r="AM339">
        <f t="shared" si="101"/>
        <v>0</v>
      </c>
      <c r="AN339">
        <f t="shared" si="89"/>
        <v>0</v>
      </c>
    </row>
    <row r="340" spans="1:40" hidden="1">
      <c r="A340" t="s">
        <v>840</v>
      </c>
      <c r="B340" t="s">
        <v>24</v>
      </c>
      <c r="C340" t="s">
        <v>25</v>
      </c>
      <c r="D340" t="s">
        <v>841</v>
      </c>
      <c r="E340" t="s">
        <v>714</v>
      </c>
      <c r="F340" t="s">
        <v>28</v>
      </c>
      <c r="G340">
        <f t="shared" si="90"/>
        <v>1</v>
      </c>
      <c r="H340">
        <f t="shared" si="91"/>
        <v>0</v>
      </c>
      <c r="I340">
        <f t="shared" si="92"/>
        <v>0</v>
      </c>
      <c r="J340">
        <f t="shared" si="93"/>
        <v>0</v>
      </c>
      <c r="K340">
        <f t="shared" si="94"/>
        <v>0</v>
      </c>
      <c r="L340" t="s">
        <v>29</v>
      </c>
      <c r="M340" t="s">
        <v>43</v>
      </c>
      <c r="N340">
        <f t="shared" si="102"/>
        <v>2</v>
      </c>
      <c r="O340" t="s">
        <v>52</v>
      </c>
      <c r="P340" t="s">
        <v>45</v>
      </c>
      <c r="Q340">
        <v>4</v>
      </c>
      <c r="R340">
        <v>6</v>
      </c>
      <c r="S340">
        <v>6</v>
      </c>
      <c r="T340">
        <v>5</v>
      </c>
      <c r="U340">
        <v>5</v>
      </c>
      <c r="V340">
        <v>6</v>
      </c>
      <c r="W340">
        <f t="shared" si="103"/>
        <v>5.333333333333333</v>
      </c>
      <c r="X340" t="s">
        <v>76</v>
      </c>
      <c r="Y340" t="s">
        <v>34</v>
      </c>
      <c r="Z340" t="s">
        <v>62</v>
      </c>
      <c r="AA340">
        <f t="shared" si="104"/>
        <v>1</v>
      </c>
      <c r="AB340">
        <v>34</v>
      </c>
      <c r="AC340" t="s">
        <v>96</v>
      </c>
      <c r="AD340">
        <f t="shared" si="105"/>
        <v>1</v>
      </c>
      <c r="AE340" t="s">
        <v>37</v>
      </c>
      <c r="AF340" t="s">
        <v>38</v>
      </c>
      <c r="AG340">
        <f t="shared" si="95"/>
        <v>1</v>
      </c>
      <c r="AH340">
        <f t="shared" si="96"/>
        <v>0</v>
      </c>
      <c r="AI340">
        <f t="shared" si="97"/>
        <v>0</v>
      </c>
      <c r="AJ340">
        <f t="shared" si="98"/>
        <v>0</v>
      </c>
      <c r="AK340">
        <f t="shared" si="99"/>
        <v>0</v>
      </c>
      <c r="AL340">
        <f t="shared" si="100"/>
        <v>0</v>
      </c>
      <c r="AM340">
        <f t="shared" si="101"/>
        <v>0</v>
      </c>
      <c r="AN340">
        <f t="shared" si="89"/>
        <v>0</v>
      </c>
    </row>
    <row r="341" spans="1:40" hidden="1">
      <c r="A341" t="s">
        <v>842</v>
      </c>
      <c r="B341" t="s">
        <v>24</v>
      </c>
      <c r="C341" t="s">
        <v>25</v>
      </c>
      <c r="D341" t="s">
        <v>843</v>
      </c>
      <c r="E341" t="s">
        <v>844</v>
      </c>
      <c r="F341" t="s">
        <v>28</v>
      </c>
      <c r="G341">
        <f t="shared" si="90"/>
        <v>1</v>
      </c>
      <c r="H341">
        <f t="shared" si="91"/>
        <v>0</v>
      </c>
      <c r="I341">
        <f t="shared" si="92"/>
        <v>0</v>
      </c>
      <c r="J341">
        <f t="shared" si="93"/>
        <v>0</v>
      </c>
      <c r="K341">
        <f t="shared" si="94"/>
        <v>0</v>
      </c>
      <c r="L341" t="s">
        <v>42</v>
      </c>
      <c r="M341" t="s">
        <v>51</v>
      </c>
      <c r="N341">
        <f t="shared" si="102"/>
        <v>1</v>
      </c>
      <c r="O341" t="s">
        <v>52</v>
      </c>
      <c r="P341" t="s">
        <v>32</v>
      </c>
      <c r="Q341">
        <v>5</v>
      </c>
      <c r="R341">
        <v>5</v>
      </c>
      <c r="S341">
        <v>5</v>
      </c>
      <c r="T341">
        <v>5</v>
      </c>
      <c r="U341">
        <v>5</v>
      </c>
      <c r="V341">
        <v>5</v>
      </c>
      <c r="W341">
        <f t="shared" si="103"/>
        <v>5</v>
      </c>
      <c r="X341" t="s">
        <v>76</v>
      </c>
      <c r="Y341" t="s">
        <v>34</v>
      </c>
      <c r="Z341" t="s">
        <v>62</v>
      </c>
      <c r="AA341">
        <f t="shared" si="104"/>
        <v>1</v>
      </c>
      <c r="AB341">
        <v>27</v>
      </c>
      <c r="AC341" t="s">
        <v>100</v>
      </c>
      <c r="AD341">
        <f t="shared" si="105"/>
        <v>4</v>
      </c>
      <c r="AE341" t="s">
        <v>37</v>
      </c>
      <c r="AF341" t="s">
        <v>187</v>
      </c>
      <c r="AG341">
        <f t="shared" si="95"/>
        <v>0</v>
      </c>
      <c r="AH341">
        <f t="shared" si="96"/>
        <v>0</v>
      </c>
      <c r="AI341">
        <f t="shared" si="97"/>
        <v>1</v>
      </c>
      <c r="AJ341">
        <f t="shared" si="98"/>
        <v>0</v>
      </c>
      <c r="AK341">
        <f t="shared" si="99"/>
        <v>0</v>
      </c>
      <c r="AL341">
        <f t="shared" si="100"/>
        <v>0</v>
      </c>
      <c r="AM341">
        <f t="shared" si="101"/>
        <v>0</v>
      </c>
      <c r="AN341">
        <f t="shared" si="89"/>
        <v>0</v>
      </c>
    </row>
    <row r="342" spans="1:40">
      <c r="A342" t="s">
        <v>845</v>
      </c>
      <c r="B342" t="s">
        <v>24</v>
      </c>
      <c r="C342" t="s">
        <v>25</v>
      </c>
      <c r="D342" t="s">
        <v>846</v>
      </c>
      <c r="E342" t="s">
        <v>352</v>
      </c>
      <c r="F342" t="s">
        <v>75</v>
      </c>
      <c r="G342">
        <f t="shared" si="90"/>
        <v>0</v>
      </c>
      <c r="H342">
        <f t="shared" si="91"/>
        <v>0</v>
      </c>
      <c r="I342">
        <f t="shared" si="92"/>
        <v>0</v>
      </c>
      <c r="J342">
        <f t="shared" si="93"/>
        <v>0</v>
      </c>
      <c r="K342">
        <f t="shared" si="94"/>
        <v>0</v>
      </c>
      <c r="L342" t="s">
        <v>42</v>
      </c>
      <c r="M342" t="s">
        <v>43</v>
      </c>
      <c r="N342">
        <f t="shared" si="102"/>
        <v>2</v>
      </c>
      <c r="O342" t="s">
        <v>52</v>
      </c>
      <c r="P342" t="s">
        <v>32</v>
      </c>
      <c r="Q342">
        <v>0</v>
      </c>
      <c r="R342">
        <v>4</v>
      </c>
      <c r="S342">
        <v>0</v>
      </c>
      <c r="T342">
        <v>1</v>
      </c>
      <c r="U342">
        <v>4</v>
      </c>
      <c r="V342">
        <v>2</v>
      </c>
      <c r="W342">
        <f t="shared" si="103"/>
        <v>1.8333333333333333</v>
      </c>
      <c r="X342" t="s">
        <v>33</v>
      </c>
      <c r="Y342" t="s">
        <v>54</v>
      </c>
      <c r="Z342" t="s">
        <v>35</v>
      </c>
      <c r="AA342">
        <f t="shared" si="104"/>
        <v>0</v>
      </c>
      <c r="AB342">
        <v>37</v>
      </c>
      <c r="AC342" t="s">
        <v>77</v>
      </c>
      <c r="AD342">
        <f t="shared" si="105"/>
        <v>3</v>
      </c>
      <c r="AE342" t="s">
        <v>37</v>
      </c>
      <c r="AF342" t="s">
        <v>38</v>
      </c>
      <c r="AG342">
        <f t="shared" si="95"/>
        <v>1</v>
      </c>
      <c r="AH342">
        <f t="shared" si="96"/>
        <v>0</v>
      </c>
      <c r="AI342">
        <f t="shared" si="97"/>
        <v>0</v>
      </c>
      <c r="AJ342">
        <f t="shared" si="98"/>
        <v>0</v>
      </c>
      <c r="AK342">
        <f t="shared" si="99"/>
        <v>0</v>
      </c>
      <c r="AL342">
        <f t="shared" si="100"/>
        <v>0</v>
      </c>
      <c r="AM342">
        <f t="shared" si="101"/>
        <v>0</v>
      </c>
      <c r="AN342">
        <f t="shared" si="89"/>
        <v>0</v>
      </c>
    </row>
    <row r="343" spans="1:40" hidden="1">
      <c r="A343" t="s">
        <v>847</v>
      </c>
      <c r="B343" t="s">
        <v>24</v>
      </c>
      <c r="C343" t="s">
        <v>25</v>
      </c>
      <c r="D343" t="s">
        <v>848</v>
      </c>
      <c r="E343" t="s">
        <v>86</v>
      </c>
      <c r="F343" t="s">
        <v>28</v>
      </c>
      <c r="G343">
        <f t="shared" si="90"/>
        <v>1</v>
      </c>
      <c r="H343">
        <f t="shared" si="91"/>
        <v>0</v>
      </c>
      <c r="I343">
        <f t="shared" si="92"/>
        <v>0</v>
      </c>
      <c r="J343">
        <f t="shared" si="93"/>
        <v>0</v>
      </c>
      <c r="K343">
        <f t="shared" si="94"/>
        <v>0</v>
      </c>
      <c r="L343" t="s">
        <v>42</v>
      </c>
      <c r="M343" t="s">
        <v>91</v>
      </c>
      <c r="N343">
        <f t="shared" si="102"/>
        <v>3</v>
      </c>
      <c r="O343" t="s">
        <v>52</v>
      </c>
      <c r="P343" t="s">
        <v>32</v>
      </c>
      <c r="Q343">
        <v>5</v>
      </c>
      <c r="R343">
        <v>5</v>
      </c>
      <c r="S343">
        <v>7</v>
      </c>
      <c r="T343">
        <v>6</v>
      </c>
      <c r="U343">
        <v>4</v>
      </c>
      <c r="V343">
        <v>6</v>
      </c>
      <c r="W343">
        <f t="shared" si="103"/>
        <v>5.5</v>
      </c>
      <c r="X343" t="s">
        <v>61</v>
      </c>
      <c r="Y343" t="s">
        <v>67</v>
      </c>
      <c r="Z343" t="s">
        <v>62</v>
      </c>
      <c r="AA343">
        <f t="shared" si="104"/>
        <v>1</v>
      </c>
      <c r="AB343">
        <v>54</v>
      </c>
      <c r="AC343" t="s">
        <v>96</v>
      </c>
      <c r="AD343">
        <f t="shared" si="105"/>
        <v>1</v>
      </c>
      <c r="AE343" t="s">
        <v>37</v>
      </c>
      <c r="AF343" t="s">
        <v>38</v>
      </c>
      <c r="AG343">
        <f t="shared" si="95"/>
        <v>1</v>
      </c>
      <c r="AH343">
        <f t="shared" si="96"/>
        <v>0</v>
      </c>
      <c r="AI343">
        <f t="shared" si="97"/>
        <v>0</v>
      </c>
      <c r="AJ343">
        <f t="shared" si="98"/>
        <v>0</v>
      </c>
      <c r="AK343">
        <f t="shared" si="99"/>
        <v>0</v>
      </c>
      <c r="AL343">
        <f t="shared" si="100"/>
        <v>0</v>
      </c>
      <c r="AM343">
        <f t="shared" si="101"/>
        <v>0</v>
      </c>
      <c r="AN343">
        <f t="shared" si="89"/>
        <v>0</v>
      </c>
    </row>
    <row r="344" spans="1:40" hidden="1">
      <c r="A344" t="s">
        <v>849</v>
      </c>
      <c r="B344" t="s">
        <v>24</v>
      </c>
      <c r="C344" t="s">
        <v>135</v>
      </c>
      <c r="D344" t="s">
        <v>850</v>
      </c>
      <c r="E344" t="s">
        <v>691</v>
      </c>
      <c r="F344" t="s">
        <v>28</v>
      </c>
      <c r="G344">
        <f t="shared" si="90"/>
        <v>1</v>
      </c>
      <c r="H344">
        <f t="shared" si="91"/>
        <v>0</v>
      </c>
      <c r="I344">
        <f t="shared" si="92"/>
        <v>0</v>
      </c>
      <c r="J344">
        <f t="shared" si="93"/>
        <v>0</v>
      </c>
      <c r="K344">
        <f t="shared" si="94"/>
        <v>0</v>
      </c>
      <c r="L344" t="s">
        <v>42</v>
      </c>
      <c r="M344" t="s">
        <v>43</v>
      </c>
      <c r="N344">
        <f t="shared" si="102"/>
        <v>2</v>
      </c>
      <c r="O344" t="s">
        <v>104</v>
      </c>
      <c r="P344" t="s">
        <v>45</v>
      </c>
      <c r="Q344">
        <v>4</v>
      </c>
      <c r="R344">
        <v>7</v>
      </c>
      <c r="S344">
        <v>7</v>
      </c>
      <c r="T344">
        <v>7</v>
      </c>
      <c r="U344">
        <v>2</v>
      </c>
      <c r="V344">
        <v>7</v>
      </c>
      <c r="W344">
        <f t="shared" si="103"/>
        <v>5.666666666666667</v>
      </c>
      <c r="X344" t="s">
        <v>76</v>
      </c>
      <c r="Y344" t="s">
        <v>67</v>
      </c>
      <c r="Z344" t="s">
        <v>62</v>
      </c>
      <c r="AA344">
        <f t="shared" si="104"/>
        <v>1</v>
      </c>
      <c r="AB344">
        <v>27</v>
      </c>
      <c r="AC344" t="s">
        <v>100</v>
      </c>
      <c r="AD344">
        <f t="shared" si="105"/>
        <v>4</v>
      </c>
      <c r="AE344" t="s">
        <v>88</v>
      </c>
      <c r="AF344" t="s">
        <v>38</v>
      </c>
      <c r="AG344">
        <f t="shared" si="95"/>
        <v>1</v>
      </c>
      <c r="AH344">
        <f t="shared" si="96"/>
        <v>0</v>
      </c>
      <c r="AI344">
        <f t="shared" si="97"/>
        <v>0</v>
      </c>
      <c r="AJ344">
        <f t="shared" si="98"/>
        <v>0</v>
      </c>
      <c r="AK344">
        <f t="shared" si="99"/>
        <v>0</v>
      </c>
      <c r="AL344">
        <f t="shared" si="100"/>
        <v>0</v>
      </c>
      <c r="AM344">
        <f t="shared" si="101"/>
        <v>0</v>
      </c>
      <c r="AN344">
        <f t="shared" si="89"/>
        <v>0</v>
      </c>
    </row>
    <row r="345" spans="1:40">
      <c r="A345" t="s">
        <v>1178</v>
      </c>
      <c r="B345" t="s">
        <v>24</v>
      </c>
      <c r="C345" t="s">
        <v>72</v>
      </c>
      <c r="D345" t="s">
        <v>1179</v>
      </c>
      <c r="E345" t="s">
        <v>276</v>
      </c>
      <c r="F345" t="s">
        <v>627</v>
      </c>
      <c r="G345">
        <f t="shared" si="90"/>
        <v>0</v>
      </c>
      <c r="H345">
        <f t="shared" si="91"/>
        <v>0</v>
      </c>
      <c r="I345">
        <f t="shared" si="92"/>
        <v>0</v>
      </c>
      <c r="J345">
        <f t="shared" si="93"/>
        <v>0</v>
      </c>
      <c r="K345">
        <f t="shared" si="94"/>
        <v>1</v>
      </c>
      <c r="L345" t="s">
        <v>29</v>
      </c>
      <c r="M345" t="s">
        <v>51</v>
      </c>
      <c r="N345">
        <f t="shared" si="102"/>
        <v>1</v>
      </c>
      <c r="O345" t="s">
        <v>116</v>
      </c>
      <c r="P345" t="s">
        <v>32</v>
      </c>
      <c r="Q345">
        <v>5</v>
      </c>
      <c r="R345">
        <v>9</v>
      </c>
      <c r="S345">
        <v>7</v>
      </c>
      <c r="T345">
        <v>7</v>
      </c>
      <c r="U345">
        <v>6</v>
      </c>
      <c r="V345">
        <v>9</v>
      </c>
      <c r="W345">
        <f t="shared" si="103"/>
        <v>7.166666666666667</v>
      </c>
      <c r="X345" t="s">
        <v>53</v>
      </c>
      <c r="Y345" t="s">
        <v>67</v>
      </c>
      <c r="Z345" t="s">
        <v>35</v>
      </c>
      <c r="AA345">
        <f t="shared" si="104"/>
        <v>0</v>
      </c>
      <c r="AB345">
        <v>23</v>
      </c>
      <c r="AC345" t="s">
        <v>77</v>
      </c>
      <c r="AD345">
        <f t="shared" si="105"/>
        <v>3</v>
      </c>
      <c r="AE345" t="s">
        <v>46</v>
      </c>
      <c r="AF345" t="s">
        <v>146</v>
      </c>
      <c r="AG345">
        <f t="shared" si="95"/>
        <v>0</v>
      </c>
      <c r="AH345">
        <f t="shared" si="96"/>
        <v>0</v>
      </c>
      <c r="AI345">
        <f t="shared" si="97"/>
        <v>0</v>
      </c>
      <c r="AJ345">
        <f t="shared" si="98"/>
        <v>1</v>
      </c>
      <c r="AK345">
        <f t="shared" si="99"/>
        <v>0</v>
      </c>
      <c r="AL345">
        <f t="shared" si="100"/>
        <v>0</v>
      </c>
      <c r="AM345">
        <f t="shared" si="101"/>
        <v>0</v>
      </c>
      <c r="AN345">
        <f t="shared" si="89"/>
        <v>0</v>
      </c>
    </row>
    <row r="346" spans="1:40">
      <c r="A346" t="s">
        <v>853</v>
      </c>
      <c r="B346" t="s">
        <v>24</v>
      </c>
      <c r="C346" t="s">
        <v>135</v>
      </c>
      <c r="D346" t="s">
        <v>854</v>
      </c>
      <c r="E346" t="s">
        <v>278</v>
      </c>
      <c r="F346" t="s">
        <v>28</v>
      </c>
      <c r="G346">
        <f t="shared" si="90"/>
        <v>1</v>
      </c>
      <c r="H346">
        <f t="shared" si="91"/>
        <v>0</v>
      </c>
      <c r="I346">
        <f t="shared" si="92"/>
        <v>0</v>
      </c>
      <c r="J346">
        <f t="shared" si="93"/>
        <v>0</v>
      </c>
      <c r="K346">
        <f t="shared" si="94"/>
        <v>0</v>
      </c>
      <c r="L346" t="s">
        <v>29</v>
      </c>
      <c r="M346" t="s">
        <v>51</v>
      </c>
      <c r="N346">
        <f t="shared" si="102"/>
        <v>1</v>
      </c>
      <c r="O346" t="s">
        <v>44</v>
      </c>
      <c r="P346" t="s">
        <v>32</v>
      </c>
      <c r="Q346">
        <v>5</v>
      </c>
      <c r="R346">
        <v>5</v>
      </c>
      <c r="S346">
        <v>5</v>
      </c>
      <c r="T346">
        <v>5</v>
      </c>
      <c r="U346">
        <v>5</v>
      </c>
      <c r="V346">
        <v>10</v>
      </c>
      <c r="W346">
        <f t="shared" si="103"/>
        <v>5.833333333333333</v>
      </c>
      <c r="X346" t="s">
        <v>76</v>
      </c>
      <c r="Y346" t="s">
        <v>67</v>
      </c>
      <c r="Z346" t="s">
        <v>35</v>
      </c>
      <c r="AA346">
        <f t="shared" si="104"/>
        <v>0</v>
      </c>
      <c r="AB346">
        <v>24</v>
      </c>
      <c r="AC346" t="s">
        <v>77</v>
      </c>
      <c r="AD346">
        <f t="shared" si="105"/>
        <v>3</v>
      </c>
      <c r="AE346" t="s">
        <v>37</v>
      </c>
      <c r="AF346" t="s">
        <v>367</v>
      </c>
      <c r="AG346">
        <f t="shared" si="95"/>
        <v>0</v>
      </c>
      <c r="AH346">
        <f t="shared" si="96"/>
        <v>0</v>
      </c>
      <c r="AI346">
        <f t="shared" si="97"/>
        <v>0</v>
      </c>
      <c r="AJ346">
        <f t="shared" si="98"/>
        <v>0</v>
      </c>
      <c r="AK346">
        <f t="shared" si="99"/>
        <v>0</v>
      </c>
      <c r="AL346">
        <f t="shared" si="100"/>
        <v>0</v>
      </c>
      <c r="AM346">
        <f t="shared" si="101"/>
        <v>0</v>
      </c>
      <c r="AN346">
        <f t="shared" si="89"/>
        <v>0</v>
      </c>
    </row>
    <row r="347" spans="1:40">
      <c r="A347" t="s">
        <v>855</v>
      </c>
      <c r="B347" t="s">
        <v>24</v>
      </c>
      <c r="C347" t="s">
        <v>135</v>
      </c>
      <c r="D347" t="s">
        <v>462</v>
      </c>
      <c r="E347" t="s">
        <v>145</v>
      </c>
      <c r="F347" t="s">
        <v>28</v>
      </c>
      <c r="G347">
        <f t="shared" si="90"/>
        <v>1</v>
      </c>
      <c r="H347">
        <f t="shared" si="91"/>
        <v>0</v>
      </c>
      <c r="I347">
        <f t="shared" si="92"/>
        <v>0</v>
      </c>
      <c r="J347">
        <f t="shared" si="93"/>
        <v>0</v>
      </c>
      <c r="K347">
        <f t="shared" si="94"/>
        <v>0</v>
      </c>
      <c r="L347" t="s">
        <v>42</v>
      </c>
      <c r="M347" t="s">
        <v>51</v>
      </c>
      <c r="N347">
        <f t="shared" si="102"/>
        <v>1</v>
      </c>
      <c r="O347" t="s">
        <v>31</v>
      </c>
      <c r="P347" t="s">
        <v>32</v>
      </c>
      <c r="Q347">
        <v>1</v>
      </c>
      <c r="R347">
        <v>5</v>
      </c>
      <c r="S347">
        <v>4</v>
      </c>
      <c r="T347">
        <v>6</v>
      </c>
      <c r="U347">
        <v>5</v>
      </c>
      <c r="V347">
        <v>6</v>
      </c>
      <c r="W347">
        <f t="shared" si="103"/>
        <v>4.5</v>
      </c>
      <c r="X347" t="s">
        <v>76</v>
      </c>
      <c r="Y347" t="s">
        <v>67</v>
      </c>
      <c r="Z347" t="s">
        <v>35</v>
      </c>
      <c r="AA347">
        <f t="shared" si="104"/>
        <v>0</v>
      </c>
      <c r="AB347">
        <v>23</v>
      </c>
      <c r="AC347" t="s">
        <v>77</v>
      </c>
      <c r="AD347">
        <f t="shared" si="105"/>
        <v>3</v>
      </c>
      <c r="AE347" t="s">
        <v>37</v>
      </c>
      <c r="AF347" t="s">
        <v>367</v>
      </c>
      <c r="AG347">
        <f t="shared" si="95"/>
        <v>0</v>
      </c>
      <c r="AH347">
        <f t="shared" si="96"/>
        <v>0</v>
      </c>
      <c r="AI347">
        <f t="shared" si="97"/>
        <v>0</v>
      </c>
      <c r="AJ347">
        <f t="shared" si="98"/>
        <v>0</v>
      </c>
      <c r="AK347">
        <f t="shared" si="99"/>
        <v>0</v>
      </c>
      <c r="AL347">
        <f t="shared" si="100"/>
        <v>0</v>
      </c>
      <c r="AM347">
        <f t="shared" si="101"/>
        <v>0</v>
      </c>
      <c r="AN347">
        <f t="shared" si="89"/>
        <v>0</v>
      </c>
    </row>
    <row r="348" spans="1:40">
      <c r="A348" t="s">
        <v>856</v>
      </c>
      <c r="B348" t="s">
        <v>24</v>
      </c>
      <c r="C348" t="s">
        <v>72</v>
      </c>
      <c r="D348" t="s">
        <v>857</v>
      </c>
      <c r="E348" t="s">
        <v>204</v>
      </c>
      <c r="F348" t="s">
        <v>28</v>
      </c>
      <c r="G348">
        <f t="shared" si="90"/>
        <v>1</v>
      </c>
      <c r="H348">
        <f t="shared" si="91"/>
        <v>0</v>
      </c>
      <c r="I348">
        <f t="shared" si="92"/>
        <v>0</v>
      </c>
      <c r="J348">
        <f t="shared" si="93"/>
        <v>0</v>
      </c>
      <c r="K348">
        <f t="shared" si="94"/>
        <v>0</v>
      </c>
      <c r="L348" t="s">
        <v>29</v>
      </c>
      <c r="M348" t="s">
        <v>51</v>
      </c>
      <c r="N348">
        <f t="shared" si="102"/>
        <v>1</v>
      </c>
      <c r="O348" t="s">
        <v>31</v>
      </c>
      <c r="P348" t="s">
        <v>45</v>
      </c>
      <c r="Q348">
        <v>2</v>
      </c>
      <c r="R348">
        <v>3</v>
      </c>
      <c r="S348">
        <v>4</v>
      </c>
      <c r="T348">
        <v>3</v>
      </c>
      <c r="U348">
        <v>3</v>
      </c>
      <c r="V348">
        <v>5</v>
      </c>
      <c r="W348">
        <f t="shared" si="103"/>
        <v>3.3333333333333335</v>
      </c>
      <c r="X348" t="s">
        <v>76</v>
      </c>
      <c r="Y348" t="s">
        <v>54</v>
      </c>
      <c r="Z348" t="s">
        <v>35</v>
      </c>
      <c r="AA348">
        <f t="shared" si="104"/>
        <v>0</v>
      </c>
      <c r="AB348">
        <v>26</v>
      </c>
      <c r="AC348" t="s">
        <v>77</v>
      </c>
      <c r="AD348">
        <f t="shared" si="105"/>
        <v>3</v>
      </c>
      <c r="AE348" t="s">
        <v>55</v>
      </c>
      <c r="AF348" t="s">
        <v>56</v>
      </c>
      <c r="AG348">
        <f t="shared" si="95"/>
        <v>0</v>
      </c>
      <c r="AH348">
        <f t="shared" si="96"/>
        <v>1</v>
      </c>
      <c r="AI348">
        <f t="shared" si="97"/>
        <v>0</v>
      </c>
      <c r="AJ348">
        <f t="shared" si="98"/>
        <v>0</v>
      </c>
      <c r="AK348">
        <f t="shared" si="99"/>
        <v>0</v>
      </c>
      <c r="AL348">
        <f t="shared" si="100"/>
        <v>0</v>
      </c>
      <c r="AM348">
        <f t="shared" si="101"/>
        <v>0</v>
      </c>
      <c r="AN348">
        <f t="shared" si="89"/>
        <v>0</v>
      </c>
    </row>
    <row r="349" spans="1:40" hidden="1">
      <c r="A349" t="s">
        <v>858</v>
      </c>
      <c r="B349" t="s">
        <v>24</v>
      </c>
      <c r="C349" t="s">
        <v>135</v>
      </c>
      <c r="D349" t="s">
        <v>859</v>
      </c>
      <c r="E349" t="s">
        <v>200</v>
      </c>
      <c r="F349" t="s">
        <v>28</v>
      </c>
      <c r="G349">
        <f t="shared" si="90"/>
        <v>1</v>
      </c>
      <c r="H349">
        <f t="shared" si="91"/>
        <v>0</v>
      </c>
      <c r="I349">
        <f t="shared" si="92"/>
        <v>0</v>
      </c>
      <c r="J349">
        <f t="shared" si="93"/>
        <v>0</v>
      </c>
      <c r="K349">
        <f t="shared" si="94"/>
        <v>0</v>
      </c>
      <c r="L349" t="s">
        <v>29</v>
      </c>
      <c r="M349" t="s">
        <v>51</v>
      </c>
      <c r="N349">
        <f t="shared" si="102"/>
        <v>1</v>
      </c>
      <c r="O349" t="s">
        <v>116</v>
      </c>
      <c r="P349" t="s">
        <v>32</v>
      </c>
      <c r="Q349">
        <v>1</v>
      </c>
      <c r="R349">
        <v>7</v>
      </c>
      <c r="S349">
        <v>7</v>
      </c>
      <c r="T349">
        <v>7</v>
      </c>
      <c r="U349">
        <v>7</v>
      </c>
      <c r="V349">
        <v>1</v>
      </c>
      <c r="W349">
        <f t="shared" si="103"/>
        <v>5</v>
      </c>
      <c r="X349" t="s">
        <v>66</v>
      </c>
      <c r="Y349" t="s">
        <v>67</v>
      </c>
      <c r="Z349" t="s">
        <v>62</v>
      </c>
      <c r="AA349">
        <f t="shared" si="104"/>
        <v>1</v>
      </c>
      <c r="AB349">
        <v>28</v>
      </c>
      <c r="AC349" t="s">
        <v>100</v>
      </c>
      <c r="AD349">
        <f t="shared" si="105"/>
        <v>4</v>
      </c>
      <c r="AE349" t="s">
        <v>55</v>
      </c>
      <c r="AF349" t="s">
        <v>105</v>
      </c>
      <c r="AG349">
        <f t="shared" si="95"/>
        <v>0</v>
      </c>
      <c r="AH349">
        <f t="shared" si="96"/>
        <v>0</v>
      </c>
      <c r="AI349">
        <f t="shared" si="97"/>
        <v>0</v>
      </c>
      <c r="AJ349">
        <f t="shared" si="98"/>
        <v>0</v>
      </c>
      <c r="AK349">
        <f t="shared" si="99"/>
        <v>1</v>
      </c>
      <c r="AL349">
        <f t="shared" si="100"/>
        <v>0</v>
      </c>
      <c r="AM349">
        <f t="shared" si="101"/>
        <v>0</v>
      </c>
      <c r="AN349">
        <f t="shared" si="89"/>
        <v>0</v>
      </c>
    </row>
    <row r="350" spans="1:40">
      <c r="A350" t="s">
        <v>860</v>
      </c>
      <c r="B350" t="s">
        <v>24</v>
      </c>
      <c r="C350" t="s">
        <v>135</v>
      </c>
      <c r="D350" t="s">
        <v>861</v>
      </c>
      <c r="E350" t="s">
        <v>475</v>
      </c>
      <c r="F350" t="s">
        <v>420</v>
      </c>
      <c r="G350">
        <f t="shared" si="90"/>
        <v>0</v>
      </c>
      <c r="H350">
        <f t="shared" si="91"/>
        <v>0</v>
      </c>
      <c r="I350">
        <f t="shared" si="92"/>
        <v>0</v>
      </c>
      <c r="J350">
        <f t="shared" si="93"/>
        <v>1</v>
      </c>
      <c r="K350">
        <f t="shared" si="94"/>
        <v>0</v>
      </c>
      <c r="L350" t="s">
        <v>42</v>
      </c>
      <c r="M350" t="s">
        <v>43</v>
      </c>
      <c r="N350">
        <f t="shared" si="102"/>
        <v>2</v>
      </c>
      <c r="O350" t="s">
        <v>104</v>
      </c>
      <c r="P350" t="s">
        <v>32</v>
      </c>
      <c r="Q350">
        <v>3</v>
      </c>
      <c r="R350">
        <v>6</v>
      </c>
      <c r="S350">
        <v>5</v>
      </c>
      <c r="T350">
        <v>5</v>
      </c>
      <c r="U350">
        <v>3</v>
      </c>
      <c r="V350">
        <v>4</v>
      </c>
      <c r="W350">
        <f t="shared" si="103"/>
        <v>4.333333333333333</v>
      </c>
      <c r="X350" t="s">
        <v>53</v>
      </c>
      <c r="Y350" t="s">
        <v>34</v>
      </c>
      <c r="Z350" t="s">
        <v>35</v>
      </c>
      <c r="AA350">
        <f t="shared" si="104"/>
        <v>0</v>
      </c>
      <c r="AB350">
        <v>21</v>
      </c>
      <c r="AC350" t="s">
        <v>77</v>
      </c>
      <c r="AD350">
        <f t="shared" si="105"/>
        <v>3</v>
      </c>
      <c r="AE350" t="s">
        <v>46</v>
      </c>
      <c r="AF350" t="s">
        <v>38</v>
      </c>
      <c r="AG350">
        <f t="shared" si="95"/>
        <v>1</v>
      </c>
      <c r="AH350">
        <f t="shared" si="96"/>
        <v>0</v>
      </c>
      <c r="AI350">
        <f t="shared" si="97"/>
        <v>0</v>
      </c>
      <c r="AJ350">
        <f t="shared" si="98"/>
        <v>0</v>
      </c>
      <c r="AK350">
        <f t="shared" si="99"/>
        <v>0</v>
      </c>
      <c r="AL350">
        <f t="shared" si="100"/>
        <v>0</v>
      </c>
      <c r="AM350">
        <f t="shared" si="101"/>
        <v>0</v>
      </c>
      <c r="AN350">
        <f t="shared" si="89"/>
        <v>0</v>
      </c>
    </row>
    <row r="351" spans="1:40" hidden="1">
      <c r="A351" t="s">
        <v>862</v>
      </c>
      <c r="B351" t="s">
        <v>24</v>
      </c>
      <c r="C351" t="s">
        <v>135</v>
      </c>
      <c r="D351" t="s">
        <v>863</v>
      </c>
      <c r="E351" t="s">
        <v>69</v>
      </c>
      <c r="F351" t="s">
        <v>28</v>
      </c>
      <c r="G351">
        <f t="shared" si="90"/>
        <v>1</v>
      </c>
      <c r="H351">
        <f t="shared" si="91"/>
        <v>0</v>
      </c>
      <c r="I351">
        <f t="shared" si="92"/>
        <v>0</v>
      </c>
      <c r="J351">
        <f t="shared" si="93"/>
        <v>0</v>
      </c>
      <c r="K351">
        <f t="shared" si="94"/>
        <v>0</v>
      </c>
      <c r="L351" t="s">
        <v>29</v>
      </c>
      <c r="M351" t="s">
        <v>84</v>
      </c>
      <c r="N351">
        <f t="shared" si="102"/>
        <v>4</v>
      </c>
      <c r="O351" t="s">
        <v>31</v>
      </c>
      <c r="P351" t="s">
        <v>52</v>
      </c>
      <c r="Q351">
        <v>4</v>
      </c>
      <c r="R351">
        <v>4</v>
      </c>
      <c r="S351">
        <v>5</v>
      </c>
      <c r="T351">
        <v>5</v>
      </c>
      <c r="U351">
        <v>4</v>
      </c>
      <c r="V351">
        <v>6</v>
      </c>
      <c r="W351">
        <f t="shared" si="103"/>
        <v>4.666666666666667</v>
      </c>
      <c r="X351" t="s">
        <v>66</v>
      </c>
      <c r="Y351" t="s">
        <v>54</v>
      </c>
      <c r="Z351" t="s">
        <v>62</v>
      </c>
      <c r="AA351">
        <f t="shared" si="104"/>
        <v>1</v>
      </c>
      <c r="AB351">
        <v>28</v>
      </c>
      <c r="AC351" t="s">
        <v>77</v>
      </c>
      <c r="AD351">
        <f t="shared" si="105"/>
        <v>3</v>
      </c>
      <c r="AE351" t="s">
        <v>37</v>
      </c>
      <c r="AF351" t="s">
        <v>38</v>
      </c>
      <c r="AG351">
        <f t="shared" si="95"/>
        <v>1</v>
      </c>
      <c r="AH351">
        <f t="shared" si="96"/>
        <v>0</v>
      </c>
      <c r="AI351">
        <f t="shared" si="97"/>
        <v>0</v>
      </c>
      <c r="AJ351">
        <f t="shared" si="98"/>
        <v>0</v>
      </c>
      <c r="AK351">
        <f t="shared" si="99"/>
        <v>0</v>
      </c>
      <c r="AL351">
        <f t="shared" si="100"/>
        <v>0</v>
      </c>
      <c r="AM351">
        <f t="shared" si="101"/>
        <v>0</v>
      </c>
      <c r="AN351">
        <f t="shared" si="89"/>
        <v>0</v>
      </c>
    </row>
    <row r="352" spans="1:40" hidden="1">
      <c r="A352" t="s">
        <v>864</v>
      </c>
      <c r="B352" t="s">
        <v>24</v>
      </c>
      <c r="C352" t="s">
        <v>25</v>
      </c>
      <c r="D352" t="s">
        <v>647</v>
      </c>
      <c r="E352" t="s">
        <v>200</v>
      </c>
      <c r="F352" t="s">
        <v>52</v>
      </c>
      <c r="G352">
        <f t="shared" si="90"/>
        <v>0</v>
      </c>
      <c r="H352">
        <f t="shared" si="91"/>
        <v>0</v>
      </c>
      <c r="I352">
        <f t="shared" si="92"/>
        <v>0</v>
      </c>
      <c r="J352">
        <f t="shared" si="93"/>
        <v>0</v>
      </c>
      <c r="K352">
        <f t="shared" si="94"/>
        <v>0</v>
      </c>
      <c r="L352" t="s">
        <v>42</v>
      </c>
      <c r="M352" t="s">
        <v>51</v>
      </c>
      <c r="N352">
        <f t="shared" si="102"/>
        <v>1</v>
      </c>
      <c r="O352" t="s">
        <v>52</v>
      </c>
      <c r="P352" t="s">
        <v>32</v>
      </c>
      <c r="Q352">
        <v>2</v>
      </c>
      <c r="R352">
        <v>4</v>
      </c>
      <c r="S352">
        <v>5</v>
      </c>
      <c r="T352">
        <v>3</v>
      </c>
      <c r="U352">
        <v>1</v>
      </c>
      <c r="V352">
        <v>1</v>
      </c>
      <c r="W352">
        <f t="shared" si="103"/>
        <v>2.6666666666666665</v>
      </c>
      <c r="X352" t="s">
        <v>76</v>
      </c>
      <c r="Y352" t="s">
        <v>54</v>
      </c>
      <c r="Z352" t="s">
        <v>62</v>
      </c>
      <c r="AA352">
        <f t="shared" si="104"/>
        <v>1</v>
      </c>
      <c r="AB352">
        <v>35</v>
      </c>
      <c r="AC352" t="s">
        <v>100</v>
      </c>
      <c r="AD352">
        <f t="shared" si="105"/>
        <v>4</v>
      </c>
      <c r="AE352" t="s">
        <v>37</v>
      </c>
      <c r="AF352" t="s">
        <v>187</v>
      </c>
      <c r="AG352">
        <f t="shared" si="95"/>
        <v>0</v>
      </c>
      <c r="AH352">
        <f t="shared" si="96"/>
        <v>0</v>
      </c>
      <c r="AI352">
        <f t="shared" si="97"/>
        <v>1</v>
      </c>
      <c r="AJ352">
        <f t="shared" si="98"/>
        <v>0</v>
      </c>
      <c r="AK352">
        <f t="shared" si="99"/>
        <v>0</v>
      </c>
      <c r="AL352">
        <f t="shared" si="100"/>
        <v>0</v>
      </c>
      <c r="AM352">
        <f t="shared" si="101"/>
        <v>0</v>
      </c>
      <c r="AN352">
        <f t="shared" si="89"/>
        <v>0</v>
      </c>
    </row>
    <row r="353" spans="1:40">
      <c r="A353" t="s">
        <v>865</v>
      </c>
      <c r="B353" t="s">
        <v>24</v>
      </c>
      <c r="C353" t="s">
        <v>25</v>
      </c>
      <c r="D353" t="s">
        <v>866</v>
      </c>
      <c r="E353" t="s">
        <v>225</v>
      </c>
      <c r="F353" t="s">
        <v>70</v>
      </c>
      <c r="G353">
        <f t="shared" si="90"/>
        <v>0</v>
      </c>
      <c r="H353">
        <f t="shared" si="91"/>
        <v>0</v>
      </c>
      <c r="I353">
        <f t="shared" si="92"/>
        <v>1</v>
      </c>
      <c r="J353">
        <f t="shared" si="93"/>
        <v>0</v>
      </c>
      <c r="K353">
        <f t="shared" si="94"/>
        <v>0</v>
      </c>
      <c r="L353" t="s">
        <v>29</v>
      </c>
      <c r="M353" t="s">
        <v>51</v>
      </c>
      <c r="N353">
        <f t="shared" si="102"/>
        <v>1</v>
      </c>
      <c r="O353" t="s">
        <v>116</v>
      </c>
      <c r="P353" t="s">
        <v>32</v>
      </c>
      <c r="Q353">
        <v>4</v>
      </c>
      <c r="R353">
        <v>4</v>
      </c>
      <c r="S353">
        <v>4</v>
      </c>
      <c r="T353">
        <v>0</v>
      </c>
      <c r="U353">
        <v>0</v>
      </c>
      <c r="V353">
        <v>6</v>
      </c>
      <c r="W353">
        <f t="shared" si="103"/>
        <v>3</v>
      </c>
      <c r="X353" t="s">
        <v>66</v>
      </c>
      <c r="Y353" t="s">
        <v>110</v>
      </c>
      <c r="Z353" t="s">
        <v>35</v>
      </c>
      <c r="AA353">
        <f t="shared" si="104"/>
        <v>0</v>
      </c>
      <c r="AB353">
        <v>23</v>
      </c>
      <c r="AC353" t="s">
        <v>77</v>
      </c>
      <c r="AD353">
        <f t="shared" si="105"/>
        <v>3</v>
      </c>
      <c r="AE353" t="s">
        <v>52</v>
      </c>
      <c r="AF353" t="s">
        <v>169</v>
      </c>
      <c r="AG353">
        <f t="shared" si="95"/>
        <v>0</v>
      </c>
      <c r="AH353">
        <f t="shared" si="96"/>
        <v>0</v>
      </c>
      <c r="AI353">
        <f t="shared" si="97"/>
        <v>0</v>
      </c>
      <c r="AJ353">
        <f t="shared" si="98"/>
        <v>0</v>
      </c>
      <c r="AK353">
        <f t="shared" si="99"/>
        <v>0</v>
      </c>
      <c r="AL353">
        <f t="shared" si="100"/>
        <v>1</v>
      </c>
      <c r="AM353">
        <f t="shared" si="101"/>
        <v>0</v>
      </c>
      <c r="AN353">
        <f t="shared" si="89"/>
        <v>0</v>
      </c>
    </row>
    <row r="354" spans="1:40">
      <c r="A354" t="s">
        <v>867</v>
      </c>
      <c r="B354" t="s">
        <v>24</v>
      </c>
      <c r="C354" t="s">
        <v>135</v>
      </c>
      <c r="D354" t="s">
        <v>868</v>
      </c>
      <c r="E354" t="s">
        <v>99</v>
      </c>
      <c r="F354" t="s">
        <v>28</v>
      </c>
      <c r="G354">
        <f t="shared" si="90"/>
        <v>1</v>
      </c>
      <c r="H354">
        <f t="shared" si="91"/>
        <v>0</v>
      </c>
      <c r="I354">
        <f t="shared" si="92"/>
        <v>0</v>
      </c>
      <c r="J354">
        <f t="shared" si="93"/>
        <v>0</v>
      </c>
      <c r="K354">
        <f t="shared" si="94"/>
        <v>0</v>
      </c>
      <c r="L354" t="s">
        <v>29</v>
      </c>
      <c r="M354" t="s">
        <v>51</v>
      </c>
      <c r="N354">
        <f t="shared" si="102"/>
        <v>1</v>
      </c>
      <c r="O354" t="s">
        <v>31</v>
      </c>
      <c r="P354" t="s">
        <v>32</v>
      </c>
      <c r="Q354">
        <v>7</v>
      </c>
      <c r="R354">
        <v>4</v>
      </c>
      <c r="S354">
        <v>6</v>
      </c>
      <c r="T354">
        <v>5</v>
      </c>
      <c r="U354">
        <v>6</v>
      </c>
      <c r="V354">
        <v>6</v>
      </c>
      <c r="W354">
        <f t="shared" si="103"/>
        <v>5.666666666666667</v>
      </c>
      <c r="X354" t="s">
        <v>66</v>
      </c>
      <c r="Y354" t="s">
        <v>34</v>
      </c>
      <c r="Z354" t="s">
        <v>35</v>
      </c>
      <c r="AA354">
        <f t="shared" si="104"/>
        <v>0</v>
      </c>
      <c r="AB354">
        <v>26</v>
      </c>
      <c r="AC354" t="s">
        <v>77</v>
      </c>
      <c r="AD354">
        <f t="shared" si="105"/>
        <v>3</v>
      </c>
      <c r="AE354" t="s">
        <v>52</v>
      </c>
      <c r="AF354" t="s">
        <v>146</v>
      </c>
      <c r="AG354">
        <f t="shared" si="95"/>
        <v>0</v>
      </c>
      <c r="AH354">
        <f t="shared" si="96"/>
        <v>0</v>
      </c>
      <c r="AI354">
        <f t="shared" si="97"/>
        <v>0</v>
      </c>
      <c r="AJ354">
        <f t="shared" si="98"/>
        <v>1</v>
      </c>
      <c r="AK354">
        <f t="shared" si="99"/>
        <v>0</v>
      </c>
      <c r="AL354">
        <f t="shared" si="100"/>
        <v>0</v>
      </c>
      <c r="AM354">
        <f t="shared" si="101"/>
        <v>0</v>
      </c>
      <c r="AN354">
        <f t="shared" si="89"/>
        <v>0</v>
      </c>
    </row>
    <row r="355" spans="1:40" hidden="1">
      <c r="A355" t="s">
        <v>869</v>
      </c>
      <c r="B355" t="s">
        <v>24</v>
      </c>
      <c r="C355" t="s">
        <v>135</v>
      </c>
      <c r="D355" t="s">
        <v>870</v>
      </c>
      <c r="E355" t="s">
        <v>871</v>
      </c>
      <c r="F355" t="s">
        <v>75</v>
      </c>
      <c r="G355">
        <f t="shared" si="90"/>
        <v>0</v>
      </c>
      <c r="H355">
        <f t="shared" si="91"/>
        <v>0</v>
      </c>
      <c r="I355">
        <f t="shared" si="92"/>
        <v>0</v>
      </c>
      <c r="J355">
        <f t="shared" si="93"/>
        <v>0</v>
      </c>
      <c r="K355">
        <f t="shared" si="94"/>
        <v>0</v>
      </c>
      <c r="L355" t="s">
        <v>42</v>
      </c>
      <c r="M355" t="s">
        <v>51</v>
      </c>
      <c r="N355">
        <f t="shared" si="102"/>
        <v>1</v>
      </c>
      <c r="O355" t="s">
        <v>52</v>
      </c>
      <c r="P355" t="s">
        <v>32</v>
      </c>
      <c r="Q355">
        <v>5</v>
      </c>
      <c r="R355">
        <v>6</v>
      </c>
      <c r="S355">
        <v>6</v>
      </c>
      <c r="T355">
        <v>5</v>
      </c>
      <c r="U355">
        <v>1</v>
      </c>
      <c r="V355">
        <v>3</v>
      </c>
      <c r="W355">
        <f t="shared" si="103"/>
        <v>4.333333333333333</v>
      </c>
      <c r="X355" t="s">
        <v>76</v>
      </c>
      <c r="Y355" t="s">
        <v>54</v>
      </c>
      <c r="Z355" t="s">
        <v>62</v>
      </c>
      <c r="AA355">
        <f t="shared" si="104"/>
        <v>1</v>
      </c>
      <c r="AB355">
        <v>92</v>
      </c>
      <c r="AC355" t="s">
        <v>100</v>
      </c>
      <c r="AD355">
        <f t="shared" si="105"/>
        <v>4</v>
      </c>
      <c r="AE355" t="s">
        <v>46</v>
      </c>
      <c r="AF355" t="s">
        <v>146</v>
      </c>
      <c r="AG355">
        <f t="shared" si="95"/>
        <v>0</v>
      </c>
      <c r="AH355">
        <f t="shared" si="96"/>
        <v>0</v>
      </c>
      <c r="AI355">
        <f t="shared" si="97"/>
        <v>0</v>
      </c>
      <c r="AJ355">
        <f t="shared" si="98"/>
        <v>1</v>
      </c>
      <c r="AK355">
        <f t="shared" si="99"/>
        <v>0</v>
      </c>
      <c r="AL355">
        <f t="shared" si="100"/>
        <v>0</v>
      </c>
      <c r="AM355">
        <f t="shared" si="101"/>
        <v>0</v>
      </c>
      <c r="AN355">
        <f t="shared" si="89"/>
        <v>0</v>
      </c>
    </row>
    <row r="356" spans="1:40">
      <c r="A356" t="s">
        <v>872</v>
      </c>
      <c r="B356" t="s">
        <v>24</v>
      </c>
      <c r="C356" t="s">
        <v>135</v>
      </c>
      <c r="D356" t="s">
        <v>873</v>
      </c>
      <c r="E356" t="s">
        <v>874</v>
      </c>
      <c r="F356" t="s">
        <v>28</v>
      </c>
      <c r="G356">
        <f t="shared" si="90"/>
        <v>1</v>
      </c>
      <c r="H356">
        <f t="shared" si="91"/>
        <v>0</v>
      </c>
      <c r="I356">
        <f t="shared" si="92"/>
        <v>0</v>
      </c>
      <c r="J356">
        <f t="shared" si="93"/>
        <v>0</v>
      </c>
      <c r="K356">
        <f t="shared" si="94"/>
        <v>0</v>
      </c>
      <c r="L356" t="s">
        <v>29</v>
      </c>
      <c r="M356" t="s">
        <v>51</v>
      </c>
      <c r="N356">
        <f t="shared" si="102"/>
        <v>1</v>
      </c>
      <c r="O356" t="s">
        <v>31</v>
      </c>
      <c r="P356" t="s">
        <v>32</v>
      </c>
      <c r="Q356">
        <v>1</v>
      </c>
      <c r="R356">
        <v>8</v>
      </c>
      <c r="S356">
        <v>5</v>
      </c>
      <c r="T356">
        <v>1</v>
      </c>
      <c r="U356">
        <v>7</v>
      </c>
      <c r="V356">
        <v>8</v>
      </c>
      <c r="W356">
        <f t="shared" si="103"/>
        <v>5</v>
      </c>
      <c r="X356" t="s">
        <v>76</v>
      </c>
      <c r="Y356" t="s">
        <v>34</v>
      </c>
      <c r="Z356" t="s">
        <v>35</v>
      </c>
      <c r="AA356">
        <f t="shared" si="104"/>
        <v>0</v>
      </c>
      <c r="AB356">
        <v>28</v>
      </c>
      <c r="AC356" t="s">
        <v>77</v>
      </c>
      <c r="AD356">
        <f t="shared" si="105"/>
        <v>3</v>
      </c>
      <c r="AE356" t="s">
        <v>55</v>
      </c>
      <c r="AF356" t="s">
        <v>56</v>
      </c>
      <c r="AG356">
        <f t="shared" si="95"/>
        <v>0</v>
      </c>
      <c r="AH356">
        <f t="shared" si="96"/>
        <v>1</v>
      </c>
      <c r="AI356">
        <f t="shared" si="97"/>
        <v>0</v>
      </c>
      <c r="AJ356">
        <f t="shared" si="98"/>
        <v>0</v>
      </c>
      <c r="AK356">
        <f t="shared" si="99"/>
        <v>0</v>
      </c>
      <c r="AL356">
        <f t="shared" si="100"/>
        <v>0</v>
      </c>
      <c r="AM356">
        <f t="shared" si="101"/>
        <v>0</v>
      </c>
      <c r="AN356">
        <f t="shared" si="89"/>
        <v>0</v>
      </c>
    </row>
    <row r="357" spans="1:40" hidden="1">
      <c r="A357" t="s">
        <v>875</v>
      </c>
      <c r="B357" t="s">
        <v>24</v>
      </c>
      <c r="C357" t="s">
        <v>135</v>
      </c>
      <c r="D357" t="s">
        <v>876</v>
      </c>
      <c r="E357" t="s">
        <v>153</v>
      </c>
      <c r="F357" t="s">
        <v>75</v>
      </c>
      <c r="G357">
        <f t="shared" si="90"/>
        <v>0</v>
      </c>
      <c r="H357">
        <f t="shared" si="91"/>
        <v>0</v>
      </c>
      <c r="I357">
        <f t="shared" si="92"/>
        <v>0</v>
      </c>
      <c r="J357">
        <f t="shared" si="93"/>
        <v>0</v>
      </c>
      <c r="K357">
        <f t="shared" si="94"/>
        <v>0</v>
      </c>
      <c r="L357" t="s">
        <v>29</v>
      </c>
      <c r="M357" t="s">
        <v>51</v>
      </c>
      <c r="N357">
        <f t="shared" si="102"/>
        <v>1</v>
      </c>
      <c r="O357" t="s">
        <v>104</v>
      </c>
      <c r="P357" t="s">
        <v>32</v>
      </c>
      <c r="Q357">
        <v>0</v>
      </c>
      <c r="R357">
        <v>1</v>
      </c>
      <c r="S357">
        <v>2</v>
      </c>
      <c r="T357">
        <v>2</v>
      </c>
      <c r="U357">
        <v>1</v>
      </c>
      <c r="V357">
        <v>1</v>
      </c>
      <c r="W357">
        <f t="shared" si="103"/>
        <v>1.1666666666666667</v>
      </c>
      <c r="X357" t="s">
        <v>76</v>
      </c>
      <c r="Y357" t="s">
        <v>67</v>
      </c>
      <c r="Z357" t="s">
        <v>62</v>
      </c>
      <c r="AA357">
        <f t="shared" si="104"/>
        <v>1</v>
      </c>
      <c r="AB357">
        <v>24</v>
      </c>
      <c r="AC357" t="s">
        <v>100</v>
      </c>
      <c r="AD357">
        <f t="shared" si="105"/>
        <v>4</v>
      </c>
      <c r="AE357" t="s">
        <v>46</v>
      </c>
      <c r="AF357" t="s">
        <v>146</v>
      </c>
      <c r="AG357">
        <f t="shared" si="95"/>
        <v>0</v>
      </c>
      <c r="AH357">
        <f t="shared" si="96"/>
        <v>0</v>
      </c>
      <c r="AI357">
        <f t="shared" si="97"/>
        <v>0</v>
      </c>
      <c r="AJ357">
        <f t="shared" si="98"/>
        <v>1</v>
      </c>
      <c r="AK357">
        <f t="shared" si="99"/>
        <v>0</v>
      </c>
      <c r="AL357">
        <f t="shared" si="100"/>
        <v>0</v>
      </c>
      <c r="AM357">
        <f t="shared" si="101"/>
        <v>0</v>
      </c>
      <c r="AN357">
        <f t="shared" si="89"/>
        <v>0</v>
      </c>
    </row>
    <row r="358" spans="1:40">
      <c r="A358" t="s">
        <v>877</v>
      </c>
      <c r="B358" t="s">
        <v>24</v>
      </c>
      <c r="C358" t="s">
        <v>135</v>
      </c>
      <c r="D358" t="s">
        <v>878</v>
      </c>
      <c r="E358" t="s">
        <v>879</v>
      </c>
      <c r="F358" t="s">
        <v>52</v>
      </c>
      <c r="G358">
        <f t="shared" si="90"/>
        <v>0</v>
      </c>
      <c r="H358">
        <f t="shared" si="91"/>
        <v>0</v>
      </c>
      <c r="I358">
        <f t="shared" si="92"/>
        <v>0</v>
      </c>
      <c r="J358">
        <f t="shared" si="93"/>
        <v>0</v>
      </c>
      <c r="K358">
        <f t="shared" si="94"/>
        <v>0</v>
      </c>
      <c r="L358" t="s">
        <v>42</v>
      </c>
      <c r="M358" t="s">
        <v>43</v>
      </c>
      <c r="N358">
        <f t="shared" si="102"/>
        <v>2</v>
      </c>
      <c r="O358" t="s">
        <v>31</v>
      </c>
      <c r="P358" t="s">
        <v>32</v>
      </c>
      <c r="Q358">
        <v>7</v>
      </c>
      <c r="R358">
        <v>10</v>
      </c>
      <c r="S358">
        <v>10</v>
      </c>
      <c r="T358">
        <v>10</v>
      </c>
      <c r="U358">
        <v>5</v>
      </c>
      <c r="V358">
        <v>10</v>
      </c>
      <c r="W358">
        <f t="shared" si="103"/>
        <v>8.6666666666666661</v>
      </c>
      <c r="X358" t="s">
        <v>53</v>
      </c>
      <c r="Y358" t="s">
        <v>67</v>
      </c>
      <c r="Z358" t="s">
        <v>35</v>
      </c>
      <c r="AA358">
        <f t="shared" si="104"/>
        <v>0</v>
      </c>
      <c r="AB358">
        <v>25</v>
      </c>
      <c r="AC358" t="s">
        <v>100</v>
      </c>
      <c r="AD358">
        <f t="shared" si="105"/>
        <v>4</v>
      </c>
      <c r="AE358" t="s">
        <v>46</v>
      </c>
      <c r="AF358" t="s">
        <v>38</v>
      </c>
      <c r="AG358">
        <f t="shared" si="95"/>
        <v>1</v>
      </c>
      <c r="AH358">
        <f t="shared" si="96"/>
        <v>0</v>
      </c>
      <c r="AI358">
        <f t="shared" si="97"/>
        <v>0</v>
      </c>
      <c r="AJ358">
        <f t="shared" si="98"/>
        <v>0</v>
      </c>
      <c r="AK358">
        <f t="shared" si="99"/>
        <v>0</v>
      </c>
      <c r="AL358">
        <f t="shared" si="100"/>
        <v>0</v>
      </c>
      <c r="AM358">
        <f t="shared" si="101"/>
        <v>0</v>
      </c>
      <c r="AN358">
        <f t="shared" si="89"/>
        <v>0</v>
      </c>
    </row>
    <row r="359" spans="1:40">
      <c r="A359" t="s">
        <v>880</v>
      </c>
      <c r="B359" t="s">
        <v>24</v>
      </c>
      <c r="C359" t="s">
        <v>135</v>
      </c>
      <c r="D359" t="s">
        <v>881</v>
      </c>
      <c r="E359" t="s">
        <v>882</v>
      </c>
      <c r="F359" t="s">
        <v>28</v>
      </c>
      <c r="G359">
        <f t="shared" si="90"/>
        <v>1</v>
      </c>
      <c r="H359">
        <f t="shared" si="91"/>
        <v>0</v>
      </c>
      <c r="I359">
        <f t="shared" si="92"/>
        <v>0</v>
      </c>
      <c r="J359">
        <f t="shared" si="93"/>
        <v>0</v>
      </c>
      <c r="K359">
        <f t="shared" si="94"/>
        <v>0</v>
      </c>
      <c r="L359" t="s">
        <v>29</v>
      </c>
      <c r="M359" t="s">
        <v>43</v>
      </c>
      <c r="N359">
        <f t="shared" si="102"/>
        <v>2</v>
      </c>
      <c r="O359" t="s">
        <v>44</v>
      </c>
      <c r="P359" t="s">
        <v>32</v>
      </c>
      <c r="Q359">
        <v>4</v>
      </c>
      <c r="R359">
        <v>5</v>
      </c>
      <c r="S359">
        <v>5</v>
      </c>
      <c r="T359">
        <v>5</v>
      </c>
      <c r="U359">
        <v>6</v>
      </c>
      <c r="V359">
        <v>6</v>
      </c>
      <c r="W359">
        <f t="shared" si="103"/>
        <v>5.166666666666667</v>
      </c>
      <c r="X359" t="s">
        <v>76</v>
      </c>
      <c r="Y359" t="s">
        <v>54</v>
      </c>
      <c r="Z359" t="s">
        <v>35</v>
      </c>
      <c r="AA359">
        <f t="shared" si="104"/>
        <v>0</v>
      </c>
      <c r="AB359">
        <v>42</v>
      </c>
      <c r="AC359" t="s">
        <v>100</v>
      </c>
      <c r="AD359">
        <f t="shared" si="105"/>
        <v>4</v>
      </c>
      <c r="AE359" t="s">
        <v>55</v>
      </c>
      <c r="AF359" t="s">
        <v>105</v>
      </c>
      <c r="AG359">
        <f t="shared" si="95"/>
        <v>0</v>
      </c>
      <c r="AH359">
        <f t="shared" si="96"/>
        <v>0</v>
      </c>
      <c r="AI359">
        <f t="shared" si="97"/>
        <v>0</v>
      </c>
      <c r="AJ359">
        <f t="shared" si="98"/>
        <v>0</v>
      </c>
      <c r="AK359">
        <f t="shared" si="99"/>
        <v>1</v>
      </c>
      <c r="AL359">
        <f t="shared" si="100"/>
        <v>0</v>
      </c>
      <c r="AM359">
        <f t="shared" si="101"/>
        <v>0</v>
      </c>
      <c r="AN359">
        <f t="shared" si="89"/>
        <v>0</v>
      </c>
    </row>
    <row r="360" spans="1:40">
      <c r="A360" t="s">
        <v>883</v>
      </c>
      <c r="B360" t="s">
        <v>24</v>
      </c>
      <c r="C360" t="s">
        <v>135</v>
      </c>
      <c r="D360" t="s">
        <v>631</v>
      </c>
      <c r="E360" t="s">
        <v>121</v>
      </c>
      <c r="F360" t="s">
        <v>28</v>
      </c>
      <c r="G360">
        <f t="shared" si="90"/>
        <v>1</v>
      </c>
      <c r="H360">
        <f t="shared" si="91"/>
        <v>0</v>
      </c>
      <c r="I360">
        <f t="shared" si="92"/>
        <v>0</v>
      </c>
      <c r="J360">
        <f t="shared" si="93"/>
        <v>0</v>
      </c>
      <c r="K360">
        <f t="shared" si="94"/>
        <v>0</v>
      </c>
      <c r="L360" t="s">
        <v>29</v>
      </c>
      <c r="M360" t="s">
        <v>51</v>
      </c>
      <c r="N360">
        <f t="shared" si="102"/>
        <v>1</v>
      </c>
      <c r="O360" t="s">
        <v>116</v>
      </c>
      <c r="P360" t="s">
        <v>32</v>
      </c>
      <c r="Q360">
        <v>2</v>
      </c>
      <c r="R360">
        <v>3</v>
      </c>
      <c r="S360">
        <v>3</v>
      </c>
      <c r="T360">
        <v>3</v>
      </c>
      <c r="U360">
        <v>3</v>
      </c>
      <c r="V360">
        <v>3</v>
      </c>
      <c r="W360">
        <f t="shared" si="103"/>
        <v>2.8333333333333335</v>
      </c>
      <c r="X360" t="s">
        <v>66</v>
      </c>
      <c r="Y360" t="s">
        <v>67</v>
      </c>
      <c r="Z360" t="s">
        <v>35</v>
      </c>
      <c r="AA360">
        <f t="shared" si="104"/>
        <v>0</v>
      </c>
      <c r="AB360">
        <v>21</v>
      </c>
      <c r="AC360" t="s">
        <v>77</v>
      </c>
      <c r="AD360">
        <f t="shared" si="105"/>
        <v>3</v>
      </c>
      <c r="AE360" t="s">
        <v>46</v>
      </c>
      <c r="AF360" t="s">
        <v>146</v>
      </c>
      <c r="AG360">
        <f t="shared" si="95"/>
        <v>0</v>
      </c>
      <c r="AH360">
        <f t="shared" si="96"/>
        <v>0</v>
      </c>
      <c r="AI360">
        <f t="shared" si="97"/>
        <v>0</v>
      </c>
      <c r="AJ360">
        <f t="shared" si="98"/>
        <v>1</v>
      </c>
      <c r="AK360">
        <f t="shared" si="99"/>
        <v>0</v>
      </c>
      <c r="AL360">
        <f t="shared" si="100"/>
        <v>0</v>
      </c>
      <c r="AM360">
        <f t="shared" si="101"/>
        <v>0</v>
      </c>
      <c r="AN360">
        <f t="shared" si="89"/>
        <v>0</v>
      </c>
    </row>
    <row r="361" spans="1:40">
      <c r="A361" t="s">
        <v>884</v>
      </c>
      <c r="B361" t="s">
        <v>24</v>
      </c>
      <c r="C361" t="s">
        <v>135</v>
      </c>
      <c r="D361" t="s">
        <v>885</v>
      </c>
      <c r="E361" t="s">
        <v>253</v>
      </c>
      <c r="F361" t="s">
        <v>28</v>
      </c>
      <c r="G361">
        <f t="shared" si="90"/>
        <v>1</v>
      </c>
      <c r="H361">
        <f t="shared" si="91"/>
        <v>0</v>
      </c>
      <c r="I361">
        <f t="shared" si="92"/>
        <v>0</v>
      </c>
      <c r="J361">
        <f t="shared" si="93"/>
        <v>0</v>
      </c>
      <c r="K361">
        <f t="shared" si="94"/>
        <v>0</v>
      </c>
      <c r="L361" t="s">
        <v>42</v>
      </c>
      <c r="M361" t="s">
        <v>91</v>
      </c>
      <c r="N361">
        <f t="shared" si="102"/>
        <v>3</v>
      </c>
      <c r="O361" t="s">
        <v>31</v>
      </c>
      <c r="P361" t="s">
        <v>32</v>
      </c>
      <c r="Q361">
        <v>7</v>
      </c>
      <c r="R361">
        <v>8</v>
      </c>
      <c r="S361">
        <v>9</v>
      </c>
      <c r="T361">
        <v>7</v>
      </c>
      <c r="U361">
        <v>7</v>
      </c>
      <c r="V361">
        <v>6</v>
      </c>
      <c r="W361">
        <f t="shared" si="103"/>
        <v>7.333333333333333</v>
      </c>
      <c r="X361" t="s">
        <v>53</v>
      </c>
      <c r="Y361" t="s">
        <v>67</v>
      </c>
      <c r="Z361" t="s">
        <v>35</v>
      </c>
      <c r="AA361">
        <f t="shared" si="104"/>
        <v>0</v>
      </c>
      <c r="AB361">
        <v>24</v>
      </c>
      <c r="AC361" t="s">
        <v>77</v>
      </c>
      <c r="AD361">
        <f t="shared" si="105"/>
        <v>3</v>
      </c>
      <c r="AE361" t="s">
        <v>37</v>
      </c>
      <c r="AF361" t="s">
        <v>38</v>
      </c>
      <c r="AG361">
        <f t="shared" si="95"/>
        <v>1</v>
      </c>
      <c r="AH361">
        <f t="shared" si="96"/>
        <v>0</v>
      </c>
      <c r="AI361">
        <f t="shared" si="97"/>
        <v>0</v>
      </c>
      <c r="AJ361">
        <f t="shared" si="98"/>
        <v>0</v>
      </c>
      <c r="AK361">
        <f t="shared" si="99"/>
        <v>0</v>
      </c>
      <c r="AL361">
        <f t="shared" si="100"/>
        <v>0</v>
      </c>
      <c r="AM361">
        <f t="shared" si="101"/>
        <v>0</v>
      </c>
      <c r="AN361">
        <f t="shared" si="89"/>
        <v>0</v>
      </c>
    </row>
    <row r="362" spans="1:40" hidden="1">
      <c r="A362" t="s">
        <v>886</v>
      </c>
      <c r="B362" t="s">
        <v>24</v>
      </c>
      <c r="C362" t="s">
        <v>135</v>
      </c>
      <c r="D362" t="s">
        <v>887</v>
      </c>
      <c r="E362" t="s">
        <v>186</v>
      </c>
      <c r="F362" t="s">
        <v>28</v>
      </c>
      <c r="G362">
        <f t="shared" si="90"/>
        <v>1</v>
      </c>
      <c r="H362">
        <f t="shared" si="91"/>
        <v>0</v>
      </c>
      <c r="I362">
        <f t="shared" si="92"/>
        <v>0</v>
      </c>
      <c r="J362">
        <f t="shared" si="93"/>
        <v>0</v>
      </c>
      <c r="K362">
        <f t="shared" si="94"/>
        <v>0</v>
      </c>
      <c r="L362" t="s">
        <v>29</v>
      </c>
      <c r="M362" t="s">
        <v>43</v>
      </c>
      <c r="N362">
        <f t="shared" si="102"/>
        <v>2</v>
      </c>
      <c r="O362" t="s">
        <v>31</v>
      </c>
      <c r="P362" t="s">
        <v>32</v>
      </c>
      <c r="Q362">
        <v>4</v>
      </c>
      <c r="R362">
        <v>7</v>
      </c>
      <c r="S362">
        <v>6</v>
      </c>
      <c r="T362">
        <v>6</v>
      </c>
      <c r="U362">
        <v>6</v>
      </c>
      <c r="V362">
        <v>7</v>
      </c>
      <c r="W362">
        <f t="shared" si="103"/>
        <v>6</v>
      </c>
      <c r="X362" t="s">
        <v>76</v>
      </c>
      <c r="Y362" t="s">
        <v>67</v>
      </c>
      <c r="Z362" t="s">
        <v>62</v>
      </c>
      <c r="AA362">
        <f t="shared" si="104"/>
        <v>1</v>
      </c>
      <c r="AB362">
        <v>26</v>
      </c>
      <c r="AC362" t="s">
        <v>77</v>
      </c>
      <c r="AD362">
        <f t="shared" si="105"/>
        <v>3</v>
      </c>
      <c r="AE362" t="s">
        <v>37</v>
      </c>
      <c r="AF362" t="s">
        <v>38</v>
      </c>
      <c r="AG362">
        <f t="shared" si="95"/>
        <v>1</v>
      </c>
      <c r="AH362">
        <f t="shared" si="96"/>
        <v>0</v>
      </c>
      <c r="AI362">
        <f t="shared" si="97"/>
        <v>0</v>
      </c>
      <c r="AJ362">
        <f t="shared" si="98"/>
        <v>0</v>
      </c>
      <c r="AK362">
        <f t="shared" si="99"/>
        <v>0</v>
      </c>
      <c r="AL362">
        <f t="shared" si="100"/>
        <v>0</v>
      </c>
      <c r="AM362">
        <f t="shared" si="101"/>
        <v>0</v>
      </c>
      <c r="AN362">
        <f t="shared" si="89"/>
        <v>0</v>
      </c>
    </row>
    <row r="363" spans="1:40">
      <c r="A363" t="s">
        <v>888</v>
      </c>
      <c r="B363" t="s">
        <v>24</v>
      </c>
      <c r="C363" t="s">
        <v>135</v>
      </c>
      <c r="D363" t="s">
        <v>889</v>
      </c>
      <c r="E363" t="s">
        <v>492</v>
      </c>
      <c r="F363" t="s">
        <v>28</v>
      </c>
      <c r="G363">
        <f t="shared" si="90"/>
        <v>1</v>
      </c>
      <c r="H363">
        <f t="shared" si="91"/>
        <v>0</v>
      </c>
      <c r="I363">
        <f t="shared" si="92"/>
        <v>0</v>
      </c>
      <c r="J363">
        <f t="shared" si="93"/>
        <v>0</v>
      </c>
      <c r="K363">
        <f t="shared" si="94"/>
        <v>0</v>
      </c>
      <c r="L363" t="s">
        <v>29</v>
      </c>
      <c r="M363" t="s">
        <v>51</v>
      </c>
      <c r="N363">
        <f t="shared" si="102"/>
        <v>1</v>
      </c>
      <c r="O363" t="s">
        <v>52</v>
      </c>
      <c r="P363" t="s">
        <v>32</v>
      </c>
      <c r="Q363">
        <v>2</v>
      </c>
      <c r="R363">
        <v>8</v>
      </c>
      <c r="S363">
        <v>8</v>
      </c>
      <c r="T363">
        <v>9</v>
      </c>
      <c r="U363">
        <v>8</v>
      </c>
      <c r="V363">
        <v>10</v>
      </c>
      <c r="W363">
        <f t="shared" si="103"/>
        <v>7.5</v>
      </c>
      <c r="X363" t="s">
        <v>66</v>
      </c>
      <c r="Y363" t="s">
        <v>67</v>
      </c>
      <c r="Z363" t="s">
        <v>35</v>
      </c>
      <c r="AA363">
        <f t="shared" si="104"/>
        <v>0</v>
      </c>
      <c r="AB363">
        <v>30</v>
      </c>
      <c r="AC363" t="s">
        <v>77</v>
      </c>
      <c r="AD363">
        <f t="shared" si="105"/>
        <v>3</v>
      </c>
      <c r="AE363" t="s">
        <v>37</v>
      </c>
      <c r="AF363" t="s">
        <v>105</v>
      </c>
      <c r="AG363">
        <f t="shared" si="95"/>
        <v>0</v>
      </c>
      <c r="AH363">
        <f t="shared" si="96"/>
        <v>0</v>
      </c>
      <c r="AI363">
        <f t="shared" si="97"/>
        <v>0</v>
      </c>
      <c r="AJ363">
        <f t="shared" si="98"/>
        <v>0</v>
      </c>
      <c r="AK363">
        <f t="shared" si="99"/>
        <v>1</v>
      </c>
      <c r="AL363">
        <f t="shared" si="100"/>
        <v>0</v>
      </c>
      <c r="AM363">
        <f t="shared" si="101"/>
        <v>0</v>
      </c>
      <c r="AN363">
        <f t="shared" si="89"/>
        <v>0</v>
      </c>
    </row>
    <row r="364" spans="1:40">
      <c r="A364" t="s">
        <v>890</v>
      </c>
      <c r="B364" t="s">
        <v>24</v>
      </c>
      <c r="C364" t="s">
        <v>135</v>
      </c>
      <c r="D364" t="s">
        <v>891</v>
      </c>
      <c r="E364" t="s">
        <v>892</v>
      </c>
      <c r="F364" t="s">
        <v>50</v>
      </c>
      <c r="G364">
        <f t="shared" si="90"/>
        <v>0</v>
      </c>
      <c r="H364">
        <f t="shared" si="91"/>
        <v>1</v>
      </c>
      <c r="I364">
        <f t="shared" si="92"/>
        <v>0</v>
      </c>
      <c r="J364">
        <f t="shared" si="93"/>
        <v>0</v>
      </c>
      <c r="K364">
        <f t="shared" si="94"/>
        <v>0</v>
      </c>
      <c r="L364" t="s">
        <v>29</v>
      </c>
      <c r="M364" t="s">
        <v>84</v>
      </c>
      <c r="N364">
        <f t="shared" si="102"/>
        <v>4</v>
      </c>
      <c r="O364" t="s">
        <v>52</v>
      </c>
      <c r="P364" t="s">
        <v>82</v>
      </c>
      <c r="Q364">
        <v>6</v>
      </c>
      <c r="R364">
        <v>10</v>
      </c>
      <c r="S364">
        <v>10</v>
      </c>
      <c r="T364">
        <v>10</v>
      </c>
      <c r="U364">
        <v>10</v>
      </c>
      <c r="V364">
        <v>10</v>
      </c>
      <c r="W364">
        <f t="shared" si="103"/>
        <v>9.3333333333333339</v>
      </c>
      <c r="X364" t="s">
        <v>76</v>
      </c>
      <c r="Y364" t="s">
        <v>110</v>
      </c>
      <c r="Z364" t="s">
        <v>35</v>
      </c>
      <c r="AA364">
        <f t="shared" si="104"/>
        <v>0</v>
      </c>
      <c r="AB364">
        <v>27</v>
      </c>
      <c r="AC364" t="s">
        <v>77</v>
      </c>
      <c r="AD364">
        <f t="shared" si="105"/>
        <v>3</v>
      </c>
      <c r="AE364" t="s">
        <v>55</v>
      </c>
      <c r="AF364" t="s">
        <v>38</v>
      </c>
      <c r="AG364">
        <f t="shared" si="95"/>
        <v>1</v>
      </c>
      <c r="AH364">
        <f t="shared" si="96"/>
        <v>0</v>
      </c>
      <c r="AI364">
        <f t="shared" si="97"/>
        <v>0</v>
      </c>
      <c r="AJ364">
        <f t="shared" si="98"/>
        <v>0</v>
      </c>
      <c r="AK364">
        <f t="shared" si="99"/>
        <v>0</v>
      </c>
      <c r="AL364">
        <f t="shared" si="100"/>
        <v>0</v>
      </c>
      <c r="AM364">
        <f t="shared" si="101"/>
        <v>0</v>
      </c>
      <c r="AN364">
        <f t="shared" si="89"/>
        <v>0</v>
      </c>
    </row>
    <row r="365" spans="1:40">
      <c r="A365" t="s">
        <v>893</v>
      </c>
      <c r="B365" t="s">
        <v>24</v>
      </c>
      <c r="C365" t="s">
        <v>135</v>
      </c>
      <c r="D365" t="s">
        <v>894</v>
      </c>
      <c r="E365" t="s">
        <v>99</v>
      </c>
      <c r="F365" t="s">
        <v>50</v>
      </c>
      <c r="G365">
        <f t="shared" si="90"/>
        <v>0</v>
      </c>
      <c r="H365">
        <f t="shared" si="91"/>
        <v>1</v>
      </c>
      <c r="I365">
        <f t="shared" si="92"/>
        <v>0</v>
      </c>
      <c r="J365">
        <f t="shared" si="93"/>
        <v>0</v>
      </c>
      <c r="K365">
        <f t="shared" si="94"/>
        <v>0</v>
      </c>
      <c r="L365" t="s">
        <v>29</v>
      </c>
      <c r="M365" t="s">
        <v>51</v>
      </c>
      <c r="N365">
        <f t="shared" si="102"/>
        <v>1</v>
      </c>
      <c r="O365" t="s">
        <v>116</v>
      </c>
      <c r="P365" t="s">
        <v>32</v>
      </c>
      <c r="Q365">
        <v>0</v>
      </c>
      <c r="R365">
        <v>4</v>
      </c>
      <c r="S365">
        <v>1</v>
      </c>
      <c r="T365">
        <v>0</v>
      </c>
      <c r="U365">
        <v>1</v>
      </c>
      <c r="V365">
        <v>3</v>
      </c>
      <c r="W365">
        <f t="shared" si="103"/>
        <v>1.5</v>
      </c>
      <c r="X365" t="s">
        <v>53</v>
      </c>
      <c r="Y365" t="s">
        <v>67</v>
      </c>
      <c r="Z365" t="s">
        <v>35</v>
      </c>
      <c r="AA365">
        <f t="shared" si="104"/>
        <v>0</v>
      </c>
      <c r="AB365">
        <v>28</v>
      </c>
      <c r="AC365" t="s">
        <v>77</v>
      </c>
      <c r="AD365">
        <f t="shared" si="105"/>
        <v>3</v>
      </c>
      <c r="AE365" t="s">
        <v>46</v>
      </c>
      <c r="AF365" t="s">
        <v>146</v>
      </c>
      <c r="AG365">
        <f t="shared" si="95"/>
        <v>0</v>
      </c>
      <c r="AH365">
        <f t="shared" si="96"/>
        <v>0</v>
      </c>
      <c r="AI365">
        <f t="shared" si="97"/>
        <v>0</v>
      </c>
      <c r="AJ365">
        <f t="shared" si="98"/>
        <v>1</v>
      </c>
      <c r="AK365">
        <f t="shared" si="99"/>
        <v>0</v>
      </c>
      <c r="AL365">
        <f t="shared" si="100"/>
        <v>0</v>
      </c>
      <c r="AM365">
        <f t="shared" si="101"/>
        <v>0</v>
      </c>
      <c r="AN365">
        <f t="shared" si="89"/>
        <v>0</v>
      </c>
    </row>
    <row r="366" spans="1:40" hidden="1">
      <c r="A366" t="s">
        <v>895</v>
      </c>
      <c r="B366" t="s">
        <v>24</v>
      </c>
      <c r="C366" t="s">
        <v>135</v>
      </c>
      <c r="D366" t="s">
        <v>896</v>
      </c>
      <c r="E366" t="s">
        <v>141</v>
      </c>
      <c r="F366" t="s">
        <v>28</v>
      </c>
      <c r="G366">
        <f t="shared" si="90"/>
        <v>1</v>
      </c>
      <c r="H366">
        <f t="shared" si="91"/>
        <v>0</v>
      </c>
      <c r="I366">
        <f t="shared" si="92"/>
        <v>0</v>
      </c>
      <c r="J366">
        <f t="shared" si="93"/>
        <v>0</v>
      </c>
      <c r="K366">
        <f t="shared" si="94"/>
        <v>0</v>
      </c>
      <c r="L366" t="s">
        <v>42</v>
      </c>
      <c r="M366" t="s">
        <v>91</v>
      </c>
      <c r="N366">
        <f t="shared" si="102"/>
        <v>3</v>
      </c>
      <c r="O366" t="s">
        <v>568</v>
      </c>
      <c r="P366" t="s">
        <v>82</v>
      </c>
      <c r="Q366">
        <v>6</v>
      </c>
      <c r="R366">
        <v>8</v>
      </c>
      <c r="S366">
        <v>7</v>
      </c>
      <c r="T366">
        <v>7</v>
      </c>
      <c r="U366">
        <v>5</v>
      </c>
      <c r="V366">
        <v>6</v>
      </c>
      <c r="W366">
        <f t="shared" si="103"/>
        <v>6.5</v>
      </c>
      <c r="X366" t="s">
        <v>53</v>
      </c>
      <c r="Y366" t="s">
        <v>67</v>
      </c>
      <c r="Z366" t="s">
        <v>62</v>
      </c>
      <c r="AA366">
        <f t="shared" si="104"/>
        <v>1</v>
      </c>
      <c r="AB366">
        <v>29</v>
      </c>
      <c r="AC366" t="s">
        <v>77</v>
      </c>
      <c r="AD366">
        <f t="shared" si="105"/>
        <v>3</v>
      </c>
      <c r="AE366" t="s">
        <v>37</v>
      </c>
      <c r="AF366" t="s">
        <v>105</v>
      </c>
      <c r="AG366">
        <f t="shared" si="95"/>
        <v>0</v>
      </c>
      <c r="AH366">
        <f t="shared" si="96"/>
        <v>0</v>
      </c>
      <c r="AI366">
        <f t="shared" si="97"/>
        <v>0</v>
      </c>
      <c r="AJ366">
        <f t="shared" si="98"/>
        <v>0</v>
      </c>
      <c r="AK366">
        <f t="shared" si="99"/>
        <v>1</v>
      </c>
      <c r="AL366">
        <f t="shared" si="100"/>
        <v>0</v>
      </c>
      <c r="AM366">
        <f t="shared" si="101"/>
        <v>0</v>
      </c>
      <c r="AN366">
        <f t="shared" si="89"/>
        <v>0</v>
      </c>
    </row>
    <row r="367" spans="1:40" hidden="1">
      <c r="A367" t="s">
        <v>897</v>
      </c>
      <c r="B367" t="s">
        <v>24</v>
      </c>
      <c r="C367" t="s">
        <v>135</v>
      </c>
      <c r="D367" t="s">
        <v>898</v>
      </c>
      <c r="E367" t="s">
        <v>530</v>
      </c>
      <c r="F367" t="s">
        <v>28</v>
      </c>
      <c r="G367">
        <f t="shared" si="90"/>
        <v>1</v>
      </c>
      <c r="H367">
        <f t="shared" si="91"/>
        <v>0</v>
      </c>
      <c r="I367">
        <f t="shared" si="92"/>
        <v>0</v>
      </c>
      <c r="J367">
        <f t="shared" si="93"/>
        <v>0</v>
      </c>
      <c r="K367">
        <f t="shared" si="94"/>
        <v>0</v>
      </c>
      <c r="L367" t="s">
        <v>42</v>
      </c>
      <c r="M367" t="s">
        <v>51</v>
      </c>
      <c r="N367">
        <f t="shared" si="102"/>
        <v>1</v>
      </c>
      <c r="O367" t="s">
        <v>52</v>
      </c>
      <c r="P367" t="s">
        <v>32</v>
      </c>
      <c r="Q367">
        <v>0</v>
      </c>
      <c r="R367">
        <v>0</v>
      </c>
      <c r="S367">
        <v>0</v>
      </c>
      <c r="T367">
        <v>0</v>
      </c>
      <c r="U367">
        <v>0</v>
      </c>
      <c r="V367">
        <v>0</v>
      </c>
      <c r="W367">
        <f t="shared" si="103"/>
        <v>0</v>
      </c>
      <c r="X367" t="s">
        <v>53</v>
      </c>
      <c r="Y367" t="s">
        <v>54</v>
      </c>
      <c r="Z367" t="s">
        <v>62</v>
      </c>
      <c r="AA367">
        <f t="shared" si="104"/>
        <v>1</v>
      </c>
      <c r="AB367">
        <v>26</v>
      </c>
      <c r="AC367" t="s">
        <v>77</v>
      </c>
      <c r="AD367">
        <f t="shared" si="105"/>
        <v>3</v>
      </c>
      <c r="AE367" t="s">
        <v>46</v>
      </c>
      <c r="AF367" t="s">
        <v>146</v>
      </c>
      <c r="AG367">
        <f t="shared" si="95"/>
        <v>0</v>
      </c>
      <c r="AH367">
        <f t="shared" si="96"/>
        <v>0</v>
      </c>
      <c r="AI367">
        <f t="shared" si="97"/>
        <v>0</v>
      </c>
      <c r="AJ367">
        <f t="shared" si="98"/>
        <v>1</v>
      </c>
      <c r="AK367">
        <f t="shared" si="99"/>
        <v>0</v>
      </c>
      <c r="AL367">
        <f t="shared" si="100"/>
        <v>0</v>
      </c>
      <c r="AM367">
        <f t="shared" si="101"/>
        <v>0</v>
      </c>
      <c r="AN367">
        <f t="shared" si="89"/>
        <v>0</v>
      </c>
    </row>
    <row r="368" spans="1:40">
      <c r="A368" t="s">
        <v>899</v>
      </c>
      <c r="B368" t="s">
        <v>24</v>
      </c>
      <c r="C368" t="s">
        <v>135</v>
      </c>
      <c r="D368" t="s">
        <v>900</v>
      </c>
      <c r="E368" t="s">
        <v>200</v>
      </c>
      <c r="F368" t="s">
        <v>50</v>
      </c>
      <c r="G368">
        <f t="shared" si="90"/>
        <v>0</v>
      </c>
      <c r="H368">
        <f t="shared" si="91"/>
        <v>1</v>
      </c>
      <c r="I368">
        <f t="shared" si="92"/>
        <v>0</v>
      </c>
      <c r="J368">
        <f t="shared" si="93"/>
        <v>0</v>
      </c>
      <c r="K368">
        <f t="shared" si="94"/>
        <v>0</v>
      </c>
      <c r="L368" t="s">
        <v>29</v>
      </c>
      <c r="M368" t="s">
        <v>51</v>
      </c>
      <c r="N368">
        <f t="shared" si="102"/>
        <v>1</v>
      </c>
      <c r="O368" t="s">
        <v>44</v>
      </c>
      <c r="P368" t="s">
        <v>32</v>
      </c>
      <c r="Q368">
        <v>3</v>
      </c>
      <c r="R368">
        <v>3</v>
      </c>
      <c r="S368">
        <v>3</v>
      </c>
      <c r="T368">
        <v>3</v>
      </c>
      <c r="U368">
        <v>3</v>
      </c>
      <c r="V368">
        <v>4</v>
      </c>
      <c r="W368">
        <f t="shared" si="103"/>
        <v>3.1666666666666665</v>
      </c>
      <c r="X368" t="s">
        <v>76</v>
      </c>
      <c r="Y368" t="s">
        <v>34</v>
      </c>
      <c r="Z368" t="s">
        <v>35</v>
      </c>
      <c r="AA368">
        <f t="shared" si="104"/>
        <v>0</v>
      </c>
      <c r="AB368">
        <v>29</v>
      </c>
      <c r="AC368" t="s">
        <v>77</v>
      </c>
      <c r="AD368">
        <f t="shared" si="105"/>
        <v>3</v>
      </c>
      <c r="AE368" t="s">
        <v>55</v>
      </c>
      <c r="AF368" t="s">
        <v>56</v>
      </c>
      <c r="AG368">
        <f t="shared" si="95"/>
        <v>0</v>
      </c>
      <c r="AH368">
        <f t="shared" si="96"/>
        <v>1</v>
      </c>
      <c r="AI368">
        <f t="shared" si="97"/>
        <v>0</v>
      </c>
      <c r="AJ368">
        <f t="shared" si="98"/>
        <v>0</v>
      </c>
      <c r="AK368">
        <f t="shared" si="99"/>
        <v>0</v>
      </c>
      <c r="AL368">
        <f t="shared" si="100"/>
        <v>0</v>
      </c>
      <c r="AM368">
        <f t="shared" si="101"/>
        <v>0</v>
      </c>
      <c r="AN368">
        <f t="shared" si="89"/>
        <v>0</v>
      </c>
    </row>
    <row r="369" spans="1:40">
      <c r="A369" t="s">
        <v>901</v>
      </c>
      <c r="B369" t="s">
        <v>24</v>
      </c>
      <c r="C369" t="s">
        <v>135</v>
      </c>
      <c r="D369" t="s">
        <v>902</v>
      </c>
      <c r="E369" t="s">
        <v>65</v>
      </c>
      <c r="F369" t="s">
        <v>52</v>
      </c>
      <c r="G369">
        <f t="shared" si="90"/>
        <v>0</v>
      </c>
      <c r="H369">
        <f t="shared" si="91"/>
        <v>0</v>
      </c>
      <c r="I369">
        <f t="shared" si="92"/>
        <v>0</v>
      </c>
      <c r="J369">
        <f t="shared" si="93"/>
        <v>0</v>
      </c>
      <c r="K369">
        <f t="shared" si="94"/>
        <v>0</v>
      </c>
      <c r="L369" t="s">
        <v>42</v>
      </c>
      <c r="M369" t="s">
        <v>91</v>
      </c>
      <c r="N369">
        <f t="shared" si="102"/>
        <v>3</v>
      </c>
      <c r="O369" t="s">
        <v>44</v>
      </c>
      <c r="P369" t="s">
        <v>52</v>
      </c>
      <c r="Q369">
        <v>3</v>
      </c>
      <c r="R369">
        <v>5</v>
      </c>
      <c r="S369">
        <v>7</v>
      </c>
      <c r="T369">
        <v>2</v>
      </c>
      <c r="U369">
        <v>5</v>
      </c>
      <c r="V369">
        <v>7</v>
      </c>
      <c r="W369">
        <f t="shared" si="103"/>
        <v>4.833333333333333</v>
      </c>
      <c r="X369" t="s">
        <v>53</v>
      </c>
      <c r="Y369" t="s">
        <v>34</v>
      </c>
      <c r="Z369" t="s">
        <v>35</v>
      </c>
      <c r="AA369">
        <f t="shared" si="104"/>
        <v>0</v>
      </c>
      <c r="AB369">
        <v>60</v>
      </c>
      <c r="AC369" t="s">
        <v>100</v>
      </c>
      <c r="AD369">
        <f t="shared" si="105"/>
        <v>4</v>
      </c>
      <c r="AE369" t="s">
        <v>37</v>
      </c>
      <c r="AF369" t="s">
        <v>105</v>
      </c>
      <c r="AG369">
        <f t="shared" si="95"/>
        <v>0</v>
      </c>
      <c r="AH369">
        <f t="shared" si="96"/>
        <v>0</v>
      </c>
      <c r="AI369">
        <f t="shared" si="97"/>
        <v>0</v>
      </c>
      <c r="AJ369">
        <f t="shared" si="98"/>
        <v>0</v>
      </c>
      <c r="AK369">
        <f t="shared" si="99"/>
        <v>1</v>
      </c>
      <c r="AL369">
        <f t="shared" si="100"/>
        <v>0</v>
      </c>
      <c r="AM369">
        <f t="shared" si="101"/>
        <v>0</v>
      </c>
      <c r="AN369">
        <f t="shared" si="89"/>
        <v>0</v>
      </c>
    </row>
    <row r="370" spans="1:40">
      <c r="A370" t="s">
        <v>903</v>
      </c>
      <c r="B370" t="s">
        <v>24</v>
      </c>
      <c r="C370" t="s">
        <v>135</v>
      </c>
      <c r="D370" t="s">
        <v>904</v>
      </c>
      <c r="E370" t="s">
        <v>577</v>
      </c>
      <c r="F370" t="s">
        <v>28</v>
      </c>
      <c r="G370">
        <f t="shared" si="90"/>
        <v>1</v>
      </c>
      <c r="H370">
        <f t="shared" si="91"/>
        <v>0</v>
      </c>
      <c r="I370">
        <f t="shared" si="92"/>
        <v>0</v>
      </c>
      <c r="J370">
        <f t="shared" si="93"/>
        <v>0</v>
      </c>
      <c r="K370">
        <f t="shared" si="94"/>
        <v>0</v>
      </c>
      <c r="L370" t="s">
        <v>29</v>
      </c>
      <c r="M370" t="s">
        <v>51</v>
      </c>
      <c r="N370">
        <f t="shared" si="102"/>
        <v>1</v>
      </c>
      <c r="O370" t="s">
        <v>31</v>
      </c>
      <c r="P370" t="s">
        <v>32</v>
      </c>
      <c r="Q370">
        <v>5</v>
      </c>
      <c r="R370">
        <v>8</v>
      </c>
      <c r="S370">
        <v>8</v>
      </c>
      <c r="T370">
        <v>5</v>
      </c>
      <c r="U370">
        <v>5</v>
      </c>
      <c r="V370">
        <v>6</v>
      </c>
      <c r="W370">
        <f t="shared" si="103"/>
        <v>6.166666666666667</v>
      </c>
      <c r="X370" t="s">
        <v>76</v>
      </c>
      <c r="Y370" t="s">
        <v>67</v>
      </c>
      <c r="Z370" t="s">
        <v>35</v>
      </c>
      <c r="AA370">
        <f t="shared" si="104"/>
        <v>0</v>
      </c>
      <c r="AB370">
        <v>25</v>
      </c>
      <c r="AC370" t="s">
        <v>77</v>
      </c>
      <c r="AD370">
        <f t="shared" si="105"/>
        <v>3</v>
      </c>
      <c r="AE370" t="s">
        <v>55</v>
      </c>
      <c r="AF370" t="s">
        <v>56</v>
      </c>
      <c r="AG370">
        <f t="shared" si="95"/>
        <v>0</v>
      </c>
      <c r="AH370">
        <f t="shared" si="96"/>
        <v>1</v>
      </c>
      <c r="AI370">
        <f t="shared" si="97"/>
        <v>0</v>
      </c>
      <c r="AJ370">
        <f t="shared" si="98"/>
        <v>0</v>
      </c>
      <c r="AK370">
        <f t="shared" si="99"/>
        <v>0</v>
      </c>
      <c r="AL370">
        <f t="shared" si="100"/>
        <v>0</v>
      </c>
      <c r="AM370">
        <f t="shared" si="101"/>
        <v>0</v>
      </c>
      <c r="AN370">
        <f t="shared" si="89"/>
        <v>0</v>
      </c>
    </row>
    <row r="371" spans="1:40" hidden="1">
      <c r="A371" t="s">
        <v>905</v>
      </c>
      <c r="B371" t="s">
        <v>24</v>
      </c>
      <c r="C371" t="s">
        <v>135</v>
      </c>
      <c r="D371" t="s">
        <v>906</v>
      </c>
      <c r="E371" t="s">
        <v>907</v>
      </c>
      <c r="F371" t="s">
        <v>52</v>
      </c>
      <c r="G371">
        <f t="shared" si="90"/>
        <v>0</v>
      </c>
      <c r="H371">
        <f t="shared" si="91"/>
        <v>0</v>
      </c>
      <c r="I371">
        <f t="shared" si="92"/>
        <v>0</v>
      </c>
      <c r="J371">
        <f t="shared" si="93"/>
        <v>0</v>
      </c>
      <c r="K371">
        <f t="shared" si="94"/>
        <v>0</v>
      </c>
      <c r="L371" t="s">
        <v>42</v>
      </c>
      <c r="M371" t="s">
        <v>51</v>
      </c>
      <c r="N371">
        <f t="shared" si="102"/>
        <v>1</v>
      </c>
      <c r="O371" t="s">
        <v>109</v>
      </c>
      <c r="P371" t="s">
        <v>45</v>
      </c>
      <c r="Q371">
        <v>0</v>
      </c>
      <c r="R371">
        <v>0</v>
      </c>
      <c r="S371">
        <v>1</v>
      </c>
      <c r="T371">
        <v>3</v>
      </c>
      <c r="U371">
        <v>2</v>
      </c>
      <c r="V371">
        <v>1</v>
      </c>
      <c r="W371">
        <f t="shared" si="103"/>
        <v>1.1666666666666667</v>
      </c>
      <c r="X371" t="s">
        <v>76</v>
      </c>
      <c r="Y371" t="s">
        <v>54</v>
      </c>
      <c r="Z371" t="s">
        <v>62</v>
      </c>
      <c r="AA371">
        <f t="shared" si="104"/>
        <v>1</v>
      </c>
      <c r="AB371">
        <v>37</v>
      </c>
      <c r="AC371" t="s">
        <v>100</v>
      </c>
      <c r="AD371">
        <f t="shared" si="105"/>
        <v>4</v>
      </c>
      <c r="AE371" t="s">
        <v>52</v>
      </c>
      <c r="AF371" t="s">
        <v>56</v>
      </c>
      <c r="AG371">
        <f t="shared" si="95"/>
        <v>0</v>
      </c>
      <c r="AH371">
        <f t="shared" si="96"/>
        <v>1</v>
      </c>
      <c r="AI371">
        <f t="shared" si="97"/>
        <v>0</v>
      </c>
      <c r="AJ371">
        <f t="shared" si="98"/>
        <v>0</v>
      </c>
      <c r="AK371">
        <f t="shared" si="99"/>
        <v>0</v>
      </c>
      <c r="AL371">
        <f t="shared" si="100"/>
        <v>0</v>
      </c>
      <c r="AM371">
        <f t="shared" si="101"/>
        <v>0</v>
      </c>
      <c r="AN371">
        <f t="shared" si="89"/>
        <v>0</v>
      </c>
    </row>
    <row r="372" spans="1:40" hidden="1">
      <c r="A372" t="s">
        <v>908</v>
      </c>
      <c r="B372" t="s">
        <v>24</v>
      </c>
      <c r="C372" t="s">
        <v>135</v>
      </c>
      <c r="D372" t="s">
        <v>909</v>
      </c>
      <c r="E372" t="s">
        <v>190</v>
      </c>
      <c r="F372" t="s">
        <v>28</v>
      </c>
      <c r="G372">
        <f t="shared" si="90"/>
        <v>1</v>
      </c>
      <c r="H372">
        <f t="shared" si="91"/>
        <v>0</v>
      </c>
      <c r="I372">
        <f t="shared" si="92"/>
        <v>0</v>
      </c>
      <c r="J372">
        <f t="shared" si="93"/>
        <v>0</v>
      </c>
      <c r="K372">
        <f t="shared" si="94"/>
        <v>0</v>
      </c>
      <c r="L372" t="s">
        <v>29</v>
      </c>
      <c r="M372" t="s">
        <v>91</v>
      </c>
      <c r="N372">
        <f t="shared" si="102"/>
        <v>3</v>
      </c>
      <c r="O372" t="s">
        <v>44</v>
      </c>
      <c r="P372" t="s">
        <v>32</v>
      </c>
      <c r="Q372">
        <v>6</v>
      </c>
      <c r="R372">
        <v>8</v>
      </c>
      <c r="S372">
        <v>3</v>
      </c>
      <c r="T372">
        <v>4</v>
      </c>
      <c r="U372">
        <v>5</v>
      </c>
      <c r="V372">
        <v>1</v>
      </c>
      <c r="W372">
        <f t="shared" si="103"/>
        <v>4.5</v>
      </c>
      <c r="X372" t="s">
        <v>76</v>
      </c>
      <c r="Y372" t="s">
        <v>67</v>
      </c>
      <c r="Z372" t="s">
        <v>62</v>
      </c>
      <c r="AA372">
        <f t="shared" si="104"/>
        <v>1</v>
      </c>
      <c r="AB372">
        <v>30</v>
      </c>
      <c r="AC372" t="s">
        <v>77</v>
      </c>
      <c r="AD372">
        <f t="shared" si="105"/>
        <v>3</v>
      </c>
      <c r="AE372" t="s">
        <v>46</v>
      </c>
      <c r="AF372" t="s">
        <v>38</v>
      </c>
      <c r="AG372">
        <f t="shared" si="95"/>
        <v>1</v>
      </c>
      <c r="AH372">
        <f t="shared" si="96"/>
        <v>0</v>
      </c>
      <c r="AI372">
        <f t="shared" si="97"/>
        <v>0</v>
      </c>
      <c r="AJ372">
        <f t="shared" si="98"/>
        <v>0</v>
      </c>
      <c r="AK372">
        <f t="shared" si="99"/>
        <v>0</v>
      </c>
      <c r="AL372">
        <f t="shared" si="100"/>
        <v>0</v>
      </c>
      <c r="AM372">
        <f t="shared" si="101"/>
        <v>0</v>
      </c>
      <c r="AN372">
        <f t="shared" si="89"/>
        <v>0</v>
      </c>
    </row>
    <row r="373" spans="1:40" hidden="1">
      <c r="A373" t="s">
        <v>910</v>
      </c>
      <c r="B373" t="s">
        <v>24</v>
      </c>
      <c r="C373" t="s">
        <v>135</v>
      </c>
      <c r="D373" t="s">
        <v>911</v>
      </c>
      <c r="E373" t="s">
        <v>912</v>
      </c>
      <c r="F373" t="s">
        <v>28</v>
      </c>
      <c r="G373">
        <f t="shared" si="90"/>
        <v>1</v>
      </c>
      <c r="H373">
        <f t="shared" si="91"/>
        <v>0</v>
      </c>
      <c r="I373">
        <f t="shared" si="92"/>
        <v>0</v>
      </c>
      <c r="J373">
        <f t="shared" si="93"/>
        <v>0</v>
      </c>
      <c r="K373">
        <f t="shared" si="94"/>
        <v>0</v>
      </c>
      <c r="L373" t="s">
        <v>29</v>
      </c>
      <c r="M373" t="s">
        <v>51</v>
      </c>
      <c r="N373">
        <f t="shared" si="102"/>
        <v>1</v>
      </c>
      <c r="O373" t="s">
        <v>31</v>
      </c>
      <c r="P373" t="s">
        <v>32</v>
      </c>
      <c r="Q373">
        <v>0</v>
      </c>
      <c r="R373">
        <v>1</v>
      </c>
      <c r="S373">
        <v>2</v>
      </c>
      <c r="T373">
        <v>1</v>
      </c>
      <c r="U373">
        <v>0</v>
      </c>
      <c r="V373">
        <v>3</v>
      </c>
      <c r="W373">
        <f t="shared" si="103"/>
        <v>1.1666666666666667</v>
      </c>
      <c r="X373" t="s">
        <v>76</v>
      </c>
      <c r="Y373" t="s">
        <v>67</v>
      </c>
      <c r="Z373" t="s">
        <v>62</v>
      </c>
      <c r="AA373">
        <f t="shared" si="104"/>
        <v>1</v>
      </c>
      <c r="AB373">
        <v>27</v>
      </c>
      <c r="AC373" t="s">
        <v>100</v>
      </c>
      <c r="AD373">
        <f t="shared" si="105"/>
        <v>4</v>
      </c>
      <c r="AE373" t="s">
        <v>55</v>
      </c>
      <c r="AF373" t="s">
        <v>56</v>
      </c>
      <c r="AG373">
        <f t="shared" si="95"/>
        <v>0</v>
      </c>
      <c r="AH373">
        <f t="shared" si="96"/>
        <v>1</v>
      </c>
      <c r="AI373">
        <f t="shared" si="97"/>
        <v>0</v>
      </c>
      <c r="AJ373">
        <f t="shared" si="98"/>
        <v>0</v>
      </c>
      <c r="AK373">
        <f t="shared" si="99"/>
        <v>0</v>
      </c>
      <c r="AL373">
        <f t="shared" si="100"/>
        <v>0</v>
      </c>
      <c r="AM373">
        <f t="shared" si="101"/>
        <v>0</v>
      </c>
      <c r="AN373">
        <f t="shared" si="89"/>
        <v>0</v>
      </c>
    </row>
    <row r="374" spans="1:40">
      <c r="A374" t="s">
        <v>913</v>
      </c>
      <c r="B374" t="s">
        <v>24</v>
      </c>
      <c r="C374" t="s">
        <v>135</v>
      </c>
      <c r="D374" t="s">
        <v>914</v>
      </c>
      <c r="E374" t="s">
        <v>118</v>
      </c>
      <c r="F374" t="s">
        <v>70</v>
      </c>
      <c r="G374">
        <f t="shared" si="90"/>
        <v>0</v>
      </c>
      <c r="H374">
        <f t="shared" si="91"/>
        <v>0</v>
      </c>
      <c r="I374">
        <f t="shared" si="92"/>
        <v>1</v>
      </c>
      <c r="J374">
        <f t="shared" si="93"/>
        <v>0</v>
      </c>
      <c r="K374">
        <f t="shared" si="94"/>
        <v>0</v>
      </c>
      <c r="L374" t="s">
        <v>29</v>
      </c>
      <c r="M374" t="s">
        <v>915</v>
      </c>
      <c r="N374">
        <f t="shared" si="102"/>
        <v>8</v>
      </c>
      <c r="O374" t="s">
        <v>116</v>
      </c>
      <c r="P374" t="s">
        <v>45</v>
      </c>
      <c r="Q374">
        <v>5</v>
      </c>
      <c r="R374">
        <v>6</v>
      </c>
      <c r="S374">
        <v>5</v>
      </c>
      <c r="T374">
        <v>5</v>
      </c>
      <c r="U374">
        <v>6</v>
      </c>
      <c r="V374">
        <v>6</v>
      </c>
      <c r="W374">
        <f t="shared" si="103"/>
        <v>5.5</v>
      </c>
      <c r="X374" t="s">
        <v>66</v>
      </c>
      <c r="Y374" t="s">
        <v>52</v>
      </c>
      <c r="Z374" t="s">
        <v>35</v>
      </c>
      <c r="AA374">
        <f t="shared" si="104"/>
        <v>0</v>
      </c>
      <c r="AB374">
        <v>31</v>
      </c>
      <c r="AC374" t="s">
        <v>244</v>
      </c>
      <c r="AD374">
        <f t="shared" si="105"/>
        <v>5</v>
      </c>
      <c r="AE374" t="s">
        <v>37</v>
      </c>
      <c r="AF374" t="s">
        <v>38</v>
      </c>
      <c r="AG374">
        <f t="shared" si="95"/>
        <v>1</v>
      </c>
      <c r="AH374">
        <f t="shared" si="96"/>
        <v>0</v>
      </c>
      <c r="AI374">
        <f t="shared" si="97"/>
        <v>0</v>
      </c>
      <c r="AJ374">
        <f t="shared" si="98"/>
        <v>0</v>
      </c>
      <c r="AK374">
        <f t="shared" si="99"/>
        <v>0</v>
      </c>
      <c r="AL374">
        <f t="shared" si="100"/>
        <v>0</v>
      </c>
      <c r="AM374">
        <f t="shared" si="101"/>
        <v>0</v>
      </c>
      <c r="AN374">
        <f t="shared" si="89"/>
        <v>0</v>
      </c>
    </row>
    <row r="375" spans="1:40">
      <c r="A375" t="s">
        <v>916</v>
      </c>
      <c r="B375" t="s">
        <v>24</v>
      </c>
      <c r="C375" t="s">
        <v>135</v>
      </c>
      <c r="D375" t="s">
        <v>917</v>
      </c>
      <c r="E375" t="s">
        <v>559</v>
      </c>
      <c r="F375" t="s">
        <v>75</v>
      </c>
      <c r="G375">
        <f t="shared" si="90"/>
        <v>0</v>
      </c>
      <c r="H375">
        <f t="shared" si="91"/>
        <v>0</v>
      </c>
      <c r="I375">
        <f t="shared" si="92"/>
        <v>0</v>
      </c>
      <c r="J375">
        <f t="shared" si="93"/>
        <v>0</v>
      </c>
      <c r="K375">
        <f t="shared" si="94"/>
        <v>0</v>
      </c>
      <c r="L375" t="s">
        <v>42</v>
      </c>
      <c r="M375" t="s">
        <v>51</v>
      </c>
      <c r="N375">
        <f t="shared" si="102"/>
        <v>1</v>
      </c>
      <c r="O375" t="s">
        <v>52</v>
      </c>
      <c r="P375" t="s">
        <v>45</v>
      </c>
      <c r="Q375">
        <v>10</v>
      </c>
      <c r="R375">
        <v>10</v>
      </c>
      <c r="S375">
        <v>10</v>
      </c>
      <c r="T375">
        <v>10</v>
      </c>
      <c r="U375">
        <v>10</v>
      </c>
      <c r="V375">
        <v>10</v>
      </c>
      <c r="W375">
        <f t="shared" si="103"/>
        <v>10</v>
      </c>
      <c r="X375" t="s">
        <v>76</v>
      </c>
      <c r="Y375" t="s">
        <v>54</v>
      </c>
      <c r="Z375" t="s">
        <v>35</v>
      </c>
      <c r="AA375">
        <f t="shared" si="104"/>
        <v>0</v>
      </c>
      <c r="AB375">
        <v>24</v>
      </c>
      <c r="AC375" t="s">
        <v>100</v>
      </c>
      <c r="AD375">
        <f t="shared" si="105"/>
        <v>4</v>
      </c>
      <c r="AE375" t="s">
        <v>46</v>
      </c>
      <c r="AF375" t="s">
        <v>105</v>
      </c>
      <c r="AG375">
        <f t="shared" si="95"/>
        <v>0</v>
      </c>
      <c r="AH375">
        <f t="shared" si="96"/>
        <v>0</v>
      </c>
      <c r="AI375">
        <f t="shared" si="97"/>
        <v>0</v>
      </c>
      <c r="AJ375">
        <f t="shared" si="98"/>
        <v>0</v>
      </c>
      <c r="AK375">
        <f t="shared" si="99"/>
        <v>1</v>
      </c>
      <c r="AL375">
        <f t="shared" si="100"/>
        <v>0</v>
      </c>
      <c r="AM375">
        <f t="shared" si="101"/>
        <v>0</v>
      </c>
      <c r="AN375">
        <f t="shared" si="89"/>
        <v>0</v>
      </c>
    </row>
    <row r="376" spans="1:40" hidden="1">
      <c r="A376" t="s">
        <v>918</v>
      </c>
      <c r="B376" t="s">
        <v>24</v>
      </c>
      <c r="C376" t="s">
        <v>135</v>
      </c>
      <c r="D376" t="s">
        <v>919</v>
      </c>
      <c r="E376" t="s">
        <v>920</v>
      </c>
      <c r="F376" t="s">
        <v>28</v>
      </c>
      <c r="G376">
        <f t="shared" si="90"/>
        <v>1</v>
      </c>
      <c r="H376">
        <f t="shared" si="91"/>
        <v>0</v>
      </c>
      <c r="I376">
        <f t="shared" si="92"/>
        <v>0</v>
      </c>
      <c r="J376">
        <f t="shared" si="93"/>
        <v>0</v>
      </c>
      <c r="K376">
        <f t="shared" si="94"/>
        <v>0</v>
      </c>
      <c r="L376" t="s">
        <v>42</v>
      </c>
      <c r="M376" t="s">
        <v>51</v>
      </c>
      <c r="N376">
        <f t="shared" si="102"/>
        <v>1</v>
      </c>
      <c r="O376" t="s">
        <v>44</v>
      </c>
      <c r="P376" t="s">
        <v>52</v>
      </c>
      <c r="Q376">
        <v>0</v>
      </c>
      <c r="R376">
        <v>6</v>
      </c>
      <c r="S376">
        <v>6</v>
      </c>
      <c r="T376">
        <v>6</v>
      </c>
      <c r="U376">
        <v>5</v>
      </c>
      <c r="V376">
        <v>6</v>
      </c>
      <c r="W376">
        <f t="shared" si="103"/>
        <v>4.833333333333333</v>
      </c>
      <c r="X376" t="s">
        <v>76</v>
      </c>
      <c r="Y376" t="s">
        <v>67</v>
      </c>
      <c r="Z376" t="s">
        <v>62</v>
      </c>
      <c r="AA376">
        <f t="shared" si="104"/>
        <v>1</v>
      </c>
      <c r="AB376">
        <v>20</v>
      </c>
      <c r="AC376" t="s">
        <v>77</v>
      </c>
      <c r="AD376">
        <f t="shared" si="105"/>
        <v>3</v>
      </c>
      <c r="AE376" t="s">
        <v>55</v>
      </c>
      <c r="AF376" t="s">
        <v>38</v>
      </c>
      <c r="AG376">
        <f t="shared" si="95"/>
        <v>1</v>
      </c>
      <c r="AH376">
        <f t="shared" si="96"/>
        <v>0</v>
      </c>
      <c r="AI376">
        <f t="shared" si="97"/>
        <v>0</v>
      </c>
      <c r="AJ376">
        <f t="shared" si="98"/>
        <v>0</v>
      </c>
      <c r="AK376">
        <f t="shared" si="99"/>
        <v>0</v>
      </c>
      <c r="AL376">
        <f t="shared" si="100"/>
        <v>0</v>
      </c>
      <c r="AM376">
        <f t="shared" si="101"/>
        <v>0</v>
      </c>
      <c r="AN376">
        <f t="shared" si="89"/>
        <v>0</v>
      </c>
    </row>
    <row r="377" spans="1:40">
      <c r="A377" t="s">
        <v>921</v>
      </c>
      <c r="B377" t="s">
        <v>24</v>
      </c>
      <c r="C377" t="s">
        <v>135</v>
      </c>
      <c r="D377" t="s">
        <v>922</v>
      </c>
      <c r="E377" t="s">
        <v>923</v>
      </c>
      <c r="F377" t="s">
        <v>52</v>
      </c>
      <c r="G377">
        <f t="shared" si="90"/>
        <v>0</v>
      </c>
      <c r="H377">
        <f t="shared" si="91"/>
        <v>0</v>
      </c>
      <c r="I377">
        <f t="shared" si="92"/>
        <v>0</v>
      </c>
      <c r="J377">
        <f t="shared" si="93"/>
        <v>0</v>
      </c>
      <c r="K377">
        <f t="shared" si="94"/>
        <v>0</v>
      </c>
      <c r="L377" t="s">
        <v>42</v>
      </c>
      <c r="M377" t="s">
        <v>51</v>
      </c>
      <c r="N377">
        <f t="shared" si="102"/>
        <v>1</v>
      </c>
      <c r="O377" t="s">
        <v>116</v>
      </c>
      <c r="P377" t="s">
        <v>45</v>
      </c>
      <c r="Q377">
        <v>2</v>
      </c>
      <c r="R377">
        <v>1</v>
      </c>
      <c r="S377">
        <v>4</v>
      </c>
      <c r="T377">
        <v>1</v>
      </c>
      <c r="U377">
        <v>1</v>
      </c>
      <c r="V377">
        <v>1</v>
      </c>
      <c r="W377">
        <f t="shared" si="103"/>
        <v>1.6666666666666667</v>
      </c>
      <c r="X377" t="s">
        <v>53</v>
      </c>
      <c r="Y377" t="s">
        <v>54</v>
      </c>
      <c r="Z377" t="s">
        <v>35</v>
      </c>
      <c r="AA377">
        <f t="shared" si="104"/>
        <v>0</v>
      </c>
      <c r="AB377">
        <v>24</v>
      </c>
      <c r="AC377" t="s">
        <v>77</v>
      </c>
      <c r="AD377">
        <f t="shared" si="105"/>
        <v>3</v>
      </c>
      <c r="AE377" t="s">
        <v>46</v>
      </c>
      <c r="AF377" t="s">
        <v>146</v>
      </c>
      <c r="AG377">
        <f t="shared" si="95"/>
        <v>0</v>
      </c>
      <c r="AH377">
        <f t="shared" si="96"/>
        <v>0</v>
      </c>
      <c r="AI377">
        <f t="shared" si="97"/>
        <v>0</v>
      </c>
      <c r="AJ377">
        <f t="shared" si="98"/>
        <v>1</v>
      </c>
      <c r="AK377">
        <f t="shared" si="99"/>
        <v>0</v>
      </c>
      <c r="AL377">
        <f t="shared" si="100"/>
        <v>0</v>
      </c>
      <c r="AM377">
        <f t="shared" si="101"/>
        <v>0</v>
      </c>
      <c r="AN377">
        <f t="shared" si="89"/>
        <v>0</v>
      </c>
    </row>
    <row r="378" spans="1:40">
      <c r="A378" t="s">
        <v>924</v>
      </c>
      <c r="B378" t="s">
        <v>24</v>
      </c>
      <c r="C378" t="s">
        <v>25</v>
      </c>
      <c r="D378" t="s">
        <v>925</v>
      </c>
      <c r="E378" t="s">
        <v>556</v>
      </c>
      <c r="F378" t="s">
        <v>75</v>
      </c>
      <c r="G378">
        <f t="shared" si="90"/>
        <v>0</v>
      </c>
      <c r="H378">
        <f t="shared" si="91"/>
        <v>0</v>
      </c>
      <c r="I378">
        <f t="shared" si="92"/>
        <v>0</v>
      </c>
      <c r="J378">
        <f t="shared" si="93"/>
        <v>0</v>
      </c>
      <c r="K378">
        <f t="shared" si="94"/>
        <v>0</v>
      </c>
      <c r="L378" t="s">
        <v>42</v>
      </c>
      <c r="M378" t="s">
        <v>51</v>
      </c>
      <c r="N378">
        <f t="shared" si="102"/>
        <v>1</v>
      </c>
      <c r="O378" t="s">
        <v>52</v>
      </c>
      <c r="P378" t="s">
        <v>82</v>
      </c>
      <c r="Q378">
        <v>0</v>
      </c>
      <c r="R378">
        <v>0</v>
      </c>
      <c r="S378">
        <v>0</v>
      </c>
      <c r="T378">
        <v>0</v>
      </c>
      <c r="U378">
        <v>0</v>
      </c>
      <c r="V378">
        <v>0</v>
      </c>
      <c r="W378">
        <f t="shared" si="103"/>
        <v>0</v>
      </c>
      <c r="X378" t="s">
        <v>76</v>
      </c>
      <c r="Y378" t="s">
        <v>67</v>
      </c>
      <c r="Z378" t="s">
        <v>35</v>
      </c>
      <c r="AA378">
        <f t="shared" si="104"/>
        <v>0</v>
      </c>
      <c r="AB378">
        <v>20</v>
      </c>
      <c r="AC378" t="s">
        <v>96</v>
      </c>
      <c r="AD378">
        <f t="shared" si="105"/>
        <v>1</v>
      </c>
      <c r="AE378" t="s">
        <v>46</v>
      </c>
      <c r="AF378" t="s">
        <v>169</v>
      </c>
      <c r="AG378">
        <f t="shared" si="95"/>
        <v>0</v>
      </c>
      <c r="AH378">
        <f t="shared" si="96"/>
        <v>0</v>
      </c>
      <c r="AI378">
        <f t="shared" si="97"/>
        <v>0</v>
      </c>
      <c r="AJ378">
        <f t="shared" si="98"/>
        <v>0</v>
      </c>
      <c r="AK378">
        <f t="shared" si="99"/>
        <v>0</v>
      </c>
      <c r="AL378">
        <f t="shared" si="100"/>
        <v>1</v>
      </c>
      <c r="AM378">
        <f t="shared" si="101"/>
        <v>0</v>
      </c>
      <c r="AN378">
        <f t="shared" si="89"/>
        <v>0</v>
      </c>
    </row>
    <row r="379" spans="1:40">
      <c r="A379" t="s">
        <v>926</v>
      </c>
      <c r="B379" t="s">
        <v>24</v>
      </c>
      <c r="C379" t="s">
        <v>135</v>
      </c>
      <c r="D379" t="s">
        <v>927</v>
      </c>
      <c r="E379" t="s">
        <v>41</v>
      </c>
      <c r="F379" t="s">
        <v>75</v>
      </c>
      <c r="G379">
        <f t="shared" si="90"/>
        <v>0</v>
      </c>
      <c r="H379">
        <f t="shared" si="91"/>
        <v>0</v>
      </c>
      <c r="I379">
        <f t="shared" si="92"/>
        <v>0</v>
      </c>
      <c r="J379">
        <f t="shared" si="93"/>
        <v>0</v>
      </c>
      <c r="K379">
        <f t="shared" si="94"/>
        <v>0</v>
      </c>
      <c r="L379" t="s">
        <v>42</v>
      </c>
      <c r="M379" t="s">
        <v>51</v>
      </c>
      <c r="N379">
        <f t="shared" si="102"/>
        <v>1</v>
      </c>
      <c r="O379" t="s">
        <v>52</v>
      </c>
      <c r="P379" t="s">
        <v>45</v>
      </c>
      <c r="Q379">
        <v>0</v>
      </c>
      <c r="R379">
        <v>1</v>
      </c>
      <c r="S379">
        <v>3</v>
      </c>
      <c r="T379">
        <v>0</v>
      </c>
      <c r="U379">
        <v>0</v>
      </c>
      <c r="V379">
        <v>0</v>
      </c>
      <c r="W379">
        <f t="shared" si="103"/>
        <v>0.66666666666666663</v>
      </c>
      <c r="X379" t="s">
        <v>76</v>
      </c>
      <c r="Y379" t="s">
        <v>54</v>
      </c>
      <c r="Z379" t="s">
        <v>35</v>
      </c>
      <c r="AA379">
        <f t="shared" si="104"/>
        <v>0</v>
      </c>
      <c r="AB379">
        <v>41</v>
      </c>
      <c r="AC379" t="s">
        <v>77</v>
      </c>
      <c r="AD379">
        <f t="shared" si="105"/>
        <v>3</v>
      </c>
      <c r="AE379" t="s">
        <v>88</v>
      </c>
      <c r="AF379" t="s">
        <v>187</v>
      </c>
      <c r="AG379">
        <f t="shared" si="95"/>
        <v>0</v>
      </c>
      <c r="AH379">
        <f t="shared" si="96"/>
        <v>0</v>
      </c>
      <c r="AI379">
        <f t="shared" si="97"/>
        <v>1</v>
      </c>
      <c r="AJ379">
        <f t="shared" si="98"/>
        <v>0</v>
      </c>
      <c r="AK379">
        <f t="shared" si="99"/>
        <v>0</v>
      </c>
      <c r="AL379">
        <f t="shared" si="100"/>
        <v>0</v>
      </c>
      <c r="AM379">
        <f t="shared" si="101"/>
        <v>0</v>
      </c>
      <c r="AN379">
        <f t="shared" si="89"/>
        <v>0</v>
      </c>
    </row>
    <row r="380" spans="1:40">
      <c r="A380" t="s">
        <v>928</v>
      </c>
      <c r="B380" t="s">
        <v>24</v>
      </c>
      <c r="C380" t="s">
        <v>135</v>
      </c>
      <c r="D380" t="s">
        <v>929</v>
      </c>
      <c r="E380" t="s">
        <v>835</v>
      </c>
      <c r="F380" t="s">
        <v>28</v>
      </c>
      <c r="G380">
        <f t="shared" si="90"/>
        <v>1</v>
      </c>
      <c r="H380">
        <f t="shared" si="91"/>
        <v>0</v>
      </c>
      <c r="I380">
        <f t="shared" si="92"/>
        <v>0</v>
      </c>
      <c r="J380">
        <f t="shared" si="93"/>
        <v>0</v>
      </c>
      <c r="K380">
        <f t="shared" si="94"/>
        <v>0</v>
      </c>
      <c r="L380" t="s">
        <v>29</v>
      </c>
      <c r="M380" t="s">
        <v>84</v>
      </c>
      <c r="N380">
        <f t="shared" si="102"/>
        <v>4</v>
      </c>
      <c r="O380" t="s">
        <v>116</v>
      </c>
      <c r="P380" t="s">
        <v>45</v>
      </c>
      <c r="Q380">
        <v>8</v>
      </c>
      <c r="R380">
        <v>8</v>
      </c>
      <c r="S380">
        <v>8</v>
      </c>
      <c r="T380">
        <v>8</v>
      </c>
      <c r="U380">
        <v>8</v>
      </c>
      <c r="V380">
        <v>8</v>
      </c>
      <c r="W380">
        <f t="shared" si="103"/>
        <v>8</v>
      </c>
      <c r="X380" t="s">
        <v>66</v>
      </c>
      <c r="Y380" t="s">
        <v>67</v>
      </c>
      <c r="Z380" t="s">
        <v>35</v>
      </c>
      <c r="AA380">
        <f t="shared" si="104"/>
        <v>0</v>
      </c>
      <c r="AB380">
        <v>41</v>
      </c>
      <c r="AC380" t="s">
        <v>77</v>
      </c>
      <c r="AD380">
        <f t="shared" si="105"/>
        <v>3</v>
      </c>
      <c r="AE380" t="s">
        <v>37</v>
      </c>
      <c r="AF380" t="s">
        <v>38</v>
      </c>
      <c r="AG380">
        <f t="shared" si="95"/>
        <v>1</v>
      </c>
      <c r="AH380">
        <f t="shared" si="96"/>
        <v>0</v>
      </c>
      <c r="AI380">
        <f t="shared" si="97"/>
        <v>0</v>
      </c>
      <c r="AJ380">
        <f t="shared" si="98"/>
        <v>0</v>
      </c>
      <c r="AK380">
        <f t="shared" si="99"/>
        <v>0</v>
      </c>
      <c r="AL380">
        <f t="shared" si="100"/>
        <v>0</v>
      </c>
      <c r="AM380">
        <f t="shared" si="101"/>
        <v>0</v>
      </c>
      <c r="AN380">
        <f t="shared" si="89"/>
        <v>0</v>
      </c>
    </row>
    <row r="381" spans="1:40">
      <c r="A381" t="s">
        <v>930</v>
      </c>
      <c r="B381" t="s">
        <v>24</v>
      </c>
      <c r="C381" t="s">
        <v>135</v>
      </c>
      <c r="D381" t="s">
        <v>931</v>
      </c>
      <c r="E381" t="s">
        <v>180</v>
      </c>
      <c r="F381" t="s">
        <v>52</v>
      </c>
      <c r="G381">
        <f t="shared" si="90"/>
        <v>0</v>
      </c>
      <c r="H381">
        <f t="shared" si="91"/>
        <v>0</v>
      </c>
      <c r="I381">
        <f t="shared" si="92"/>
        <v>0</v>
      </c>
      <c r="J381">
        <f t="shared" si="93"/>
        <v>0</v>
      </c>
      <c r="K381">
        <f t="shared" si="94"/>
        <v>0</v>
      </c>
      <c r="L381" t="s">
        <v>42</v>
      </c>
      <c r="M381" t="s">
        <v>60</v>
      </c>
      <c r="N381">
        <f t="shared" si="102"/>
        <v>7</v>
      </c>
      <c r="O381" t="s">
        <v>52</v>
      </c>
      <c r="P381" t="s">
        <v>32</v>
      </c>
      <c r="Q381">
        <v>9</v>
      </c>
      <c r="R381">
        <v>8</v>
      </c>
      <c r="S381">
        <v>9</v>
      </c>
      <c r="T381">
        <v>10</v>
      </c>
      <c r="U381">
        <v>8</v>
      </c>
      <c r="V381">
        <v>10</v>
      </c>
      <c r="W381">
        <f t="shared" si="103"/>
        <v>9</v>
      </c>
      <c r="X381" t="s">
        <v>76</v>
      </c>
      <c r="Y381" t="s">
        <v>110</v>
      </c>
      <c r="Z381" t="s">
        <v>35</v>
      </c>
      <c r="AA381">
        <f t="shared" si="104"/>
        <v>0</v>
      </c>
      <c r="AB381">
        <v>43</v>
      </c>
      <c r="AC381" t="s">
        <v>77</v>
      </c>
      <c r="AD381">
        <f t="shared" si="105"/>
        <v>3</v>
      </c>
      <c r="AE381" t="s">
        <v>37</v>
      </c>
      <c r="AF381" t="s">
        <v>38</v>
      </c>
      <c r="AG381">
        <f t="shared" si="95"/>
        <v>1</v>
      </c>
      <c r="AH381">
        <f t="shared" si="96"/>
        <v>0</v>
      </c>
      <c r="AI381">
        <f t="shared" si="97"/>
        <v>0</v>
      </c>
      <c r="AJ381">
        <f t="shared" si="98"/>
        <v>0</v>
      </c>
      <c r="AK381">
        <f t="shared" si="99"/>
        <v>0</v>
      </c>
      <c r="AL381">
        <f t="shared" si="100"/>
        <v>0</v>
      </c>
      <c r="AM381">
        <f t="shared" si="101"/>
        <v>0</v>
      </c>
      <c r="AN381">
        <f t="shared" si="89"/>
        <v>0</v>
      </c>
    </row>
    <row r="382" spans="1:40" hidden="1">
      <c r="A382" t="s">
        <v>932</v>
      </c>
      <c r="B382" t="s">
        <v>24</v>
      </c>
      <c r="C382" t="s">
        <v>135</v>
      </c>
      <c r="D382" t="s">
        <v>933</v>
      </c>
      <c r="E382" t="s">
        <v>934</v>
      </c>
      <c r="F382" t="s">
        <v>28</v>
      </c>
      <c r="G382">
        <f t="shared" si="90"/>
        <v>1</v>
      </c>
      <c r="H382">
        <f t="shared" si="91"/>
        <v>0</v>
      </c>
      <c r="I382">
        <f t="shared" si="92"/>
        <v>0</v>
      </c>
      <c r="J382">
        <f t="shared" si="93"/>
        <v>0</v>
      </c>
      <c r="K382">
        <f t="shared" si="94"/>
        <v>0</v>
      </c>
      <c r="L382" t="s">
        <v>42</v>
      </c>
      <c r="M382" t="s">
        <v>91</v>
      </c>
      <c r="N382">
        <f t="shared" si="102"/>
        <v>3</v>
      </c>
      <c r="O382" t="s">
        <v>31</v>
      </c>
      <c r="P382" t="s">
        <v>32</v>
      </c>
      <c r="Q382">
        <v>7</v>
      </c>
      <c r="R382">
        <v>7</v>
      </c>
      <c r="S382">
        <v>8</v>
      </c>
      <c r="T382">
        <v>4</v>
      </c>
      <c r="U382">
        <v>6</v>
      </c>
      <c r="V382">
        <v>9</v>
      </c>
      <c r="W382">
        <f t="shared" si="103"/>
        <v>6.833333333333333</v>
      </c>
      <c r="X382" t="s">
        <v>53</v>
      </c>
      <c r="Y382" t="s">
        <v>34</v>
      </c>
      <c r="Z382" t="s">
        <v>62</v>
      </c>
      <c r="AA382">
        <f t="shared" si="104"/>
        <v>1</v>
      </c>
      <c r="AB382">
        <v>38</v>
      </c>
      <c r="AC382" t="s">
        <v>77</v>
      </c>
      <c r="AD382">
        <f t="shared" si="105"/>
        <v>3</v>
      </c>
      <c r="AE382" t="s">
        <v>37</v>
      </c>
      <c r="AF382" t="s">
        <v>38</v>
      </c>
      <c r="AG382">
        <f t="shared" si="95"/>
        <v>1</v>
      </c>
      <c r="AH382">
        <f t="shared" si="96"/>
        <v>0</v>
      </c>
      <c r="AI382">
        <f t="shared" si="97"/>
        <v>0</v>
      </c>
      <c r="AJ382">
        <f t="shared" si="98"/>
        <v>0</v>
      </c>
      <c r="AK382">
        <f t="shared" si="99"/>
        <v>0</v>
      </c>
      <c r="AL382">
        <f t="shared" si="100"/>
        <v>0</v>
      </c>
      <c r="AM382">
        <f t="shared" si="101"/>
        <v>0</v>
      </c>
      <c r="AN382">
        <f t="shared" si="89"/>
        <v>0</v>
      </c>
    </row>
    <row r="383" spans="1:40">
      <c r="A383" t="s">
        <v>935</v>
      </c>
      <c r="B383" t="s">
        <v>24</v>
      </c>
      <c r="C383" t="s">
        <v>131</v>
      </c>
      <c r="D383" t="s">
        <v>438</v>
      </c>
      <c r="E383" t="s">
        <v>256</v>
      </c>
      <c r="F383" t="s">
        <v>28</v>
      </c>
      <c r="G383">
        <f t="shared" si="90"/>
        <v>1</v>
      </c>
      <c r="H383">
        <f t="shared" si="91"/>
        <v>0</v>
      </c>
      <c r="I383">
        <f t="shared" si="92"/>
        <v>0</v>
      </c>
      <c r="J383">
        <f t="shared" si="93"/>
        <v>0</v>
      </c>
      <c r="K383">
        <f t="shared" si="94"/>
        <v>0</v>
      </c>
      <c r="L383" t="s">
        <v>42</v>
      </c>
      <c r="M383" t="s">
        <v>51</v>
      </c>
      <c r="N383">
        <f t="shared" si="102"/>
        <v>1</v>
      </c>
      <c r="O383" t="s">
        <v>52</v>
      </c>
      <c r="P383" t="s">
        <v>32</v>
      </c>
      <c r="Q383">
        <v>6</v>
      </c>
      <c r="R383">
        <v>9</v>
      </c>
      <c r="S383">
        <v>7</v>
      </c>
      <c r="T383">
        <v>7</v>
      </c>
      <c r="U383">
        <v>5</v>
      </c>
      <c r="V383">
        <v>8</v>
      </c>
      <c r="W383">
        <f t="shared" si="103"/>
        <v>7</v>
      </c>
      <c r="X383" t="s">
        <v>76</v>
      </c>
      <c r="Y383" t="s">
        <v>54</v>
      </c>
      <c r="Z383" t="s">
        <v>35</v>
      </c>
      <c r="AA383">
        <f t="shared" si="104"/>
        <v>0</v>
      </c>
      <c r="AB383">
        <v>22</v>
      </c>
      <c r="AC383" t="s">
        <v>77</v>
      </c>
      <c r="AD383">
        <f t="shared" si="105"/>
        <v>3</v>
      </c>
      <c r="AE383" t="s">
        <v>52</v>
      </c>
      <c r="AF383" t="s">
        <v>169</v>
      </c>
      <c r="AG383">
        <f t="shared" si="95"/>
        <v>0</v>
      </c>
      <c r="AH383">
        <f t="shared" si="96"/>
        <v>0</v>
      </c>
      <c r="AI383">
        <f t="shared" si="97"/>
        <v>0</v>
      </c>
      <c r="AJ383">
        <f t="shared" si="98"/>
        <v>0</v>
      </c>
      <c r="AK383">
        <f t="shared" si="99"/>
        <v>0</v>
      </c>
      <c r="AL383">
        <f t="shared" si="100"/>
        <v>1</v>
      </c>
      <c r="AM383">
        <f t="shared" si="101"/>
        <v>0</v>
      </c>
      <c r="AN383">
        <f t="shared" si="89"/>
        <v>0</v>
      </c>
    </row>
    <row r="384" spans="1:40" hidden="1">
      <c r="A384" t="s">
        <v>936</v>
      </c>
      <c r="B384" t="s">
        <v>24</v>
      </c>
      <c r="C384" t="s">
        <v>135</v>
      </c>
      <c r="D384" t="s">
        <v>937</v>
      </c>
      <c r="E384" t="s">
        <v>41</v>
      </c>
      <c r="F384" t="s">
        <v>28</v>
      </c>
      <c r="G384">
        <f t="shared" si="90"/>
        <v>1</v>
      </c>
      <c r="H384">
        <f t="shared" si="91"/>
        <v>0</v>
      </c>
      <c r="I384">
        <f t="shared" si="92"/>
        <v>0</v>
      </c>
      <c r="J384">
        <f t="shared" si="93"/>
        <v>0</v>
      </c>
      <c r="K384">
        <f t="shared" si="94"/>
        <v>0</v>
      </c>
      <c r="L384" t="s">
        <v>29</v>
      </c>
      <c r="M384" t="s">
        <v>84</v>
      </c>
      <c r="N384">
        <f t="shared" si="102"/>
        <v>4</v>
      </c>
      <c r="O384" t="s">
        <v>31</v>
      </c>
      <c r="P384" t="s">
        <v>32</v>
      </c>
      <c r="Q384">
        <v>10</v>
      </c>
      <c r="R384">
        <v>8</v>
      </c>
      <c r="S384">
        <v>6</v>
      </c>
      <c r="T384">
        <v>10</v>
      </c>
      <c r="U384">
        <v>7</v>
      </c>
      <c r="V384">
        <v>5</v>
      </c>
      <c r="W384">
        <f t="shared" si="103"/>
        <v>7.666666666666667</v>
      </c>
      <c r="X384" t="s">
        <v>76</v>
      </c>
      <c r="Y384" t="s">
        <v>110</v>
      </c>
      <c r="Z384" t="s">
        <v>62</v>
      </c>
      <c r="AA384">
        <f t="shared" si="104"/>
        <v>1</v>
      </c>
      <c r="AB384">
        <v>31</v>
      </c>
      <c r="AC384" t="s">
        <v>77</v>
      </c>
      <c r="AD384">
        <f t="shared" si="105"/>
        <v>3</v>
      </c>
      <c r="AE384" t="s">
        <v>88</v>
      </c>
      <c r="AF384" t="s">
        <v>187</v>
      </c>
      <c r="AG384">
        <f t="shared" si="95"/>
        <v>0</v>
      </c>
      <c r="AH384">
        <f t="shared" si="96"/>
        <v>0</v>
      </c>
      <c r="AI384">
        <f t="shared" si="97"/>
        <v>1</v>
      </c>
      <c r="AJ384">
        <f t="shared" si="98"/>
        <v>0</v>
      </c>
      <c r="AK384">
        <f t="shared" si="99"/>
        <v>0</v>
      </c>
      <c r="AL384">
        <f t="shared" si="100"/>
        <v>0</v>
      </c>
      <c r="AM384">
        <f t="shared" si="101"/>
        <v>0</v>
      </c>
      <c r="AN384">
        <f t="shared" si="89"/>
        <v>0</v>
      </c>
    </row>
    <row r="385" spans="1:40" hidden="1">
      <c r="A385" t="s">
        <v>938</v>
      </c>
      <c r="B385" t="s">
        <v>24</v>
      </c>
      <c r="C385" t="s">
        <v>135</v>
      </c>
      <c r="D385" t="s">
        <v>939</v>
      </c>
      <c r="E385" t="s">
        <v>190</v>
      </c>
      <c r="F385" t="s">
        <v>28</v>
      </c>
      <c r="G385">
        <f t="shared" si="90"/>
        <v>1</v>
      </c>
      <c r="H385">
        <f t="shared" si="91"/>
        <v>0</v>
      </c>
      <c r="I385">
        <f t="shared" si="92"/>
        <v>0</v>
      </c>
      <c r="J385">
        <f t="shared" si="93"/>
        <v>0</v>
      </c>
      <c r="K385">
        <f t="shared" si="94"/>
        <v>0</v>
      </c>
      <c r="L385" t="s">
        <v>29</v>
      </c>
      <c r="M385" t="s">
        <v>84</v>
      </c>
      <c r="N385">
        <f t="shared" si="102"/>
        <v>4</v>
      </c>
      <c r="O385" t="s">
        <v>52</v>
      </c>
      <c r="P385" t="s">
        <v>52</v>
      </c>
      <c r="Q385">
        <v>8</v>
      </c>
      <c r="R385">
        <v>7</v>
      </c>
      <c r="S385">
        <v>8</v>
      </c>
      <c r="T385">
        <v>6</v>
      </c>
      <c r="U385">
        <v>7</v>
      </c>
      <c r="V385">
        <v>8</v>
      </c>
      <c r="W385">
        <f t="shared" si="103"/>
        <v>7.333333333333333</v>
      </c>
      <c r="X385" t="s">
        <v>66</v>
      </c>
      <c r="Y385" t="s">
        <v>54</v>
      </c>
      <c r="Z385" t="s">
        <v>62</v>
      </c>
      <c r="AA385">
        <f t="shared" si="104"/>
        <v>1</v>
      </c>
      <c r="AB385">
        <v>28</v>
      </c>
      <c r="AC385" t="s">
        <v>100</v>
      </c>
      <c r="AD385">
        <f t="shared" si="105"/>
        <v>4</v>
      </c>
      <c r="AE385" t="s">
        <v>37</v>
      </c>
      <c r="AF385" t="s">
        <v>38</v>
      </c>
      <c r="AG385">
        <f t="shared" si="95"/>
        <v>1</v>
      </c>
      <c r="AH385">
        <f t="shared" si="96"/>
        <v>0</v>
      </c>
      <c r="AI385">
        <f t="shared" si="97"/>
        <v>0</v>
      </c>
      <c r="AJ385">
        <f t="shared" si="98"/>
        <v>0</v>
      </c>
      <c r="AK385">
        <f t="shared" si="99"/>
        <v>0</v>
      </c>
      <c r="AL385">
        <f t="shared" si="100"/>
        <v>0</v>
      </c>
      <c r="AM385">
        <f t="shared" si="101"/>
        <v>0</v>
      </c>
      <c r="AN385">
        <f t="shared" si="89"/>
        <v>0</v>
      </c>
    </row>
    <row r="386" spans="1:40">
      <c r="A386" t="s">
        <v>940</v>
      </c>
      <c r="B386" t="s">
        <v>24</v>
      </c>
      <c r="C386" t="s">
        <v>135</v>
      </c>
      <c r="D386" t="s">
        <v>26</v>
      </c>
      <c r="E386" t="s">
        <v>103</v>
      </c>
      <c r="F386" t="s">
        <v>28</v>
      </c>
      <c r="G386">
        <f t="shared" si="90"/>
        <v>1</v>
      </c>
      <c r="H386">
        <f t="shared" si="91"/>
        <v>0</v>
      </c>
      <c r="I386">
        <f t="shared" si="92"/>
        <v>0</v>
      </c>
      <c r="J386">
        <f t="shared" si="93"/>
        <v>0</v>
      </c>
      <c r="K386">
        <f t="shared" si="94"/>
        <v>0</v>
      </c>
      <c r="L386" t="s">
        <v>42</v>
      </c>
      <c r="M386" t="s">
        <v>43</v>
      </c>
      <c r="N386">
        <f t="shared" si="102"/>
        <v>2</v>
      </c>
      <c r="O386" t="s">
        <v>31</v>
      </c>
      <c r="P386" t="s">
        <v>218</v>
      </c>
      <c r="Q386">
        <v>7</v>
      </c>
      <c r="R386">
        <v>8</v>
      </c>
      <c r="S386">
        <v>9</v>
      </c>
      <c r="T386">
        <v>9</v>
      </c>
      <c r="U386">
        <v>4</v>
      </c>
      <c r="V386">
        <v>9</v>
      </c>
      <c r="W386">
        <f t="shared" si="103"/>
        <v>7.666666666666667</v>
      </c>
      <c r="X386" t="s">
        <v>53</v>
      </c>
      <c r="Y386" t="s">
        <v>34</v>
      </c>
      <c r="Z386" t="s">
        <v>35</v>
      </c>
      <c r="AA386">
        <f t="shared" si="104"/>
        <v>0</v>
      </c>
      <c r="AB386">
        <v>23</v>
      </c>
      <c r="AC386" t="s">
        <v>100</v>
      </c>
      <c r="AD386">
        <f t="shared" si="105"/>
        <v>4</v>
      </c>
      <c r="AE386" t="s">
        <v>46</v>
      </c>
      <c r="AF386" t="s">
        <v>38</v>
      </c>
      <c r="AG386">
        <f t="shared" si="95"/>
        <v>1</v>
      </c>
      <c r="AH386">
        <f t="shared" si="96"/>
        <v>0</v>
      </c>
      <c r="AI386">
        <f t="shared" si="97"/>
        <v>0</v>
      </c>
      <c r="AJ386">
        <f t="shared" si="98"/>
        <v>0</v>
      </c>
      <c r="AK386">
        <f t="shared" si="99"/>
        <v>0</v>
      </c>
      <c r="AL386">
        <f t="shared" si="100"/>
        <v>0</v>
      </c>
      <c r="AM386">
        <f t="shared" si="101"/>
        <v>0</v>
      </c>
      <c r="AN386">
        <f t="shared" ref="AN386:AN449" si="106">IF(AF386="South America",1,0)</f>
        <v>0</v>
      </c>
    </row>
    <row r="387" spans="1:40">
      <c r="A387" t="s">
        <v>941</v>
      </c>
      <c r="B387" t="s">
        <v>24</v>
      </c>
      <c r="C387" t="s">
        <v>135</v>
      </c>
      <c r="D387" t="s">
        <v>40</v>
      </c>
      <c r="E387" t="s">
        <v>156</v>
      </c>
      <c r="F387" t="s">
        <v>28</v>
      </c>
      <c r="G387">
        <f t="shared" ref="G387:G450" si="107">IF(F387="Data Analyst", 1, 0)</f>
        <v>1</v>
      </c>
      <c r="H387">
        <f t="shared" ref="H387:H450" si="108">IF(F387="Data Engineer",1,0)</f>
        <v>0</v>
      </c>
      <c r="I387">
        <f t="shared" ref="I387:I450" si="109">IF(F387="Data Scientist",1,0)</f>
        <v>0</v>
      </c>
      <c r="J387">
        <f t="shared" ref="J387:J450" si="110">IF(F387="BI Developer/Engineer", 1, 0)</f>
        <v>0</v>
      </c>
      <c r="K387">
        <f t="shared" ref="K387:K450" si="111">IF(F387="Database Developer", 1, 0)</f>
        <v>0</v>
      </c>
      <c r="L387" t="s">
        <v>42</v>
      </c>
      <c r="M387" t="s">
        <v>43</v>
      </c>
      <c r="N387">
        <f t="shared" si="102"/>
        <v>2</v>
      </c>
      <c r="O387" t="s">
        <v>52</v>
      </c>
      <c r="P387" t="s">
        <v>32</v>
      </c>
      <c r="Q387">
        <v>5</v>
      </c>
      <c r="R387">
        <v>5</v>
      </c>
      <c r="S387">
        <v>4</v>
      </c>
      <c r="T387">
        <v>5</v>
      </c>
      <c r="U387">
        <v>6</v>
      </c>
      <c r="V387">
        <v>6</v>
      </c>
      <c r="W387">
        <f t="shared" si="103"/>
        <v>5.166666666666667</v>
      </c>
      <c r="X387" t="s">
        <v>76</v>
      </c>
      <c r="Y387" t="s">
        <v>67</v>
      </c>
      <c r="Z387" t="s">
        <v>35</v>
      </c>
      <c r="AA387">
        <f t="shared" si="104"/>
        <v>0</v>
      </c>
      <c r="AB387">
        <v>25</v>
      </c>
      <c r="AC387" t="s">
        <v>77</v>
      </c>
      <c r="AD387">
        <f t="shared" si="105"/>
        <v>3</v>
      </c>
      <c r="AE387" t="s">
        <v>55</v>
      </c>
      <c r="AF387" t="s">
        <v>105</v>
      </c>
      <c r="AG387">
        <f t="shared" ref="AG387:AG450" si="112">IF(AF387="North America", 1, 0)</f>
        <v>0</v>
      </c>
      <c r="AH387">
        <f t="shared" ref="AH387:AH450" si="113">IF(AF387="Africa", 1, 0)</f>
        <v>0</v>
      </c>
      <c r="AI387">
        <f t="shared" ref="AI387:AI450" si="114">IF(AF387="Europe", 1, 0)</f>
        <v>0</v>
      </c>
      <c r="AJ387">
        <f t="shared" ref="AJ387:AJ450" si="115">IF(AF387="India", 1, 0)</f>
        <v>0</v>
      </c>
      <c r="AK387">
        <f t="shared" ref="AK387:AK450" si="116">IF(AF387="United Kingdom", 1, 0)</f>
        <v>1</v>
      </c>
      <c r="AL387">
        <f t="shared" ref="AL387:AL450" si="117">IF(AF387="Asia", 1, 0)</f>
        <v>0</v>
      </c>
      <c r="AM387">
        <f t="shared" ref="AM387:AM450" si="118">IF(AF387="Australia", 1, 0)</f>
        <v>0</v>
      </c>
      <c r="AN387">
        <f t="shared" si="106"/>
        <v>0</v>
      </c>
    </row>
    <row r="388" spans="1:40" hidden="1">
      <c r="A388" t="s">
        <v>1351</v>
      </c>
      <c r="B388" t="s">
        <v>24</v>
      </c>
      <c r="C388" t="s">
        <v>1138</v>
      </c>
      <c r="D388" t="s">
        <v>1352</v>
      </c>
      <c r="E388" t="s">
        <v>74</v>
      </c>
      <c r="F388" t="s">
        <v>627</v>
      </c>
      <c r="G388">
        <f t="shared" si="107"/>
        <v>0</v>
      </c>
      <c r="H388">
        <f t="shared" si="108"/>
        <v>0</v>
      </c>
      <c r="I388">
        <f t="shared" si="109"/>
        <v>0</v>
      </c>
      <c r="J388">
        <f t="shared" si="110"/>
        <v>0</v>
      </c>
      <c r="K388">
        <f t="shared" si="111"/>
        <v>1</v>
      </c>
      <c r="L388" t="s">
        <v>29</v>
      </c>
      <c r="M388" t="s">
        <v>43</v>
      </c>
      <c r="N388">
        <f t="shared" si="102"/>
        <v>2</v>
      </c>
      <c r="O388" t="s">
        <v>104</v>
      </c>
      <c r="P388" t="s">
        <v>82</v>
      </c>
      <c r="Q388">
        <v>4</v>
      </c>
      <c r="R388">
        <v>7</v>
      </c>
      <c r="S388">
        <v>7</v>
      </c>
      <c r="T388">
        <v>7</v>
      </c>
      <c r="U388">
        <v>7</v>
      </c>
      <c r="V388">
        <v>7</v>
      </c>
      <c r="W388">
        <f t="shared" si="103"/>
        <v>6.5</v>
      </c>
      <c r="X388" t="s">
        <v>66</v>
      </c>
      <c r="Y388" t="s">
        <v>67</v>
      </c>
      <c r="Z388" t="s">
        <v>62</v>
      </c>
      <c r="AA388">
        <f t="shared" si="104"/>
        <v>1</v>
      </c>
      <c r="AB388">
        <v>29</v>
      </c>
      <c r="AC388" t="s">
        <v>100</v>
      </c>
      <c r="AD388">
        <f t="shared" si="105"/>
        <v>4</v>
      </c>
      <c r="AE388" t="s">
        <v>37</v>
      </c>
      <c r="AF388" t="s">
        <v>38</v>
      </c>
      <c r="AG388">
        <f t="shared" si="112"/>
        <v>1</v>
      </c>
      <c r="AH388">
        <f t="shared" si="113"/>
        <v>0</v>
      </c>
      <c r="AI388">
        <f t="shared" si="114"/>
        <v>0</v>
      </c>
      <c r="AJ388">
        <f t="shared" si="115"/>
        <v>0</v>
      </c>
      <c r="AK388">
        <f t="shared" si="116"/>
        <v>0</v>
      </c>
      <c r="AL388">
        <f t="shared" si="117"/>
        <v>0</v>
      </c>
      <c r="AM388">
        <f t="shared" si="118"/>
        <v>0</v>
      </c>
      <c r="AN388">
        <f t="shared" si="106"/>
        <v>0</v>
      </c>
    </row>
    <row r="389" spans="1:40">
      <c r="A389" t="s">
        <v>943</v>
      </c>
      <c r="B389" t="s">
        <v>24</v>
      </c>
      <c r="C389" t="s">
        <v>135</v>
      </c>
      <c r="D389" t="s">
        <v>48</v>
      </c>
      <c r="E389" t="s">
        <v>112</v>
      </c>
      <c r="F389" t="s">
        <v>70</v>
      </c>
      <c r="G389">
        <f t="shared" si="107"/>
        <v>0</v>
      </c>
      <c r="H389">
        <f t="shared" si="108"/>
        <v>0</v>
      </c>
      <c r="I389">
        <f t="shared" si="109"/>
        <v>1</v>
      </c>
      <c r="J389">
        <f t="shared" si="110"/>
        <v>0</v>
      </c>
      <c r="K389">
        <f t="shared" si="111"/>
        <v>0</v>
      </c>
      <c r="L389" t="s">
        <v>29</v>
      </c>
      <c r="M389" t="s">
        <v>81</v>
      </c>
      <c r="N389">
        <f t="shared" si="102"/>
        <v>6</v>
      </c>
      <c r="O389" t="s">
        <v>44</v>
      </c>
      <c r="P389" t="s">
        <v>32</v>
      </c>
      <c r="Q389">
        <v>9</v>
      </c>
      <c r="R389">
        <v>4</v>
      </c>
      <c r="S389">
        <v>8</v>
      </c>
      <c r="T389">
        <v>7</v>
      </c>
      <c r="U389">
        <v>5</v>
      </c>
      <c r="V389">
        <v>6</v>
      </c>
      <c r="W389">
        <f t="shared" si="103"/>
        <v>6.5</v>
      </c>
      <c r="X389" t="s">
        <v>66</v>
      </c>
      <c r="Y389" t="s">
        <v>54</v>
      </c>
      <c r="Z389" t="s">
        <v>35</v>
      </c>
      <c r="AA389">
        <f t="shared" si="104"/>
        <v>0</v>
      </c>
      <c r="AB389">
        <v>35</v>
      </c>
      <c r="AC389" t="s">
        <v>77</v>
      </c>
      <c r="AD389">
        <f t="shared" si="105"/>
        <v>3</v>
      </c>
      <c r="AE389" t="s">
        <v>37</v>
      </c>
      <c r="AF389" t="s">
        <v>38</v>
      </c>
      <c r="AG389">
        <f t="shared" si="112"/>
        <v>1</v>
      </c>
      <c r="AH389">
        <f t="shared" si="113"/>
        <v>0</v>
      </c>
      <c r="AI389">
        <f t="shared" si="114"/>
        <v>0</v>
      </c>
      <c r="AJ389">
        <f t="shared" si="115"/>
        <v>0</v>
      </c>
      <c r="AK389">
        <f t="shared" si="116"/>
        <v>0</v>
      </c>
      <c r="AL389">
        <f t="shared" si="117"/>
        <v>0</v>
      </c>
      <c r="AM389">
        <f t="shared" si="118"/>
        <v>0</v>
      </c>
      <c r="AN389">
        <f t="shared" si="106"/>
        <v>0</v>
      </c>
    </row>
    <row r="390" spans="1:40">
      <c r="A390" t="s">
        <v>944</v>
      </c>
      <c r="B390" t="s">
        <v>24</v>
      </c>
      <c r="C390" t="s">
        <v>25</v>
      </c>
      <c r="D390" t="s">
        <v>945</v>
      </c>
      <c r="E390" t="s">
        <v>475</v>
      </c>
      <c r="F390" t="s">
        <v>70</v>
      </c>
      <c r="G390">
        <f t="shared" si="107"/>
        <v>0</v>
      </c>
      <c r="H390">
        <f t="shared" si="108"/>
        <v>0</v>
      </c>
      <c r="I390">
        <f t="shared" si="109"/>
        <v>1</v>
      </c>
      <c r="J390">
        <f t="shared" si="110"/>
        <v>0</v>
      </c>
      <c r="K390">
        <f t="shared" si="111"/>
        <v>0</v>
      </c>
      <c r="L390" t="s">
        <v>29</v>
      </c>
      <c r="M390" t="s">
        <v>51</v>
      </c>
      <c r="N390">
        <f t="shared" si="102"/>
        <v>1</v>
      </c>
      <c r="O390" t="s">
        <v>104</v>
      </c>
      <c r="P390" t="s">
        <v>32</v>
      </c>
      <c r="Q390">
        <v>3</v>
      </c>
      <c r="R390">
        <v>3</v>
      </c>
      <c r="S390">
        <v>1</v>
      </c>
      <c r="T390">
        <v>1</v>
      </c>
      <c r="U390">
        <v>1</v>
      </c>
      <c r="V390">
        <v>6</v>
      </c>
      <c r="W390">
        <f t="shared" si="103"/>
        <v>2.5</v>
      </c>
      <c r="X390" t="s">
        <v>66</v>
      </c>
      <c r="Y390" t="s">
        <v>67</v>
      </c>
      <c r="Z390" t="s">
        <v>35</v>
      </c>
      <c r="AA390">
        <f t="shared" si="104"/>
        <v>0</v>
      </c>
      <c r="AB390">
        <v>36</v>
      </c>
      <c r="AC390" t="s">
        <v>100</v>
      </c>
      <c r="AD390">
        <f t="shared" si="105"/>
        <v>4</v>
      </c>
      <c r="AE390" t="s">
        <v>37</v>
      </c>
      <c r="AF390" t="s">
        <v>56</v>
      </c>
      <c r="AG390">
        <f t="shared" si="112"/>
        <v>0</v>
      </c>
      <c r="AH390">
        <f t="shared" si="113"/>
        <v>1</v>
      </c>
      <c r="AI390">
        <f t="shared" si="114"/>
        <v>0</v>
      </c>
      <c r="AJ390">
        <f t="shared" si="115"/>
        <v>0</v>
      </c>
      <c r="AK390">
        <f t="shared" si="116"/>
        <v>0</v>
      </c>
      <c r="AL390">
        <f t="shared" si="117"/>
        <v>0</v>
      </c>
      <c r="AM390">
        <f t="shared" si="118"/>
        <v>0</v>
      </c>
      <c r="AN390">
        <f t="shared" si="106"/>
        <v>0</v>
      </c>
    </row>
    <row r="391" spans="1:40">
      <c r="A391" t="s">
        <v>946</v>
      </c>
      <c r="B391" t="s">
        <v>24</v>
      </c>
      <c r="C391" t="s">
        <v>135</v>
      </c>
      <c r="D391" t="s">
        <v>947</v>
      </c>
      <c r="E391" t="s">
        <v>948</v>
      </c>
      <c r="F391" t="s">
        <v>28</v>
      </c>
      <c r="G391">
        <f t="shared" si="107"/>
        <v>1</v>
      </c>
      <c r="H391">
        <f t="shared" si="108"/>
        <v>0</v>
      </c>
      <c r="I391">
        <f t="shared" si="109"/>
        <v>0</v>
      </c>
      <c r="J391">
        <f t="shared" si="110"/>
        <v>0</v>
      </c>
      <c r="K391">
        <f t="shared" si="111"/>
        <v>0</v>
      </c>
      <c r="L391" t="s">
        <v>42</v>
      </c>
      <c r="M391" t="s">
        <v>51</v>
      </c>
      <c r="N391">
        <f t="shared" si="102"/>
        <v>1</v>
      </c>
      <c r="O391" t="s">
        <v>52</v>
      </c>
      <c r="P391" t="s">
        <v>45</v>
      </c>
      <c r="Q391">
        <v>4</v>
      </c>
      <c r="R391">
        <v>10</v>
      </c>
      <c r="S391">
        <v>2</v>
      </c>
      <c r="T391">
        <v>3</v>
      </c>
      <c r="U391">
        <v>2</v>
      </c>
      <c r="V391">
        <v>3</v>
      </c>
      <c r="W391">
        <f t="shared" si="103"/>
        <v>4</v>
      </c>
      <c r="X391" t="s">
        <v>76</v>
      </c>
      <c r="Y391" t="s">
        <v>67</v>
      </c>
      <c r="Z391" t="s">
        <v>35</v>
      </c>
      <c r="AA391">
        <f t="shared" si="104"/>
        <v>0</v>
      </c>
      <c r="AB391">
        <v>30</v>
      </c>
      <c r="AC391" t="s">
        <v>100</v>
      </c>
      <c r="AD391">
        <f t="shared" si="105"/>
        <v>4</v>
      </c>
      <c r="AE391" t="s">
        <v>52</v>
      </c>
      <c r="AF391" t="s">
        <v>56</v>
      </c>
      <c r="AG391">
        <f t="shared" si="112"/>
        <v>0</v>
      </c>
      <c r="AH391">
        <f t="shared" si="113"/>
        <v>1</v>
      </c>
      <c r="AI391">
        <f t="shared" si="114"/>
        <v>0</v>
      </c>
      <c r="AJ391">
        <f t="shared" si="115"/>
        <v>0</v>
      </c>
      <c r="AK391">
        <f t="shared" si="116"/>
        <v>0</v>
      </c>
      <c r="AL391">
        <f t="shared" si="117"/>
        <v>0</v>
      </c>
      <c r="AM391">
        <f t="shared" si="118"/>
        <v>0</v>
      </c>
      <c r="AN391">
        <f t="shared" si="106"/>
        <v>0</v>
      </c>
    </row>
    <row r="392" spans="1:40" hidden="1">
      <c r="A392" t="s">
        <v>949</v>
      </c>
      <c r="B392" t="s">
        <v>24</v>
      </c>
      <c r="C392" t="s">
        <v>135</v>
      </c>
      <c r="D392" t="s">
        <v>255</v>
      </c>
      <c r="E392" t="s">
        <v>99</v>
      </c>
      <c r="F392" t="s">
        <v>75</v>
      </c>
      <c r="G392">
        <f t="shared" si="107"/>
        <v>0</v>
      </c>
      <c r="H392">
        <f t="shared" si="108"/>
        <v>0</v>
      </c>
      <c r="I392">
        <f t="shared" si="109"/>
        <v>0</v>
      </c>
      <c r="J392">
        <f t="shared" si="110"/>
        <v>0</v>
      </c>
      <c r="K392">
        <f t="shared" si="111"/>
        <v>0</v>
      </c>
      <c r="L392" t="s">
        <v>42</v>
      </c>
      <c r="M392" t="s">
        <v>51</v>
      </c>
      <c r="N392">
        <f t="shared" si="102"/>
        <v>1</v>
      </c>
      <c r="O392" t="s">
        <v>116</v>
      </c>
      <c r="P392" t="s">
        <v>32</v>
      </c>
      <c r="Q392">
        <v>0</v>
      </c>
      <c r="R392">
        <v>2</v>
      </c>
      <c r="S392">
        <v>3</v>
      </c>
      <c r="T392">
        <v>3</v>
      </c>
      <c r="U392">
        <v>2</v>
      </c>
      <c r="V392">
        <v>3</v>
      </c>
      <c r="W392">
        <f t="shared" si="103"/>
        <v>2.1666666666666665</v>
      </c>
      <c r="X392" t="s">
        <v>53</v>
      </c>
      <c r="Y392" t="s">
        <v>54</v>
      </c>
      <c r="Z392" t="s">
        <v>62</v>
      </c>
      <c r="AA392">
        <f t="shared" si="104"/>
        <v>1</v>
      </c>
      <c r="AB392">
        <v>24</v>
      </c>
      <c r="AC392" t="s">
        <v>77</v>
      </c>
      <c r="AD392">
        <f t="shared" si="105"/>
        <v>3</v>
      </c>
      <c r="AE392" t="s">
        <v>55</v>
      </c>
      <c r="AF392" t="s">
        <v>56</v>
      </c>
      <c r="AG392">
        <f t="shared" si="112"/>
        <v>0</v>
      </c>
      <c r="AH392">
        <f t="shared" si="113"/>
        <v>1</v>
      </c>
      <c r="AI392">
        <f t="shared" si="114"/>
        <v>0</v>
      </c>
      <c r="AJ392">
        <f t="shared" si="115"/>
        <v>0</v>
      </c>
      <c r="AK392">
        <f t="shared" si="116"/>
        <v>0</v>
      </c>
      <c r="AL392">
        <f t="shared" si="117"/>
        <v>0</v>
      </c>
      <c r="AM392">
        <f t="shared" si="118"/>
        <v>0</v>
      </c>
      <c r="AN392">
        <f t="shared" si="106"/>
        <v>0</v>
      </c>
    </row>
    <row r="393" spans="1:40" hidden="1">
      <c r="A393" t="s">
        <v>950</v>
      </c>
      <c r="B393" t="s">
        <v>24</v>
      </c>
      <c r="C393" t="s">
        <v>135</v>
      </c>
      <c r="D393" t="s">
        <v>340</v>
      </c>
      <c r="E393" t="s">
        <v>951</v>
      </c>
      <c r="F393" t="s">
        <v>28</v>
      </c>
      <c r="G393">
        <f t="shared" si="107"/>
        <v>1</v>
      </c>
      <c r="H393">
        <f t="shared" si="108"/>
        <v>0</v>
      </c>
      <c r="I393">
        <f t="shared" si="109"/>
        <v>0</v>
      </c>
      <c r="J393">
        <f t="shared" si="110"/>
        <v>0</v>
      </c>
      <c r="K393">
        <f t="shared" si="111"/>
        <v>0</v>
      </c>
      <c r="L393" t="s">
        <v>29</v>
      </c>
      <c r="M393" t="s">
        <v>43</v>
      </c>
      <c r="N393">
        <f t="shared" si="102"/>
        <v>2</v>
      </c>
      <c r="O393" t="s">
        <v>116</v>
      </c>
      <c r="P393" t="s">
        <v>32</v>
      </c>
      <c r="Q393">
        <v>8</v>
      </c>
      <c r="R393">
        <v>10</v>
      </c>
      <c r="S393">
        <v>7</v>
      </c>
      <c r="T393">
        <v>5</v>
      </c>
      <c r="U393">
        <v>6</v>
      </c>
      <c r="V393">
        <v>5</v>
      </c>
      <c r="W393">
        <f t="shared" si="103"/>
        <v>6.833333333333333</v>
      </c>
      <c r="X393" t="s">
        <v>76</v>
      </c>
      <c r="Y393" t="s">
        <v>110</v>
      </c>
      <c r="Z393" t="s">
        <v>62</v>
      </c>
      <c r="AA393">
        <f t="shared" si="104"/>
        <v>1</v>
      </c>
      <c r="AB393">
        <v>34</v>
      </c>
      <c r="AC393" t="s">
        <v>77</v>
      </c>
      <c r="AD393">
        <f t="shared" si="105"/>
        <v>3</v>
      </c>
      <c r="AE393" t="s">
        <v>37</v>
      </c>
      <c r="AF393" t="s">
        <v>38</v>
      </c>
      <c r="AG393">
        <f t="shared" si="112"/>
        <v>1</v>
      </c>
      <c r="AH393">
        <f t="shared" si="113"/>
        <v>0</v>
      </c>
      <c r="AI393">
        <f t="shared" si="114"/>
        <v>0</v>
      </c>
      <c r="AJ393">
        <f t="shared" si="115"/>
        <v>0</v>
      </c>
      <c r="AK393">
        <f t="shared" si="116"/>
        <v>0</v>
      </c>
      <c r="AL393">
        <f t="shared" si="117"/>
        <v>0</v>
      </c>
      <c r="AM393">
        <f t="shared" si="118"/>
        <v>0</v>
      </c>
      <c r="AN393">
        <f t="shared" si="106"/>
        <v>0</v>
      </c>
    </row>
    <row r="394" spans="1:40" hidden="1">
      <c r="A394" t="s">
        <v>952</v>
      </c>
      <c r="B394" t="s">
        <v>24</v>
      </c>
      <c r="C394" t="s">
        <v>135</v>
      </c>
      <c r="D394" t="s">
        <v>953</v>
      </c>
      <c r="E394" t="s">
        <v>180</v>
      </c>
      <c r="F394" t="s">
        <v>28</v>
      </c>
      <c r="G394">
        <f t="shared" si="107"/>
        <v>1</v>
      </c>
      <c r="H394">
        <f t="shared" si="108"/>
        <v>0</v>
      </c>
      <c r="I394">
        <f t="shared" si="109"/>
        <v>0</v>
      </c>
      <c r="J394">
        <f t="shared" si="110"/>
        <v>0</v>
      </c>
      <c r="K394">
        <f t="shared" si="111"/>
        <v>0</v>
      </c>
      <c r="L394" t="s">
        <v>29</v>
      </c>
      <c r="M394" t="s">
        <v>43</v>
      </c>
      <c r="N394">
        <f t="shared" si="102"/>
        <v>2</v>
      </c>
      <c r="O394" t="s">
        <v>116</v>
      </c>
      <c r="P394" t="s">
        <v>32</v>
      </c>
      <c r="Q394">
        <v>3</v>
      </c>
      <c r="R394">
        <v>5</v>
      </c>
      <c r="S394">
        <v>4</v>
      </c>
      <c r="T394">
        <v>5</v>
      </c>
      <c r="U394">
        <v>3</v>
      </c>
      <c r="V394">
        <v>6</v>
      </c>
      <c r="W394">
        <f t="shared" si="103"/>
        <v>4.333333333333333</v>
      </c>
      <c r="X394" t="s">
        <v>76</v>
      </c>
      <c r="Y394" t="s">
        <v>54</v>
      </c>
      <c r="Z394" t="s">
        <v>62</v>
      </c>
      <c r="AA394">
        <f t="shared" si="104"/>
        <v>1</v>
      </c>
      <c r="AB394">
        <v>31</v>
      </c>
      <c r="AC394" t="s">
        <v>100</v>
      </c>
      <c r="AD394">
        <f t="shared" si="105"/>
        <v>4</v>
      </c>
      <c r="AE394" t="s">
        <v>37</v>
      </c>
      <c r="AF394" t="s">
        <v>187</v>
      </c>
      <c r="AG394">
        <f t="shared" si="112"/>
        <v>0</v>
      </c>
      <c r="AH394">
        <f t="shared" si="113"/>
        <v>0</v>
      </c>
      <c r="AI394">
        <f t="shared" si="114"/>
        <v>1</v>
      </c>
      <c r="AJ394">
        <f t="shared" si="115"/>
        <v>0</v>
      </c>
      <c r="AK394">
        <f t="shared" si="116"/>
        <v>0</v>
      </c>
      <c r="AL394">
        <f t="shared" si="117"/>
        <v>0</v>
      </c>
      <c r="AM394">
        <f t="shared" si="118"/>
        <v>0</v>
      </c>
      <c r="AN394">
        <f t="shared" si="106"/>
        <v>0</v>
      </c>
    </row>
    <row r="395" spans="1:40">
      <c r="A395" t="s">
        <v>954</v>
      </c>
      <c r="B395" t="s">
        <v>24</v>
      </c>
      <c r="C395" t="s">
        <v>135</v>
      </c>
      <c r="D395" t="s">
        <v>955</v>
      </c>
      <c r="E395" t="s">
        <v>115</v>
      </c>
      <c r="F395" t="s">
        <v>28</v>
      </c>
      <c r="G395">
        <f t="shared" si="107"/>
        <v>1</v>
      </c>
      <c r="H395">
        <f t="shared" si="108"/>
        <v>0</v>
      </c>
      <c r="I395">
        <f t="shared" si="109"/>
        <v>0</v>
      </c>
      <c r="J395">
        <f t="shared" si="110"/>
        <v>0</v>
      </c>
      <c r="K395">
        <f t="shared" si="111"/>
        <v>0</v>
      </c>
      <c r="L395" t="s">
        <v>29</v>
      </c>
      <c r="M395" t="s">
        <v>51</v>
      </c>
      <c r="N395">
        <f t="shared" si="102"/>
        <v>1</v>
      </c>
      <c r="O395" t="s">
        <v>116</v>
      </c>
      <c r="P395" t="s">
        <v>32</v>
      </c>
      <c r="Q395">
        <v>0</v>
      </c>
      <c r="R395">
        <v>0</v>
      </c>
      <c r="S395">
        <v>0</v>
      </c>
      <c r="T395">
        <v>0</v>
      </c>
      <c r="U395">
        <v>0</v>
      </c>
      <c r="V395">
        <v>0</v>
      </c>
      <c r="W395">
        <f t="shared" si="103"/>
        <v>0</v>
      </c>
      <c r="X395" t="s">
        <v>66</v>
      </c>
      <c r="Y395" t="s">
        <v>54</v>
      </c>
      <c r="Z395" t="s">
        <v>35</v>
      </c>
      <c r="AA395">
        <f t="shared" si="104"/>
        <v>0</v>
      </c>
      <c r="AB395">
        <v>30</v>
      </c>
      <c r="AC395" t="s">
        <v>100</v>
      </c>
      <c r="AD395">
        <f t="shared" si="105"/>
        <v>4</v>
      </c>
      <c r="AE395" t="s">
        <v>46</v>
      </c>
      <c r="AF395" t="s">
        <v>105</v>
      </c>
      <c r="AG395">
        <f t="shared" si="112"/>
        <v>0</v>
      </c>
      <c r="AH395">
        <f t="shared" si="113"/>
        <v>0</v>
      </c>
      <c r="AI395">
        <f t="shared" si="114"/>
        <v>0</v>
      </c>
      <c r="AJ395">
        <f t="shared" si="115"/>
        <v>0</v>
      </c>
      <c r="AK395">
        <f t="shared" si="116"/>
        <v>1</v>
      </c>
      <c r="AL395">
        <f t="shared" si="117"/>
        <v>0</v>
      </c>
      <c r="AM395">
        <f t="shared" si="118"/>
        <v>0</v>
      </c>
      <c r="AN395">
        <f t="shared" si="106"/>
        <v>0</v>
      </c>
    </row>
    <row r="396" spans="1:40">
      <c r="A396" t="s">
        <v>956</v>
      </c>
      <c r="B396" t="s">
        <v>24</v>
      </c>
      <c r="C396" t="s">
        <v>135</v>
      </c>
      <c r="D396" t="s">
        <v>955</v>
      </c>
      <c r="E396" t="s">
        <v>251</v>
      </c>
      <c r="F396" t="s">
        <v>50</v>
      </c>
      <c r="G396">
        <f t="shared" si="107"/>
        <v>0</v>
      </c>
      <c r="H396">
        <f t="shared" si="108"/>
        <v>1</v>
      </c>
      <c r="I396">
        <f t="shared" si="109"/>
        <v>0</v>
      </c>
      <c r="J396">
        <f t="shared" si="110"/>
        <v>0</v>
      </c>
      <c r="K396">
        <f t="shared" si="111"/>
        <v>0</v>
      </c>
      <c r="L396" t="s">
        <v>29</v>
      </c>
      <c r="M396" t="s">
        <v>84</v>
      </c>
      <c r="N396">
        <f t="shared" si="102"/>
        <v>4</v>
      </c>
      <c r="O396" t="s">
        <v>52</v>
      </c>
      <c r="P396" t="s">
        <v>184</v>
      </c>
      <c r="Q396">
        <v>4</v>
      </c>
      <c r="R396">
        <v>4</v>
      </c>
      <c r="S396">
        <v>1</v>
      </c>
      <c r="T396">
        <v>6</v>
      </c>
      <c r="U396">
        <v>1</v>
      </c>
      <c r="V396">
        <v>5</v>
      </c>
      <c r="W396">
        <f t="shared" si="103"/>
        <v>3.5</v>
      </c>
      <c r="X396" t="s">
        <v>66</v>
      </c>
      <c r="Y396" t="s">
        <v>67</v>
      </c>
      <c r="Z396" t="s">
        <v>35</v>
      </c>
      <c r="AA396">
        <f t="shared" si="104"/>
        <v>0</v>
      </c>
      <c r="AB396">
        <v>40</v>
      </c>
      <c r="AC396" t="s">
        <v>77</v>
      </c>
      <c r="AD396">
        <f t="shared" si="105"/>
        <v>3</v>
      </c>
      <c r="AE396" t="s">
        <v>37</v>
      </c>
      <c r="AF396" t="s">
        <v>105</v>
      </c>
      <c r="AG396">
        <f t="shared" si="112"/>
        <v>0</v>
      </c>
      <c r="AH396">
        <f t="shared" si="113"/>
        <v>0</v>
      </c>
      <c r="AI396">
        <f t="shared" si="114"/>
        <v>0</v>
      </c>
      <c r="AJ396">
        <f t="shared" si="115"/>
        <v>0</v>
      </c>
      <c r="AK396">
        <f t="shared" si="116"/>
        <v>1</v>
      </c>
      <c r="AL396">
        <f t="shared" si="117"/>
        <v>0</v>
      </c>
      <c r="AM396">
        <f t="shared" si="118"/>
        <v>0</v>
      </c>
      <c r="AN396">
        <f t="shared" si="106"/>
        <v>0</v>
      </c>
    </row>
    <row r="397" spans="1:40">
      <c r="A397" t="s">
        <v>957</v>
      </c>
      <c r="B397" t="s">
        <v>24</v>
      </c>
      <c r="C397" t="s">
        <v>135</v>
      </c>
      <c r="D397" t="s">
        <v>958</v>
      </c>
      <c r="E397" t="s">
        <v>310</v>
      </c>
      <c r="F397" t="s">
        <v>28</v>
      </c>
      <c r="G397">
        <f t="shared" si="107"/>
        <v>1</v>
      </c>
      <c r="H397">
        <f t="shared" si="108"/>
        <v>0</v>
      </c>
      <c r="I397">
        <f t="shared" si="109"/>
        <v>0</v>
      </c>
      <c r="J397">
        <f t="shared" si="110"/>
        <v>0</v>
      </c>
      <c r="K397">
        <f t="shared" si="111"/>
        <v>0</v>
      </c>
      <c r="L397" t="s">
        <v>42</v>
      </c>
      <c r="M397" t="s">
        <v>43</v>
      </c>
      <c r="N397">
        <f t="shared" si="102"/>
        <v>2</v>
      </c>
      <c r="O397" t="s">
        <v>52</v>
      </c>
      <c r="P397" t="s">
        <v>45</v>
      </c>
      <c r="Q397">
        <v>4</v>
      </c>
      <c r="R397">
        <v>10</v>
      </c>
      <c r="S397">
        <v>10</v>
      </c>
      <c r="T397">
        <v>10</v>
      </c>
      <c r="U397">
        <v>8</v>
      </c>
      <c r="V397">
        <v>6</v>
      </c>
      <c r="W397">
        <f t="shared" si="103"/>
        <v>8</v>
      </c>
      <c r="X397" t="s">
        <v>33</v>
      </c>
      <c r="Y397" t="s">
        <v>67</v>
      </c>
      <c r="Z397" t="s">
        <v>35</v>
      </c>
      <c r="AA397">
        <f t="shared" si="104"/>
        <v>0</v>
      </c>
      <c r="AB397">
        <v>26</v>
      </c>
      <c r="AC397" t="s">
        <v>77</v>
      </c>
      <c r="AD397">
        <f t="shared" si="105"/>
        <v>3</v>
      </c>
      <c r="AE397" t="s">
        <v>88</v>
      </c>
      <c r="AF397" t="s">
        <v>38</v>
      </c>
      <c r="AG397">
        <f t="shared" si="112"/>
        <v>1</v>
      </c>
      <c r="AH397">
        <f t="shared" si="113"/>
        <v>0</v>
      </c>
      <c r="AI397">
        <f t="shared" si="114"/>
        <v>0</v>
      </c>
      <c r="AJ397">
        <f t="shared" si="115"/>
        <v>0</v>
      </c>
      <c r="AK397">
        <f t="shared" si="116"/>
        <v>0</v>
      </c>
      <c r="AL397">
        <f t="shared" si="117"/>
        <v>0</v>
      </c>
      <c r="AM397">
        <f t="shared" si="118"/>
        <v>0</v>
      </c>
      <c r="AN397">
        <f t="shared" si="106"/>
        <v>0</v>
      </c>
    </row>
    <row r="398" spans="1:40">
      <c r="A398" t="s">
        <v>959</v>
      </c>
      <c r="B398" t="s">
        <v>24</v>
      </c>
      <c r="C398" t="s">
        <v>135</v>
      </c>
      <c r="D398" t="s">
        <v>415</v>
      </c>
      <c r="E398" t="s">
        <v>960</v>
      </c>
      <c r="F398" t="s">
        <v>28</v>
      </c>
      <c r="G398">
        <f t="shared" si="107"/>
        <v>1</v>
      </c>
      <c r="H398">
        <f t="shared" si="108"/>
        <v>0</v>
      </c>
      <c r="I398">
        <f t="shared" si="109"/>
        <v>0</v>
      </c>
      <c r="J398">
        <f t="shared" si="110"/>
        <v>0</v>
      </c>
      <c r="K398">
        <f t="shared" si="111"/>
        <v>0</v>
      </c>
      <c r="L398" t="s">
        <v>42</v>
      </c>
      <c r="M398" t="s">
        <v>81</v>
      </c>
      <c r="N398">
        <f t="shared" ref="N398:N461" si="119">IF(M398="0-40k", 1, IF(M398="41k-65k", 2, IF(M398="66k-85k", 3, IF(M398="86k-105k", 4, IF(M398="106k-125k", 5, IF(M398="125k-150k", 6, IF(M398="150k-225k", 7, IF(M398="225k+", 8, ""))))))))</f>
        <v>6</v>
      </c>
      <c r="O398" t="s">
        <v>31</v>
      </c>
      <c r="P398" t="s">
        <v>45</v>
      </c>
      <c r="Q398">
        <v>9</v>
      </c>
      <c r="R398">
        <v>9</v>
      </c>
      <c r="S398">
        <v>6</v>
      </c>
      <c r="T398">
        <v>6</v>
      </c>
      <c r="U398">
        <v>6</v>
      </c>
      <c r="V398">
        <v>7</v>
      </c>
      <c r="W398">
        <f t="shared" ref="W398:W461" si="120">AVERAGE(Q398:V398)</f>
        <v>7.166666666666667</v>
      </c>
      <c r="X398" t="s">
        <v>76</v>
      </c>
      <c r="Y398" t="s">
        <v>110</v>
      </c>
      <c r="Z398" t="s">
        <v>35</v>
      </c>
      <c r="AA398">
        <f t="shared" ref="AA398:AA461" si="121">IF(Z398="Female", 1, 0)</f>
        <v>0</v>
      </c>
      <c r="AB398">
        <v>25</v>
      </c>
      <c r="AC398" t="s">
        <v>77</v>
      </c>
      <c r="AD398">
        <f t="shared" ref="AD398:AD461" si="122">IF(AC398="High School", 1, IF(AC398="Associates", 2, IF(AC398="Bachelors", 3, IF(AC398="Masters", 4, IF(AC398="PhD", 5, " ")))))</f>
        <v>3</v>
      </c>
      <c r="AE398" t="s">
        <v>37</v>
      </c>
      <c r="AF398" t="s">
        <v>38</v>
      </c>
      <c r="AG398">
        <f t="shared" si="112"/>
        <v>1</v>
      </c>
      <c r="AH398">
        <f t="shared" si="113"/>
        <v>0</v>
      </c>
      <c r="AI398">
        <f t="shared" si="114"/>
        <v>0</v>
      </c>
      <c r="AJ398">
        <f t="shared" si="115"/>
        <v>0</v>
      </c>
      <c r="AK398">
        <f t="shared" si="116"/>
        <v>0</v>
      </c>
      <c r="AL398">
        <f t="shared" si="117"/>
        <v>0</v>
      </c>
      <c r="AM398">
        <f t="shared" si="118"/>
        <v>0</v>
      </c>
      <c r="AN398">
        <f t="shared" si="106"/>
        <v>0</v>
      </c>
    </row>
    <row r="399" spans="1:40">
      <c r="A399" t="s">
        <v>545</v>
      </c>
      <c r="B399" t="s">
        <v>24</v>
      </c>
      <c r="C399" t="s">
        <v>25</v>
      </c>
      <c r="D399" t="s">
        <v>546</v>
      </c>
      <c r="E399" t="s">
        <v>145</v>
      </c>
      <c r="F399" t="s">
        <v>547</v>
      </c>
      <c r="G399">
        <f t="shared" si="107"/>
        <v>0</v>
      </c>
      <c r="H399">
        <f t="shared" si="108"/>
        <v>0</v>
      </c>
      <c r="I399">
        <f t="shared" si="109"/>
        <v>0</v>
      </c>
      <c r="J399">
        <f t="shared" si="110"/>
        <v>0</v>
      </c>
      <c r="K399">
        <f t="shared" si="111"/>
        <v>0</v>
      </c>
      <c r="L399" t="s">
        <v>42</v>
      </c>
      <c r="M399" t="s">
        <v>84</v>
      </c>
      <c r="N399">
        <f t="shared" si="119"/>
        <v>4</v>
      </c>
      <c r="O399" t="s">
        <v>52</v>
      </c>
      <c r="P399" t="s">
        <v>52</v>
      </c>
      <c r="Q399">
        <v>5</v>
      </c>
      <c r="R399">
        <v>2</v>
      </c>
      <c r="S399">
        <v>0</v>
      </c>
      <c r="T399">
        <v>2</v>
      </c>
      <c r="U399">
        <v>0</v>
      </c>
      <c r="V399">
        <v>0</v>
      </c>
      <c r="W399">
        <f t="shared" si="120"/>
        <v>1.5</v>
      </c>
      <c r="X399" t="s">
        <v>76</v>
      </c>
      <c r="Y399" t="s">
        <v>54</v>
      </c>
      <c r="Z399" t="s">
        <v>35</v>
      </c>
      <c r="AA399">
        <f t="shared" si="121"/>
        <v>0</v>
      </c>
      <c r="AB399">
        <v>34</v>
      </c>
      <c r="AC399" t="s">
        <v>77</v>
      </c>
      <c r="AD399">
        <f t="shared" si="122"/>
        <v>3</v>
      </c>
      <c r="AE399" t="s">
        <v>37</v>
      </c>
      <c r="AF399" t="s">
        <v>105</v>
      </c>
      <c r="AG399">
        <f t="shared" si="112"/>
        <v>0</v>
      </c>
      <c r="AH399">
        <f t="shared" si="113"/>
        <v>0</v>
      </c>
      <c r="AI399">
        <f t="shared" si="114"/>
        <v>0</v>
      </c>
      <c r="AJ399">
        <f t="shared" si="115"/>
        <v>0</v>
      </c>
      <c r="AK399">
        <f t="shared" si="116"/>
        <v>1</v>
      </c>
      <c r="AL399">
        <f t="shared" si="117"/>
        <v>0</v>
      </c>
      <c r="AM399">
        <f t="shared" si="118"/>
        <v>0</v>
      </c>
      <c r="AN399">
        <f t="shared" si="106"/>
        <v>0</v>
      </c>
    </row>
    <row r="400" spans="1:40">
      <c r="A400" t="s">
        <v>964</v>
      </c>
      <c r="B400" t="s">
        <v>24</v>
      </c>
      <c r="C400" t="s">
        <v>135</v>
      </c>
      <c r="D400" t="s">
        <v>333</v>
      </c>
      <c r="E400" t="s">
        <v>965</v>
      </c>
      <c r="F400" t="s">
        <v>28</v>
      </c>
      <c r="G400">
        <f t="shared" si="107"/>
        <v>1</v>
      </c>
      <c r="H400">
        <f t="shared" si="108"/>
        <v>0</v>
      </c>
      <c r="I400">
        <f t="shared" si="109"/>
        <v>0</v>
      </c>
      <c r="J400">
        <f t="shared" si="110"/>
        <v>0</v>
      </c>
      <c r="K400">
        <f t="shared" si="111"/>
        <v>0</v>
      </c>
      <c r="L400" t="s">
        <v>42</v>
      </c>
      <c r="M400" t="s">
        <v>43</v>
      </c>
      <c r="N400">
        <f t="shared" si="119"/>
        <v>2</v>
      </c>
      <c r="O400" t="s">
        <v>44</v>
      </c>
      <c r="P400" t="s">
        <v>45</v>
      </c>
      <c r="Q400">
        <v>7</v>
      </c>
      <c r="R400">
        <v>9</v>
      </c>
      <c r="S400">
        <v>8</v>
      </c>
      <c r="T400">
        <v>6</v>
      </c>
      <c r="U400">
        <v>6</v>
      </c>
      <c r="V400">
        <v>9</v>
      </c>
      <c r="W400">
        <f t="shared" si="120"/>
        <v>7.5</v>
      </c>
      <c r="X400" t="s">
        <v>76</v>
      </c>
      <c r="Y400" t="s">
        <v>110</v>
      </c>
      <c r="Z400" t="s">
        <v>35</v>
      </c>
      <c r="AA400">
        <f t="shared" si="121"/>
        <v>0</v>
      </c>
      <c r="AB400">
        <v>26</v>
      </c>
      <c r="AC400" t="s">
        <v>100</v>
      </c>
      <c r="AD400">
        <f t="shared" si="122"/>
        <v>4</v>
      </c>
      <c r="AE400" t="s">
        <v>55</v>
      </c>
      <c r="AF400" t="s">
        <v>38</v>
      </c>
      <c r="AG400">
        <f t="shared" si="112"/>
        <v>1</v>
      </c>
      <c r="AH400">
        <f t="shared" si="113"/>
        <v>0</v>
      </c>
      <c r="AI400">
        <f t="shared" si="114"/>
        <v>0</v>
      </c>
      <c r="AJ400">
        <f t="shared" si="115"/>
        <v>0</v>
      </c>
      <c r="AK400">
        <f t="shared" si="116"/>
        <v>0</v>
      </c>
      <c r="AL400">
        <f t="shared" si="117"/>
        <v>0</v>
      </c>
      <c r="AM400">
        <f t="shared" si="118"/>
        <v>0</v>
      </c>
      <c r="AN400">
        <f t="shared" si="106"/>
        <v>0</v>
      </c>
    </row>
    <row r="401" spans="1:40">
      <c r="A401" t="s">
        <v>966</v>
      </c>
      <c r="B401" t="s">
        <v>24</v>
      </c>
      <c r="C401" t="s">
        <v>135</v>
      </c>
      <c r="D401" t="s">
        <v>967</v>
      </c>
      <c r="E401" t="s">
        <v>509</v>
      </c>
      <c r="F401" t="s">
        <v>70</v>
      </c>
      <c r="G401">
        <f t="shared" si="107"/>
        <v>0</v>
      </c>
      <c r="H401">
        <f t="shared" si="108"/>
        <v>0</v>
      </c>
      <c r="I401">
        <f t="shared" si="109"/>
        <v>1</v>
      </c>
      <c r="J401">
        <f t="shared" si="110"/>
        <v>0</v>
      </c>
      <c r="K401">
        <f t="shared" si="111"/>
        <v>0</v>
      </c>
      <c r="L401" t="s">
        <v>42</v>
      </c>
      <c r="M401" t="s">
        <v>51</v>
      </c>
      <c r="N401">
        <f t="shared" si="119"/>
        <v>1</v>
      </c>
      <c r="O401" t="s">
        <v>44</v>
      </c>
      <c r="P401" t="s">
        <v>32</v>
      </c>
      <c r="Q401">
        <v>7</v>
      </c>
      <c r="R401">
        <v>7</v>
      </c>
      <c r="S401">
        <v>8</v>
      </c>
      <c r="T401">
        <v>6</v>
      </c>
      <c r="U401">
        <v>6</v>
      </c>
      <c r="V401">
        <v>4</v>
      </c>
      <c r="W401">
        <f t="shared" si="120"/>
        <v>6.333333333333333</v>
      </c>
      <c r="X401" t="s">
        <v>76</v>
      </c>
      <c r="Y401" t="s">
        <v>54</v>
      </c>
      <c r="Z401" t="s">
        <v>35</v>
      </c>
      <c r="AA401">
        <f t="shared" si="121"/>
        <v>0</v>
      </c>
      <c r="AB401">
        <v>26</v>
      </c>
      <c r="AC401" t="s">
        <v>100</v>
      </c>
      <c r="AD401">
        <f t="shared" si="122"/>
        <v>4</v>
      </c>
      <c r="AE401" t="s">
        <v>52</v>
      </c>
      <c r="AF401" t="s">
        <v>146</v>
      </c>
      <c r="AG401">
        <f t="shared" si="112"/>
        <v>0</v>
      </c>
      <c r="AH401">
        <f t="shared" si="113"/>
        <v>0</v>
      </c>
      <c r="AI401">
        <f t="shared" si="114"/>
        <v>0</v>
      </c>
      <c r="AJ401">
        <f t="shared" si="115"/>
        <v>1</v>
      </c>
      <c r="AK401">
        <f t="shared" si="116"/>
        <v>0</v>
      </c>
      <c r="AL401">
        <f t="shared" si="117"/>
        <v>0</v>
      </c>
      <c r="AM401">
        <f t="shared" si="118"/>
        <v>0</v>
      </c>
      <c r="AN401">
        <f t="shared" si="106"/>
        <v>0</v>
      </c>
    </row>
    <row r="402" spans="1:40">
      <c r="A402" t="s">
        <v>968</v>
      </c>
      <c r="B402" t="s">
        <v>24</v>
      </c>
      <c r="C402" t="s">
        <v>135</v>
      </c>
      <c r="D402" t="s">
        <v>483</v>
      </c>
      <c r="E402" t="s">
        <v>969</v>
      </c>
      <c r="F402" t="s">
        <v>52</v>
      </c>
      <c r="G402">
        <f t="shared" si="107"/>
        <v>0</v>
      </c>
      <c r="H402">
        <f t="shared" si="108"/>
        <v>0</v>
      </c>
      <c r="I402">
        <f t="shared" si="109"/>
        <v>0</v>
      </c>
      <c r="J402">
        <f t="shared" si="110"/>
        <v>0</v>
      </c>
      <c r="K402">
        <f t="shared" si="111"/>
        <v>0</v>
      </c>
      <c r="L402" t="s">
        <v>29</v>
      </c>
      <c r="M402" t="s">
        <v>51</v>
      </c>
      <c r="N402">
        <f t="shared" si="119"/>
        <v>1</v>
      </c>
      <c r="O402" t="s">
        <v>44</v>
      </c>
      <c r="P402" t="s">
        <v>32</v>
      </c>
      <c r="Q402">
        <v>3</v>
      </c>
      <c r="R402">
        <v>2</v>
      </c>
      <c r="S402">
        <v>4</v>
      </c>
      <c r="T402">
        <v>2</v>
      </c>
      <c r="U402">
        <v>2</v>
      </c>
      <c r="V402">
        <v>3</v>
      </c>
      <c r="W402">
        <f t="shared" si="120"/>
        <v>2.6666666666666665</v>
      </c>
      <c r="X402" t="s">
        <v>66</v>
      </c>
      <c r="Y402" t="s">
        <v>67</v>
      </c>
      <c r="Z402" t="s">
        <v>35</v>
      </c>
      <c r="AA402">
        <f t="shared" si="121"/>
        <v>0</v>
      </c>
      <c r="AB402">
        <v>23</v>
      </c>
      <c r="AC402" t="s">
        <v>100</v>
      </c>
      <c r="AD402">
        <f t="shared" si="122"/>
        <v>4</v>
      </c>
      <c r="AE402" t="s">
        <v>46</v>
      </c>
      <c r="AF402" t="s">
        <v>146</v>
      </c>
      <c r="AG402">
        <f t="shared" si="112"/>
        <v>0</v>
      </c>
      <c r="AH402">
        <f t="shared" si="113"/>
        <v>0</v>
      </c>
      <c r="AI402">
        <f t="shared" si="114"/>
        <v>0</v>
      </c>
      <c r="AJ402">
        <f t="shared" si="115"/>
        <v>1</v>
      </c>
      <c r="AK402">
        <f t="shared" si="116"/>
        <v>0</v>
      </c>
      <c r="AL402">
        <f t="shared" si="117"/>
        <v>0</v>
      </c>
      <c r="AM402">
        <f t="shared" si="118"/>
        <v>0</v>
      </c>
      <c r="AN402">
        <f t="shared" si="106"/>
        <v>0</v>
      </c>
    </row>
    <row r="403" spans="1:40">
      <c r="A403" t="s">
        <v>970</v>
      </c>
      <c r="B403" t="s">
        <v>24</v>
      </c>
      <c r="C403" t="s">
        <v>135</v>
      </c>
      <c r="D403" t="s">
        <v>280</v>
      </c>
      <c r="E403" t="s">
        <v>202</v>
      </c>
      <c r="F403" t="s">
        <v>50</v>
      </c>
      <c r="G403">
        <f t="shared" si="107"/>
        <v>0</v>
      </c>
      <c r="H403">
        <f t="shared" si="108"/>
        <v>1</v>
      </c>
      <c r="I403">
        <f t="shared" si="109"/>
        <v>0</v>
      </c>
      <c r="J403">
        <f t="shared" si="110"/>
        <v>0</v>
      </c>
      <c r="K403">
        <f t="shared" si="111"/>
        <v>0</v>
      </c>
      <c r="L403" t="s">
        <v>29</v>
      </c>
      <c r="M403" t="s">
        <v>30</v>
      </c>
      <c r="N403">
        <f t="shared" si="119"/>
        <v>5</v>
      </c>
      <c r="O403" t="s">
        <v>116</v>
      </c>
      <c r="P403" t="s">
        <v>32</v>
      </c>
      <c r="Q403">
        <v>4</v>
      </c>
      <c r="R403">
        <v>4</v>
      </c>
      <c r="S403">
        <v>4</v>
      </c>
      <c r="T403">
        <v>4</v>
      </c>
      <c r="U403">
        <v>5</v>
      </c>
      <c r="V403">
        <v>6</v>
      </c>
      <c r="W403">
        <f t="shared" si="120"/>
        <v>4.5</v>
      </c>
      <c r="X403" t="s">
        <v>76</v>
      </c>
      <c r="Y403" t="s">
        <v>54</v>
      </c>
      <c r="Z403" t="s">
        <v>35</v>
      </c>
      <c r="AA403">
        <f t="shared" si="121"/>
        <v>0</v>
      </c>
      <c r="AB403">
        <v>25</v>
      </c>
      <c r="AC403" t="s">
        <v>100</v>
      </c>
      <c r="AD403">
        <f t="shared" si="122"/>
        <v>4</v>
      </c>
      <c r="AE403" t="s">
        <v>46</v>
      </c>
      <c r="AF403" t="s">
        <v>146</v>
      </c>
      <c r="AG403">
        <f t="shared" si="112"/>
        <v>0</v>
      </c>
      <c r="AH403">
        <f t="shared" si="113"/>
        <v>0</v>
      </c>
      <c r="AI403">
        <f t="shared" si="114"/>
        <v>0</v>
      </c>
      <c r="AJ403">
        <f t="shared" si="115"/>
        <v>1</v>
      </c>
      <c r="AK403">
        <f t="shared" si="116"/>
        <v>0</v>
      </c>
      <c r="AL403">
        <f t="shared" si="117"/>
        <v>0</v>
      </c>
      <c r="AM403">
        <f t="shared" si="118"/>
        <v>0</v>
      </c>
      <c r="AN403">
        <f t="shared" si="106"/>
        <v>0</v>
      </c>
    </row>
    <row r="404" spans="1:40" hidden="1">
      <c r="A404" t="s">
        <v>971</v>
      </c>
      <c r="B404" t="s">
        <v>24</v>
      </c>
      <c r="C404" t="s">
        <v>135</v>
      </c>
      <c r="D404" t="s">
        <v>972</v>
      </c>
      <c r="E404" t="s">
        <v>193</v>
      </c>
      <c r="F404" t="s">
        <v>28</v>
      </c>
      <c r="G404">
        <f t="shared" si="107"/>
        <v>1</v>
      </c>
      <c r="H404">
        <f t="shared" si="108"/>
        <v>0</v>
      </c>
      <c r="I404">
        <f t="shared" si="109"/>
        <v>0</v>
      </c>
      <c r="J404">
        <f t="shared" si="110"/>
        <v>0</v>
      </c>
      <c r="K404">
        <f t="shared" si="111"/>
        <v>0</v>
      </c>
      <c r="L404" t="s">
        <v>29</v>
      </c>
      <c r="M404" t="s">
        <v>43</v>
      </c>
      <c r="N404">
        <f t="shared" si="119"/>
        <v>2</v>
      </c>
      <c r="O404" t="s">
        <v>31</v>
      </c>
      <c r="P404" t="s">
        <v>45</v>
      </c>
      <c r="Q404">
        <v>4</v>
      </c>
      <c r="R404">
        <v>5</v>
      </c>
      <c r="S404">
        <v>6</v>
      </c>
      <c r="T404">
        <v>6</v>
      </c>
      <c r="U404">
        <v>5</v>
      </c>
      <c r="V404">
        <v>6</v>
      </c>
      <c r="W404">
        <f t="shared" si="120"/>
        <v>5.333333333333333</v>
      </c>
      <c r="X404" t="s">
        <v>76</v>
      </c>
      <c r="Y404" t="s">
        <v>67</v>
      </c>
      <c r="Z404" t="s">
        <v>62</v>
      </c>
      <c r="AA404">
        <f t="shared" si="121"/>
        <v>1</v>
      </c>
      <c r="AB404">
        <v>33</v>
      </c>
      <c r="AC404" t="s">
        <v>96</v>
      </c>
      <c r="AD404">
        <f t="shared" si="122"/>
        <v>1</v>
      </c>
      <c r="AE404" t="s">
        <v>37</v>
      </c>
      <c r="AF404" t="s">
        <v>38</v>
      </c>
      <c r="AG404">
        <f t="shared" si="112"/>
        <v>1</v>
      </c>
      <c r="AH404">
        <f t="shared" si="113"/>
        <v>0</v>
      </c>
      <c r="AI404">
        <f t="shared" si="114"/>
        <v>0</v>
      </c>
      <c r="AJ404">
        <f t="shared" si="115"/>
        <v>0</v>
      </c>
      <c r="AK404">
        <f t="shared" si="116"/>
        <v>0</v>
      </c>
      <c r="AL404">
        <f t="shared" si="117"/>
        <v>0</v>
      </c>
      <c r="AM404">
        <f t="shared" si="118"/>
        <v>0</v>
      </c>
      <c r="AN404">
        <f t="shared" si="106"/>
        <v>0</v>
      </c>
    </row>
    <row r="405" spans="1:40">
      <c r="A405" t="s">
        <v>973</v>
      </c>
      <c r="B405" t="s">
        <v>24</v>
      </c>
      <c r="C405" t="s">
        <v>135</v>
      </c>
      <c r="D405" t="s">
        <v>974</v>
      </c>
      <c r="E405" t="s">
        <v>310</v>
      </c>
      <c r="F405" t="s">
        <v>52</v>
      </c>
      <c r="G405">
        <f t="shared" si="107"/>
        <v>0</v>
      </c>
      <c r="H405">
        <f t="shared" si="108"/>
        <v>0</v>
      </c>
      <c r="I405">
        <f t="shared" si="109"/>
        <v>0</v>
      </c>
      <c r="J405">
        <f t="shared" si="110"/>
        <v>0</v>
      </c>
      <c r="K405">
        <f t="shared" si="111"/>
        <v>0</v>
      </c>
      <c r="L405" t="s">
        <v>42</v>
      </c>
      <c r="M405" t="s">
        <v>51</v>
      </c>
      <c r="N405">
        <f t="shared" si="119"/>
        <v>1</v>
      </c>
      <c r="O405" t="s">
        <v>52</v>
      </c>
      <c r="P405" t="s">
        <v>82</v>
      </c>
      <c r="Q405">
        <v>6</v>
      </c>
      <c r="R405">
        <v>3</v>
      </c>
      <c r="S405">
        <v>3</v>
      </c>
      <c r="T405">
        <v>6</v>
      </c>
      <c r="U405">
        <v>6</v>
      </c>
      <c r="V405">
        <v>4</v>
      </c>
      <c r="W405">
        <f t="shared" si="120"/>
        <v>4.666666666666667</v>
      </c>
      <c r="X405" t="s">
        <v>61</v>
      </c>
      <c r="Y405" t="s">
        <v>52</v>
      </c>
      <c r="Z405" t="s">
        <v>35</v>
      </c>
      <c r="AA405">
        <f t="shared" si="121"/>
        <v>0</v>
      </c>
      <c r="AB405">
        <v>33</v>
      </c>
      <c r="AC405" t="s">
        <v>77</v>
      </c>
      <c r="AD405">
        <f t="shared" si="122"/>
        <v>3</v>
      </c>
      <c r="AE405" t="s">
        <v>46</v>
      </c>
      <c r="AF405" t="s">
        <v>146</v>
      </c>
      <c r="AG405">
        <f t="shared" si="112"/>
        <v>0</v>
      </c>
      <c r="AH405">
        <f t="shared" si="113"/>
        <v>0</v>
      </c>
      <c r="AI405">
        <f t="shared" si="114"/>
        <v>0</v>
      </c>
      <c r="AJ405">
        <f t="shared" si="115"/>
        <v>1</v>
      </c>
      <c r="AK405">
        <f t="shared" si="116"/>
        <v>0</v>
      </c>
      <c r="AL405">
        <f t="shared" si="117"/>
        <v>0</v>
      </c>
      <c r="AM405">
        <f t="shared" si="118"/>
        <v>0</v>
      </c>
      <c r="AN405">
        <f t="shared" si="106"/>
        <v>0</v>
      </c>
    </row>
    <row r="406" spans="1:40">
      <c r="A406" t="s">
        <v>975</v>
      </c>
      <c r="B406" t="s">
        <v>24</v>
      </c>
      <c r="C406" t="s">
        <v>135</v>
      </c>
      <c r="D406" t="s">
        <v>976</v>
      </c>
      <c r="E406" t="s">
        <v>392</v>
      </c>
      <c r="F406" t="s">
        <v>28</v>
      </c>
      <c r="G406">
        <f t="shared" si="107"/>
        <v>1</v>
      </c>
      <c r="H406">
        <f t="shared" si="108"/>
        <v>0</v>
      </c>
      <c r="I406">
        <f t="shared" si="109"/>
        <v>0</v>
      </c>
      <c r="J406">
        <f t="shared" si="110"/>
        <v>0</v>
      </c>
      <c r="K406">
        <f t="shared" si="111"/>
        <v>0</v>
      </c>
      <c r="L406" t="s">
        <v>29</v>
      </c>
      <c r="M406" t="s">
        <v>84</v>
      </c>
      <c r="N406">
        <f t="shared" si="119"/>
        <v>4</v>
      </c>
      <c r="O406" t="s">
        <v>31</v>
      </c>
      <c r="P406" t="s">
        <v>45</v>
      </c>
      <c r="Q406">
        <v>7</v>
      </c>
      <c r="R406">
        <v>8</v>
      </c>
      <c r="S406">
        <v>7</v>
      </c>
      <c r="T406">
        <v>8</v>
      </c>
      <c r="U406">
        <v>3</v>
      </c>
      <c r="V406">
        <v>4</v>
      </c>
      <c r="W406">
        <f t="shared" si="120"/>
        <v>6.166666666666667</v>
      </c>
      <c r="X406" t="s">
        <v>53</v>
      </c>
      <c r="Y406" t="s">
        <v>110</v>
      </c>
      <c r="Z406" t="s">
        <v>35</v>
      </c>
      <c r="AA406">
        <f t="shared" si="121"/>
        <v>0</v>
      </c>
      <c r="AB406">
        <v>27</v>
      </c>
      <c r="AC406" t="s">
        <v>77</v>
      </c>
      <c r="AD406">
        <f t="shared" si="122"/>
        <v>3</v>
      </c>
      <c r="AE406" t="s">
        <v>37</v>
      </c>
      <c r="AF406" t="s">
        <v>38</v>
      </c>
      <c r="AG406">
        <f t="shared" si="112"/>
        <v>1</v>
      </c>
      <c r="AH406">
        <f t="shared" si="113"/>
        <v>0</v>
      </c>
      <c r="AI406">
        <f t="shared" si="114"/>
        <v>0</v>
      </c>
      <c r="AJ406">
        <f t="shared" si="115"/>
        <v>0</v>
      </c>
      <c r="AK406">
        <f t="shared" si="116"/>
        <v>0</v>
      </c>
      <c r="AL406">
        <f t="shared" si="117"/>
        <v>0</v>
      </c>
      <c r="AM406">
        <f t="shared" si="118"/>
        <v>0</v>
      </c>
      <c r="AN406">
        <f t="shared" si="106"/>
        <v>0</v>
      </c>
    </row>
    <row r="407" spans="1:40" hidden="1">
      <c r="A407" t="s">
        <v>977</v>
      </c>
      <c r="B407" t="s">
        <v>24</v>
      </c>
      <c r="C407" t="s">
        <v>135</v>
      </c>
      <c r="D407" t="s">
        <v>978</v>
      </c>
      <c r="E407" t="s">
        <v>270</v>
      </c>
      <c r="F407" t="s">
        <v>28</v>
      </c>
      <c r="G407">
        <f t="shared" si="107"/>
        <v>1</v>
      </c>
      <c r="H407">
        <f t="shared" si="108"/>
        <v>0</v>
      </c>
      <c r="I407">
        <f t="shared" si="109"/>
        <v>0</v>
      </c>
      <c r="J407">
        <f t="shared" si="110"/>
        <v>0</v>
      </c>
      <c r="K407">
        <f t="shared" si="111"/>
        <v>0</v>
      </c>
      <c r="L407" t="s">
        <v>29</v>
      </c>
      <c r="M407" t="s">
        <v>30</v>
      </c>
      <c r="N407">
        <f t="shared" si="119"/>
        <v>5</v>
      </c>
      <c r="O407" t="s">
        <v>116</v>
      </c>
      <c r="P407" t="s">
        <v>32</v>
      </c>
      <c r="Q407">
        <v>9</v>
      </c>
      <c r="R407">
        <v>9</v>
      </c>
      <c r="S407">
        <v>9</v>
      </c>
      <c r="T407">
        <v>8</v>
      </c>
      <c r="U407">
        <v>8</v>
      </c>
      <c r="V407">
        <v>9</v>
      </c>
      <c r="W407">
        <f t="shared" si="120"/>
        <v>8.6666666666666661</v>
      </c>
      <c r="X407" t="s">
        <v>66</v>
      </c>
      <c r="Y407" t="s">
        <v>34</v>
      </c>
      <c r="Z407" t="s">
        <v>62</v>
      </c>
      <c r="AA407">
        <f t="shared" si="121"/>
        <v>1</v>
      </c>
      <c r="AB407">
        <v>28</v>
      </c>
      <c r="AC407" t="s">
        <v>100</v>
      </c>
      <c r="AD407">
        <f t="shared" si="122"/>
        <v>4</v>
      </c>
      <c r="AE407" t="s">
        <v>88</v>
      </c>
      <c r="AF407" t="s">
        <v>38</v>
      </c>
      <c r="AG407">
        <f t="shared" si="112"/>
        <v>1</v>
      </c>
      <c r="AH407">
        <f t="shared" si="113"/>
        <v>0</v>
      </c>
      <c r="AI407">
        <f t="shared" si="114"/>
        <v>0</v>
      </c>
      <c r="AJ407">
        <f t="shared" si="115"/>
        <v>0</v>
      </c>
      <c r="AK407">
        <f t="shared" si="116"/>
        <v>0</v>
      </c>
      <c r="AL407">
        <f t="shared" si="117"/>
        <v>0</v>
      </c>
      <c r="AM407">
        <f t="shared" si="118"/>
        <v>0</v>
      </c>
      <c r="AN407">
        <f t="shared" si="106"/>
        <v>0</v>
      </c>
    </row>
    <row r="408" spans="1:40">
      <c r="A408" t="s">
        <v>979</v>
      </c>
      <c r="B408" t="s">
        <v>24</v>
      </c>
      <c r="C408" t="s">
        <v>135</v>
      </c>
      <c r="D408" t="s">
        <v>980</v>
      </c>
      <c r="E408" t="s">
        <v>407</v>
      </c>
      <c r="F408" t="s">
        <v>28</v>
      </c>
      <c r="G408">
        <f t="shared" si="107"/>
        <v>1</v>
      </c>
      <c r="H408">
        <f t="shared" si="108"/>
        <v>0</v>
      </c>
      <c r="I408">
        <f t="shared" si="109"/>
        <v>0</v>
      </c>
      <c r="J408">
        <f t="shared" si="110"/>
        <v>0</v>
      </c>
      <c r="K408">
        <f t="shared" si="111"/>
        <v>0</v>
      </c>
      <c r="L408" t="s">
        <v>29</v>
      </c>
      <c r="M408" t="s">
        <v>91</v>
      </c>
      <c r="N408">
        <f t="shared" si="119"/>
        <v>3</v>
      </c>
      <c r="O408" t="s">
        <v>116</v>
      </c>
      <c r="P408" t="s">
        <v>32</v>
      </c>
      <c r="Q408">
        <v>5</v>
      </c>
      <c r="R408">
        <v>6</v>
      </c>
      <c r="S408">
        <v>7</v>
      </c>
      <c r="T408">
        <v>6</v>
      </c>
      <c r="U408">
        <v>6</v>
      </c>
      <c r="V408">
        <v>7</v>
      </c>
      <c r="W408">
        <f t="shared" si="120"/>
        <v>6.166666666666667</v>
      </c>
      <c r="X408" t="s">
        <v>61</v>
      </c>
      <c r="Y408" t="s">
        <v>67</v>
      </c>
      <c r="Z408" t="s">
        <v>35</v>
      </c>
      <c r="AA408">
        <f t="shared" si="121"/>
        <v>0</v>
      </c>
      <c r="AB408">
        <v>32</v>
      </c>
      <c r="AC408" t="s">
        <v>77</v>
      </c>
      <c r="AD408">
        <f t="shared" si="122"/>
        <v>3</v>
      </c>
      <c r="AE408" t="s">
        <v>88</v>
      </c>
      <c r="AF408" t="s">
        <v>38</v>
      </c>
      <c r="AG408">
        <f t="shared" si="112"/>
        <v>1</v>
      </c>
      <c r="AH408">
        <f t="shared" si="113"/>
        <v>0</v>
      </c>
      <c r="AI408">
        <f t="shared" si="114"/>
        <v>0</v>
      </c>
      <c r="AJ408">
        <f t="shared" si="115"/>
        <v>0</v>
      </c>
      <c r="AK408">
        <f t="shared" si="116"/>
        <v>0</v>
      </c>
      <c r="AL408">
        <f t="shared" si="117"/>
        <v>0</v>
      </c>
      <c r="AM408">
        <f t="shared" si="118"/>
        <v>0</v>
      </c>
      <c r="AN408">
        <f t="shared" si="106"/>
        <v>0</v>
      </c>
    </row>
    <row r="409" spans="1:40">
      <c r="A409" t="s">
        <v>981</v>
      </c>
      <c r="B409" t="s">
        <v>24</v>
      </c>
      <c r="C409" t="s">
        <v>135</v>
      </c>
      <c r="D409" t="s">
        <v>581</v>
      </c>
      <c r="E409" t="s">
        <v>108</v>
      </c>
      <c r="F409" t="s">
        <v>28</v>
      </c>
      <c r="G409">
        <f t="shared" si="107"/>
        <v>1</v>
      </c>
      <c r="H409">
        <f t="shared" si="108"/>
        <v>0</v>
      </c>
      <c r="I409">
        <f t="shared" si="109"/>
        <v>0</v>
      </c>
      <c r="J409">
        <f t="shared" si="110"/>
        <v>0</v>
      </c>
      <c r="K409">
        <f t="shared" si="111"/>
        <v>0</v>
      </c>
      <c r="L409" t="s">
        <v>29</v>
      </c>
      <c r="M409" t="s">
        <v>51</v>
      </c>
      <c r="N409">
        <f t="shared" si="119"/>
        <v>1</v>
      </c>
      <c r="O409" t="s">
        <v>116</v>
      </c>
      <c r="P409" t="s">
        <v>32</v>
      </c>
      <c r="Q409">
        <v>2</v>
      </c>
      <c r="R409">
        <v>6</v>
      </c>
      <c r="S409">
        <v>3</v>
      </c>
      <c r="T409">
        <v>6</v>
      </c>
      <c r="U409">
        <v>6</v>
      </c>
      <c r="V409">
        <v>7</v>
      </c>
      <c r="W409">
        <f t="shared" si="120"/>
        <v>5</v>
      </c>
      <c r="X409" t="s">
        <v>76</v>
      </c>
      <c r="Y409" t="s">
        <v>67</v>
      </c>
      <c r="Z409" t="s">
        <v>35</v>
      </c>
      <c r="AA409">
        <f t="shared" si="121"/>
        <v>0</v>
      </c>
      <c r="AB409">
        <v>35</v>
      </c>
      <c r="AC409" t="s">
        <v>100</v>
      </c>
      <c r="AD409">
        <f t="shared" si="122"/>
        <v>4</v>
      </c>
      <c r="AE409" t="s">
        <v>46</v>
      </c>
      <c r="AF409" t="s">
        <v>146</v>
      </c>
      <c r="AG409">
        <f t="shared" si="112"/>
        <v>0</v>
      </c>
      <c r="AH409">
        <f t="shared" si="113"/>
        <v>0</v>
      </c>
      <c r="AI409">
        <f t="shared" si="114"/>
        <v>0</v>
      </c>
      <c r="AJ409">
        <f t="shared" si="115"/>
        <v>1</v>
      </c>
      <c r="AK409">
        <f t="shared" si="116"/>
        <v>0</v>
      </c>
      <c r="AL409">
        <f t="shared" si="117"/>
        <v>0</v>
      </c>
      <c r="AM409">
        <f t="shared" si="118"/>
        <v>0</v>
      </c>
      <c r="AN409">
        <f t="shared" si="106"/>
        <v>0</v>
      </c>
    </row>
    <row r="410" spans="1:40">
      <c r="A410" t="s">
        <v>982</v>
      </c>
      <c r="B410" t="s">
        <v>24</v>
      </c>
      <c r="C410" t="s">
        <v>135</v>
      </c>
      <c r="D410" t="s">
        <v>572</v>
      </c>
      <c r="E410" t="s">
        <v>691</v>
      </c>
      <c r="F410" t="s">
        <v>28</v>
      </c>
      <c r="G410">
        <f t="shared" si="107"/>
        <v>1</v>
      </c>
      <c r="H410">
        <f t="shared" si="108"/>
        <v>0</v>
      </c>
      <c r="I410">
        <f t="shared" si="109"/>
        <v>0</v>
      </c>
      <c r="J410">
        <f t="shared" si="110"/>
        <v>0</v>
      </c>
      <c r="K410">
        <f t="shared" si="111"/>
        <v>0</v>
      </c>
      <c r="L410" t="s">
        <v>29</v>
      </c>
      <c r="M410" t="s">
        <v>84</v>
      </c>
      <c r="N410">
        <f t="shared" si="119"/>
        <v>4</v>
      </c>
      <c r="O410" t="s">
        <v>568</v>
      </c>
      <c r="P410" t="s">
        <v>32</v>
      </c>
      <c r="Q410">
        <v>8</v>
      </c>
      <c r="R410">
        <v>9</v>
      </c>
      <c r="S410">
        <v>10</v>
      </c>
      <c r="T410">
        <v>10</v>
      </c>
      <c r="U410">
        <v>9</v>
      </c>
      <c r="V410">
        <v>10</v>
      </c>
      <c r="W410">
        <f t="shared" si="120"/>
        <v>9.3333333333333339</v>
      </c>
      <c r="X410" t="s">
        <v>76</v>
      </c>
      <c r="Y410" t="s">
        <v>110</v>
      </c>
      <c r="Z410" t="s">
        <v>35</v>
      </c>
      <c r="AA410">
        <f t="shared" si="121"/>
        <v>0</v>
      </c>
      <c r="AB410">
        <v>34</v>
      </c>
      <c r="AC410" t="s">
        <v>100</v>
      </c>
      <c r="AD410">
        <f t="shared" si="122"/>
        <v>4</v>
      </c>
      <c r="AE410" t="s">
        <v>88</v>
      </c>
      <c r="AF410" t="s">
        <v>38</v>
      </c>
      <c r="AG410">
        <f t="shared" si="112"/>
        <v>1</v>
      </c>
      <c r="AH410">
        <f t="shared" si="113"/>
        <v>0</v>
      </c>
      <c r="AI410">
        <f t="shared" si="114"/>
        <v>0</v>
      </c>
      <c r="AJ410">
        <f t="shared" si="115"/>
        <v>0</v>
      </c>
      <c r="AK410">
        <f t="shared" si="116"/>
        <v>0</v>
      </c>
      <c r="AL410">
        <f t="shared" si="117"/>
        <v>0</v>
      </c>
      <c r="AM410">
        <f t="shared" si="118"/>
        <v>0</v>
      </c>
      <c r="AN410">
        <f t="shared" si="106"/>
        <v>0</v>
      </c>
    </row>
    <row r="411" spans="1:40">
      <c r="A411" t="s">
        <v>983</v>
      </c>
      <c r="B411" t="s">
        <v>24</v>
      </c>
      <c r="C411" t="s">
        <v>135</v>
      </c>
      <c r="D411" t="s">
        <v>984</v>
      </c>
      <c r="E411" t="s">
        <v>334</v>
      </c>
      <c r="F411" t="s">
        <v>28</v>
      </c>
      <c r="G411">
        <f t="shared" si="107"/>
        <v>1</v>
      </c>
      <c r="H411">
        <f t="shared" si="108"/>
        <v>0</v>
      </c>
      <c r="I411">
        <f t="shared" si="109"/>
        <v>0</v>
      </c>
      <c r="J411">
        <f t="shared" si="110"/>
        <v>0</v>
      </c>
      <c r="K411">
        <f t="shared" si="111"/>
        <v>0</v>
      </c>
      <c r="L411" t="s">
        <v>42</v>
      </c>
      <c r="M411" t="s">
        <v>43</v>
      </c>
      <c r="N411">
        <f t="shared" si="119"/>
        <v>2</v>
      </c>
      <c r="O411" t="s">
        <v>52</v>
      </c>
      <c r="P411" t="s">
        <v>32</v>
      </c>
      <c r="Q411">
        <v>9</v>
      </c>
      <c r="R411">
        <v>8</v>
      </c>
      <c r="S411">
        <v>3</v>
      </c>
      <c r="T411">
        <v>5</v>
      </c>
      <c r="U411">
        <v>2</v>
      </c>
      <c r="V411">
        <v>4</v>
      </c>
      <c r="W411">
        <f t="shared" si="120"/>
        <v>5.166666666666667</v>
      </c>
      <c r="X411" t="s">
        <v>53</v>
      </c>
      <c r="Y411" t="s">
        <v>67</v>
      </c>
      <c r="Z411" t="s">
        <v>35</v>
      </c>
      <c r="AA411">
        <f t="shared" si="121"/>
        <v>0</v>
      </c>
      <c r="AB411">
        <v>27</v>
      </c>
      <c r="AC411" t="s">
        <v>100</v>
      </c>
      <c r="AD411">
        <f t="shared" si="122"/>
        <v>4</v>
      </c>
      <c r="AE411" t="s">
        <v>37</v>
      </c>
      <c r="AF411" t="s">
        <v>187</v>
      </c>
      <c r="AG411">
        <f t="shared" si="112"/>
        <v>0</v>
      </c>
      <c r="AH411">
        <f t="shared" si="113"/>
        <v>0</v>
      </c>
      <c r="AI411">
        <f t="shared" si="114"/>
        <v>1</v>
      </c>
      <c r="AJ411">
        <f t="shared" si="115"/>
        <v>0</v>
      </c>
      <c r="AK411">
        <f t="shared" si="116"/>
        <v>0</v>
      </c>
      <c r="AL411">
        <f t="shared" si="117"/>
        <v>0</v>
      </c>
      <c r="AM411">
        <f t="shared" si="118"/>
        <v>0</v>
      </c>
      <c r="AN411">
        <f t="shared" si="106"/>
        <v>0</v>
      </c>
    </row>
    <row r="412" spans="1:40" hidden="1">
      <c r="A412" t="s">
        <v>985</v>
      </c>
      <c r="B412" t="s">
        <v>24</v>
      </c>
      <c r="C412" t="s">
        <v>135</v>
      </c>
      <c r="D412" t="s">
        <v>986</v>
      </c>
      <c r="E412" t="s">
        <v>923</v>
      </c>
      <c r="F412" t="s">
        <v>52</v>
      </c>
      <c r="G412">
        <f t="shared" si="107"/>
        <v>0</v>
      </c>
      <c r="H412">
        <f t="shared" si="108"/>
        <v>0</v>
      </c>
      <c r="I412">
        <f t="shared" si="109"/>
        <v>0</v>
      </c>
      <c r="J412">
        <f t="shared" si="110"/>
        <v>0</v>
      </c>
      <c r="K412">
        <f t="shared" si="111"/>
        <v>0</v>
      </c>
      <c r="L412" t="s">
        <v>29</v>
      </c>
      <c r="M412" t="s">
        <v>91</v>
      </c>
      <c r="N412">
        <f t="shared" si="119"/>
        <v>3</v>
      </c>
      <c r="O412" t="s">
        <v>104</v>
      </c>
      <c r="P412" t="s">
        <v>45</v>
      </c>
      <c r="Q412">
        <v>4</v>
      </c>
      <c r="R412">
        <v>5</v>
      </c>
      <c r="S412">
        <v>5</v>
      </c>
      <c r="T412">
        <v>3</v>
      </c>
      <c r="U412">
        <v>3</v>
      </c>
      <c r="V412">
        <v>4</v>
      </c>
      <c r="W412">
        <f t="shared" si="120"/>
        <v>4</v>
      </c>
      <c r="X412" t="s">
        <v>53</v>
      </c>
      <c r="Y412" t="s">
        <v>110</v>
      </c>
      <c r="Z412" t="s">
        <v>62</v>
      </c>
      <c r="AA412">
        <f t="shared" si="121"/>
        <v>1</v>
      </c>
      <c r="AB412">
        <v>30</v>
      </c>
      <c r="AC412" t="s">
        <v>100</v>
      </c>
      <c r="AD412">
        <f t="shared" si="122"/>
        <v>4</v>
      </c>
      <c r="AE412" t="s">
        <v>37</v>
      </c>
      <c r="AF412" t="s">
        <v>38</v>
      </c>
      <c r="AG412">
        <f t="shared" si="112"/>
        <v>1</v>
      </c>
      <c r="AH412">
        <f t="shared" si="113"/>
        <v>0</v>
      </c>
      <c r="AI412">
        <f t="shared" si="114"/>
        <v>0</v>
      </c>
      <c r="AJ412">
        <f t="shared" si="115"/>
        <v>0</v>
      </c>
      <c r="AK412">
        <f t="shared" si="116"/>
        <v>0</v>
      </c>
      <c r="AL412">
        <f t="shared" si="117"/>
        <v>0</v>
      </c>
      <c r="AM412">
        <f t="shared" si="118"/>
        <v>0</v>
      </c>
      <c r="AN412">
        <f t="shared" si="106"/>
        <v>0</v>
      </c>
    </row>
    <row r="413" spans="1:40">
      <c r="A413" t="s">
        <v>987</v>
      </c>
      <c r="B413" t="s">
        <v>24</v>
      </c>
      <c r="C413" t="s">
        <v>135</v>
      </c>
      <c r="D413" t="s">
        <v>599</v>
      </c>
      <c r="E413" t="s">
        <v>948</v>
      </c>
      <c r="F413" t="s">
        <v>28</v>
      </c>
      <c r="G413">
        <f t="shared" si="107"/>
        <v>1</v>
      </c>
      <c r="H413">
        <f t="shared" si="108"/>
        <v>0</v>
      </c>
      <c r="I413">
        <f t="shared" si="109"/>
        <v>0</v>
      </c>
      <c r="J413">
        <f t="shared" si="110"/>
        <v>0</v>
      </c>
      <c r="K413">
        <f t="shared" si="111"/>
        <v>0</v>
      </c>
      <c r="L413" t="s">
        <v>42</v>
      </c>
      <c r="M413" t="s">
        <v>91</v>
      </c>
      <c r="N413">
        <f t="shared" si="119"/>
        <v>3</v>
      </c>
      <c r="O413" t="s">
        <v>52</v>
      </c>
      <c r="P413" t="s">
        <v>32</v>
      </c>
      <c r="Q413">
        <v>8</v>
      </c>
      <c r="R413">
        <v>9</v>
      </c>
      <c r="S413">
        <v>9</v>
      </c>
      <c r="T413">
        <v>9</v>
      </c>
      <c r="U413">
        <v>9</v>
      </c>
      <c r="V413">
        <v>10</v>
      </c>
      <c r="W413">
        <f t="shared" si="120"/>
        <v>9</v>
      </c>
      <c r="X413" t="s">
        <v>76</v>
      </c>
      <c r="Y413" t="s">
        <v>67</v>
      </c>
      <c r="Z413" t="s">
        <v>35</v>
      </c>
      <c r="AA413">
        <f t="shared" si="121"/>
        <v>0</v>
      </c>
      <c r="AB413">
        <v>34</v>
      </c>
      <c r="AC413" t="s">
        <v>100</v>
      </c>
      <c r="AD413">
        <f t="shared" si="122"/>
        <v>4</v>
      </c>
      <c r="AE413" t="s">
        <v>37</v>
      </c>
      <c r="AF413" t="s">
        <v>38</v>
      </c>
      <c r="AG413">
        <f t="shared" si="112"/>
        <v>1</v>
      </c>
      <c r="AH413">
        <f t="shared" si="113"/>
        <v>0</v>
      </c>
      <c r="AI413">
        <f t="shared" si="114"/>
        <v>0</v>
      </c>
      <c r="AJ413">
        <f t="shared" si="115"/>
        <v>0</v>
      </c>
      <c r="AK413">
        <f t="shared" si="116"/>
        <v>0</v>
      </c>
      <c r="AL413">
        <f t="shared" si="117"/>
        <v>0</v>
      </c>
      <c r="AM413">
        <f t="shared" si="118"/>
        <v>0</v>
      </c>
      <c r="AN413">
        <f t="shared" si="106"/>
        <v>0</v>
      </c>
    </row>
    <row r="414" spans="1:40" hidden="1">
      <c r="A414" t="s">
        <v>988</v>
      </c>
      <c r="B414" t="s">
        <v>24</v>
      </c>
      <c r="C414" t="s">
        <v>135</v>
      </c>
      <c r="D414" t="s">
        <v>989</v>
      </c>
      <c r="E414" t="s">
        <v>852</v>
      </c>
      <c r="F414" t="s">
        <v>52</v>
      </c>
      <c r="G414">
        <f t="shared" si="107"/>
        <v>0</v>
      </c>
      <c r="H414">
        <f t="shared" si="108"/>
        <v>0</v>
      </c>
      <c r="I414">
        <f t="shared" si="109"/>
        <v>0</v>
      </c>
      <c r="J414">
        <f t="shared" si="110"/>
        <v>0</v>
      </c>
      <c r="K414">
        <f t="shared" si="111"/>
        <v>0</v>
      </c>
      <c r="L414" t="s">
        <v>42</v>
      </c>
      <c r="M414" t="s">
        <v>43</v>
      </c>
      <c r="N414">
        <f t="shared" si="119"/>
        <v>2</v>
      </c>
      <c r="O414" t="s">
        <v>52</v>
      </c>
      <c r="P414" t="s">
        <v>32</v>
      </c>
      <c r="Q414">
        <v>3</v>
      </c>
      <c r="R414">
        <v>10</v>
      </c>
      <c r="S414">
        <v>6</v>
      </c>
      <c r="T414">
        <v>5</v>
      </c>
      <c r="U414">
        <v>7</v>
      </c>
      <c r="V414">
        <v>8</v>
      </c>
      <c r="W414">
        <f t="shared" si="120"/>
        <v>6.5</v>
      </c>
      <c r="X414" t="s">
        <v>76</v>
      </c>
      <c r="Y414" t="s">
        <v>34</v>
      </c>
      <c r="Z414" t="s">
        <v>62</v>
      </c>
      <c r="AA414">
        <f t="shared" si="121"/>
        <v>1</v>
      </c>
      <c r="AB414">
        <v>22</v>
      </c>
      <c r="AC414" t="s">
        <v>77</v>
      </c>
      <c r="AD414">
        <f t="shared" si="122"/>
        <v>3</v>
      </c>
      <c r="AE414" t="s">
        <v>37</v>
      </c>
      <c r="AF414" t="s">
        <v>38</v>
      </c>
      <c r="AG414">
        <f t="shared" si="112"/>
        <v>1</v>
      </c>
      <c r="AH414">
        <f t="shared" si="113"/>
        <v>0</v>
      </c>
      <c r="AI414">
        <f t="shared" si="114"/>
        <v>0</v>
      </c>
      <c r="AJ414">
        <f t="shared" si="115"/>
        <v>0</v>
      </c>
      <c r="AK414">
        <f t="shared" si="116"/>
        <v>0</v>
      </c>
      <c r="AL414">
        <f t="shared" si="117"/>
        <v>0</v>
      </c>
      <c r="AM414">
        <f t="shared" si="118"/>
        <v>0</v>
      </c>
      <c r="AN414">
        <f t="shared" si="106"/>
        <v>0</v>
      </c>
    </row>
    <row r="415" spans="1:40" hidden="1">
      <c r="A415" t="s">
        <v>990</v>
      </c>
      <c r="B415" t="s">
        <v>24</v>
      </c>
      <c r="C415" t="s">
        <v>135</v>
      </c>
      <c r="D415" t="s">
        <v>991</v>
      </c>
      <c r="E415" t="s">
        <v>750</v>
      </c>
      <c r="F415" t="s">
        <v>28</v>
      </c>
      <c r="G415">
        <f t="shared" si="107"/>
        <v>1</v>
      </c>
      <c r="H415">
        <f t="shared" si="108"/>
        <v>0</v>
      </c>
      <c r="I415">
        <f t="shared" si="109"/>
        <v>0</v>
      </c>
      <c r="J415">
        <f t="shared" si="110"/>
        <v>0</v>
      </c>
      <c r="K415">
        <f t="shared" si="111"/>
        <v>0</v>
      </c>
      <c r="L415" t="s">
        <v>29</v>
      </c>
      <c r="M415" t="s">
        <v>51</v>
      </c>
      <c r="N415">
        <f t="shared" si="119"/>
        <v>1</v>
      </c>
      <c r="O415" t="s">
        <v>44</v>
      </c>
      <c r="P415" t="s">
        <v>32</v>
      </c>
      <c r="Q415">
        <v>2</v>
      </c>
      <c r="R415">
        <v>2</v>
      </c>
      <c r="S415">
        <v>5</v>
      </c>
      <c r="T415">
        <v>5</v>
      </c>
      <c r="U415">
        <v>2</v>
      </c>
      <c r="V415">
        <v>3</v>
      </c>
      <c r="W415">
        <f t="shared" si="120"/>
        <v>3.1666666666666665</v>
      </c>
      <c r="X415" t="s">
        <v>33</v>
      </c>
      <c r="Y415" t="s">
        <v>54</v>
      </c>
      <c r="Z415" t="s">
        <v>62</v>
      </c>
      <c r="AA415">
        <f t="shared" si="121"/>
        <v>1</v>
      </c>
      <c r="AB415">
        <v>33</v>
      </c>
      <c r="AC415" t="s">
        <v>100</v>
      </c>
      <c r="AD415">
        <f t="shared" si="122"/>
        <v>4</v>
      </c>
      <c r="AE415" t="s">
        <v>46</v>
      </c>
      <c r="AF415" t="s">
        <v>146</v>
      </c>
      <c r="AG415">
        <f t="shared" si="112"/>
        <v>0</v>
      </c>
      <c r="AH415">
        <f t="shared" si="113"/>
        <v>0</v>
      </c>
      <c r="AI415">
        <f t="shared" si="114"/>
        <v>0</v>
      </c>
      <c r="AJ415">
        <f t="shared" si="115"/>
        <v>1</v>
      </c>
      <c r="AK415">
        <f t="shared" si="116"/>
        <v>0</v>
      </c>
      <c r="AL415">
        <f t="shared" si="117"/>
        <v>0</v>
      </c>
      <c r="AM415">
        <f t="shared" si="118"/>
        <v>0</v>
      </c>
      <c r="AN415">
        <f t="shared" si="106"/>
        <v>0</v>
      </c>
    </row>
    <row r="416" spans="1:40" hidden="1">
      <c r="A416" t="s">
        <v>992</v>
      </c>
      <c r="B416" t="s">
        <v>24</v>
      </c>
      <c r="C416" t="s">
        <v>135</v>
      </c>
      <c r="D416" t="s">
        <v>993</v>
      </c>
      <c r="E416" t="s">
        <v>934</v>
      </c>
      <c r="F416" t="s">
        <v>28</v>
      </c>
      <c r="G416">
        <f t="shared" si="107"/>
        <v>1</v>
      </c>
      <c r="H416">
        <f t="shared" si="108"/>
        <v>0</v>
      </c>
      <c r="I416">
        <f t="shared" si="109"/>
        <v>0</v>
      </c>
      <c r="J416">
        <f t="shared" si="110"/>
        <v>0</v>
      </c>
      <c r="K416">
        <f t="shared" si="111"/>
        <v>0</v>
      </c>
      <c r="L416" t="s">
        <v>42</v>
      </c>
      <c r="M416" t="s">
        <v>51</v>
      </c>
      <c r="N416">
        <f t="shared" si="119"/>
        <v>1</v>
      </c>
      <c r="O416" t="s">
        <v>44</v>
      </c>
      <c r="P416" t="s">
        <v>32</v>
      </c>
      <c r="Q416">
        <v>8</v>
      </c>
      <c r="R416">
        <v>9</v>
      </c>
      <c r="S416">
        <v>9</v>
      </c>
      <c r="T416">
        <v>9</v>
      </c>
      <c r="U416">
        <v>9</v>
      </c>
      <c r="V416">
        <v>9</v>
      </c>
      <c r="W416">
        <f t="shared" si="120"/>
        <v>8.8333333333333339</v>
      </c>
      <c r="X416" t="s">
        <v>76</v>
      </c>
      <c r="Y416" t="s">
        <v>67</v>
      </c>
      <c r="Z416" t="s">
        <v>62</v>
      </c>
      <c r="AA416">
        <f t="shared" si="121"/>
        <v>1</v>
      </c>
      <c r="AB416">
        <v>26</v>
      </c>
      <c r="AC416" t="s">
        <v>100</v>
      </c>
      <c r="AD416">
        <f t="shared" si="122"/>
        <v>4</v>
      </c>
      <c r="AE416" t="s">
        <v>46</v>
      </c>
      <c r="AF416" t="s">
        <v>146</v>
      </c>
      <c r="AG416">
        <f t="shared" si="112"/>
        <v>0</v>
      </c>
      <c r="AH416">
        <f t="shared" si="113"/>
        <v>0</v>
      </c>
      <c r="AI416">
        <f t="shared" si="114"/>
        <v>0</v>
      </c>
      <c r="AJ416">
        <f t="shared" si="115"/>
        <v>1</v>
      </c>
      <c r="AK416">
        <f t="shared" si="116"/>
        <v>0</v>
      </c>
      <c r="AL416">
        <f t="shared" si="117"/>
        <v>0</v>
      </c>
      <c r="AM416">
        <f t="shared" si="118"/>
        <v>0</v>
      </c>
      <c r="AN416">
        <f t="shared" si="106"/>
        <v>0</v>
      </c>
    </row>
    <row r="417" spans="1:40">
      <c r="A417" t="s">
        <v>994</v>
      </c>
      <c r="B417" t="s">
        <v>24</v>
      </c>
      <c r="C417" t="s">
        <v>25</v>
      </c>
      <c r="D417" t="s">
        <v>995</v>
      </c>
      <c r="E417" t="s">
        <v>450</v>
      </c>
      <c r="F417" t="s">
        <v>28</v>
      </c>
      <c r="G417">
        <f t="shared" si="107"/>
        <v>1</v>
      </c>
      <c r="H417">
        <f t="shared" si="108"/>
        <v>0</v>
      </c>
      <c r="I417">
        <f t="shared" si="109"/>
        <v>0</v>
      </c>
      <c r="J417">
        <f t="shared" si="110"/>
        <v>0</v>
      </c>
      <c r="K417">
        <f t="shared" si="111"/>
        <v>0</v>
      </c>
      <c r="L417" t="s">
        <v>29</v>
      </c>
      <c r="M417" t="s">
        <v>51</v>
      </c>
      <c r="N417">
        <f t="shared" si="119"/>
        <v>1</v>
      </c>
      <c r="O417" t="s">
        <v>87</v>
      </c>
      <c r="P417" t="s">
        <v>32</v>
      </c>
      <c r="Q417">
        <v>3</v>
      </c>
      <c r="R417">
        <v>2</v>
      </c>
      <c r="S417">
        <v>4</v>
      </c>
      <c r="T417">
        <v>2</v>
      </c>
      <c r="U417">
        <v>2</v>
      </c>
      <c r="V417">
        <v>2</v>
      </c>
      <c r="W417">
        <f t="shared" si="120"/>
        <v>2.5</v>
      </c>
      <c r="X417" t="s">
        <v>76</v>
      </c>
      <c r="Y417" t="s">
        <v>110</v>
      </c>
      <c r="Z417" t="s">
        <v>35</v>
      </c>
      <c r="AA417">
        <f t="shared" si="121"/>
        <v>0</v>
      </c>
      <c r="AB417">
        <v>28</v>
      </c>
      <c r="AC417" t="s">
        <v>77</v>
      </c>
      <c r="AD417">
        <f t="shared" si="122"/>
        <v>3</v>
      </c>
      <c r="AE417" t="s">
        <v>55</v>
      </c>
      <c r="AF417" t="s">
        <v>56</v>
      </c>
      <c r="AG417">
        <f t="shared" si="112"/>
        <v>0</v>
      </c>
      <c r="AH417">
        <f t="shared" si="113"/>
        <v>1</v>
      </c>
      <c r="AI417">
        <f t="shared" si="114"/>
        <v>0</v>
      </c>
      <c r="AJ417">
        <f t="shared" si="115"/>
        <v>0</v>
      </c>
      <c r="AK417">
        <f t="shared" si="116"/>
        <v>0</v>
      </c>
      <c r="AL417">
        <f t="shared" si="117"/>
        <v>0</v>
      </c>
      <c r="AM417">
        <f t="shared" si="118"/>
        <v>0</v>
      </c>
      <c r="AN417">
        <f t="shared" si="106"/>
        <v>0</v>
      </c>
    </row>
    <row r="418" spans="1:40">
      <c r="A418" t="s">
        <v>996</v>
      </c>
      <c r="B418" t="s">
        <v>24</v>
      </c>
      <c r="C418" t="s">
        <v>135</v>
      </c>
      <c r="D418" t="s">
        <v>622</v>
      </c>
      <c r="E418" t="s">
        <v>997</v>
      </c>
      <c r="F418" t="s">
        <v>52</v>
      </c>
      <c r="G418">
        <f t="shared" si="107"/>
        <v>0</v>
      </c>
      <c r="H418">
        <f t="shared" si="108"/>
        <v>0</v>
      </c>
      <c r="I418">
        <f t="shared" si="109"/>
        <v>0</v>
      </c>
      <c r="J418">
        <f t="shared" si="110"/>
        <v>0</v>
      </c>
      <c r="K418">
        <f t="shared" si="111"/>
        <v>0</v>
      </c>
      <c r="L418" t="s">
        <v>42</v>
      </c>
      <c r="M418" t="s">
        <v>51</v>
      </c>
      <c r="N418">
        <f t="shared" si="119"/>
        <v>1</v>
      </c>
      <c r="O418" t="s">
        <v>52</v>
      </c>
      <c r="P418" t="s">
        <v>32</v>
      </c>
      <c r="Q418">
        <v>2</v>
      </c>
      <c r="R418">
        <v>2</v>
      </c>
      <c r="S418">
        <v>7</v>
      </c>
      <c r="T418">
        <v>4</v>
      </c>
      <c r="U418">
        <v>8</v>
      </c>
      <c r="V418">
        <v>1</v>
      </c>
      <c r="W418">
        <f t="shared" si="120"/>
        <v>4</v>
      </c>
      <c r="X418" t="s">
        <v>66</v>
      </c>
      <c r="Y418" t="s">
        <v>34</v>
      </c>
      <c r="Z418" t="s">
        <v>35</v>
      </c>
      <c r="AA418">
        <f t="shared" si="121"/>
        <v>0</v>
      </c>
      <c r="AB418">
        <v>42</v>
      </c>
      <c r="AC418" t="s">
        <v>77</v>
      </c>
      <c r="AD418">
        <f t="shared" si="122"/>
        <v>3</v>
      </c>
      <c r="AE418" t="s">
        <v>52</v>
      </c>
      <c r="AF418" t="s">
        <v>105</v>
      </c>
      <c r="AG418">
        <f t="shared" si="112"/>
        <v>0</v>
      </c>
      <c r="AH418">
        <f t="shared" si="113"/>
        <v>0</v>
      </c>
      <c r="AI418">
        <f t="shared" si="114"/>
        <v>0</v>
      </c>
      <c r="AJ418">
        <f t="shared" si="115"/>
        <v>0</v>
      </c>
      <c r="AK418">
        <f t="shared" si="116"/>
        <v>1</v>
      </c>
      <c r="AL418">
        <f t="shared" si="117"/>
        <v>0</v>
      </c>
      <c r="AM418">
        <f t="shared" si="118"/>
        <v>0</v>
      </c>
      <c r="AN418">
        <f t="shared" si="106"/>
        <v>0</v>
      </c>
    </row>
    <row r="419" spans="1:40">
      <c r="A419" t="s">
        <v>998</v>
      </c>
      <c r="B419" t="s">
        <v>24</v>
      </c>
      <c r="C419" t="s">
        <v>25</v>
      </c>
      <c r="D419" t="s">
        <v>261</v>
      </c>
      <c r="E419" t="s">
        <v>345</v>
      </c>
      <c r="F419" t="s">
        <v>75</v>
      </c>
      <c r="G419">
        <f t="shared" si="107"/>
        <v>0</v>
      </c>
      <c r="H419">
        <f t="shared" si="108"/>
        <v>0</v>
      </c>
      <c r="I419">
        <f t="shared" si="109"/>
        <v>0</v>
      </c>
      <c r="J419">
        <f t="shared" si="110"/>
        <v>0</v>
      </c>
      <c r="K419">
        <f t="shared" si="111"/>
        <v>0</v>
      </c>
      <c r="L419" t="s">
        <v>29</v>
      </c>
      <c r="M419" t="s">
        <v>51</v>
      </c>
      <c r="N419">
        <f t="shared" si="119"/>
        <v>1</v>
      </c>
      <c r="O419" t="s">
        <v>116</v>
      </c>
      <c r="P419" t="s">
        <v>82</v>
      </c>
      <c r="Q419">
        <v>2</v>
      </c>
      <c r="R419">
        <v>3</v>
      </c>
      <c r="S419">
        <v>3</v>
      </c>
      <c r="T419">
        <v>3</v>
      </c>
      <c r="U419">
        <v>3</v>
      </c>
      <c r="V419">
        <v>6</v>
      </c>
      <c r="W419">
        <f t="shared" si="120"/>
        <v>3.3333333333333335</v>
      </c>
      <c r="X419" t="s">
        <v>33</v>
      </c>
      <c r="Y419" t="s">
        <v>67</v>
      </c>
      <c r="Z419" t="s">
        <v>35</v>
      </c>
      <c r="AA419">
        <f t="shared" si="121"/>
        <v>0</v>
      </c>
      <c r="AB419">
        <v>26</v>
      </c>
      <c r="AC419" t="s">
        <v>77</v>
      </c>
      <c r="AD419">
        <f t="shared" si="122"/>
        <v>3</v>
      </c>
      <c r="AE419" t="s">
        <v>55</v>
      </c>
      <c r="AF419" t="s">
        <v>187</v>
      </c>
      <c r="AG419">
        <f t="shared" si="112"/>
        <v>0</v>
      </c>
      <c r="AH419">
        <f t="shared" si="113"/>
        <v>0</v>
      </c>
      <c r="AI419">
        <f t="shared" si="114"/>
        <v>1</v>
      </c>
      <c r="AJ419">
        <f t="shared" si="115"/>
        <v>0</v>
      </c>
      <c r="AK419">
        <f t="shared" si="116"/>
        <v>0</v>
      </c>
      <c r="AL419">
        <f t="shared" si="117"/>
        <v>0</v>
      </c>
      <c r="AM419">
        <f t="shared" si="118"/>
        <v>0</v>
      </c>
      <c r="AN419">
        <f t="shared" si="106"/>
        <v>0</v>
      </c>
    </row>
    <row r="420" spans="1:40">
      <c r="A420" t="s">
        <v>999</v>
      </c>
      <c r="B420" t="s">
        <v>24</v>
      </c>
      <c r="C420" t="s">
        <v>135</v>
      </c>
      <c r="D420" t="s">
        <v>1000</v>
      </c>
      <c r="E420" t="s">
        <v>286</v>
      </c>
      <c r="F420" t="s">
        <v>70</v>
      </c>
      <c r="G420">
        <f t="shared" si="107"/>
        <v>0</v>
      </c>
      <c r="H420">
        <f t="shared" si="108"/>
        <v>0</v>
      </c>
      <c r="I420">
        <f t="shared" si="109"/>
        <v>1</v>
      </c>
      <c r="J420">
        <f t="shared" si="110"/>
        <v>0</v>
      </c>
      <c r="K420">
        <f t="shared" si="111"/>
        <v>0</v>
      </c>
      <c r="L420" t="s">
        <v>29</v>
      </c>
      <c r="M420" t="s">
        <v>30</v>
      </c>
      <c r="N420">
        <f t="shared" si="119"/>
        <v>5</v>
      </c>
      <c r="O420" t="s">
        <v>116</v>
      </c>
      <c r="P420" t="s">
        <v>82</v>
      </c>
      <c r="Q420">
        <v>10</v>
      </c>
      <c r="R420">
        <v>9</v>
      </c>
      <c r="S420">
        <v>8</v>
      </c>
      <c r="T420">
        <v>8</v>
      </c>
      <c r="U420">
        <v>9</v>
      </c>
      <c r="V420">
        <v>10</v>
      </c>
      <c r="W420">
        <f t="shared" si="120"/>
        <v>9</v>
      </c>
      <c r="X420" t="s">
        <v>66</v>
      </c>
      <c r="Y420" t="s">
        <v>67</v>
      </c>
      <c r="Z420" t="s">
        <v>35</v>
      </c>
      <c r="AA420">
        <f t="shared" si="121"/>
        <v>0</v>
      </c>
      <c r="AB420">
        <v>25</v>
      </c>
      <c r="AC420" t="s">
        <v>138</v>
      </c>
      <c r="AD420">
        <f t="shared" si="122"/>
        <v>2</v>
      </c>
      <c r="AE420" t="s">
        <v>37</v>
      </c>
      <c r="AF420" t="s">
        <v>38</v>
      </c>
      <c r="AG420">
        <f t="shared" si="112"/>
        <v>1</v>
      </c>
      <c r="AH420">
        <f t="shared" si="113"/>
        <v>0</v>
      </c>
      <c r="AI420">
        <f t="shared" si="114"/>
        <v>0</v>
      </c>
      <c r="AJ420">
        <f t="shared" si="115"/>
        <v>0</v>
      </c>
      <c r="AK420">
        <f t="shared" si="116"/>
        <v>0</v>
      </c>
      <c r="AL420">
        <f t="shared" si="117"/>
        <v>0</v>
      </c>
      <c r="AM420">
        <f t="shared" si="118"/>
        <v>0</v>
      </c>
      <c r="AN420">
        <f t="shared" si="106"/>
        <v>0</v>
      </c>
    </row>
    <row r="421" spans="1:40">
      <c r="A421" t="s">
        <v>1001</v>
      </c>
      <c r="B421" t="s">
        <v>24</v>
      </c>
      <c r="C421" t="s">
        <v>135</v>
      </c>
      <c r="D421" t="s">
        <v>1002</v>
      </c>
      <c r="E421" t="s">
        <v>960</v>
      </c>
      <c r="F421" t="s">
        <v>28</v>
      </c>
      <c r="G421">
        <f t="shared" si="107"/>
        <v>1</v>
      </c>
      <c r="H421">
        <f t="shared" si="108"/>
        <v>0</v>
      </c>
      <c r="I421">
        <f t="shared" si="109"/>
        <v>0</v>
      </c>
      <c r="J421">
        <f t="shared" si="110"/>
        <v>0</v>
      </c>
      <c r="K421">
        <f t="shared" si="111"/>
        <v>0</v>
      </c>
      <c r="L421" t="s">
        <v>29</v>
      </c>
      <c r="M421" t="s">
        <v>43</v>
      </c>
      <c r="N421">
        <f t="shared" si="119"/>
        <v>2</v>
      </c>
      <c r="O421" t="s">
        <v>109</v>
      </c>
      <c r="P421" t="s">
        <v>32</v>
      </c>
      <c r="Q421">
        <v>4</v>
      </c>
      <c r="R421">
        <v>6</v>
      </c>
      <c r="S421">
        <v>6</v>
      </c>
      <c r="T421">
        <v>6</v>
      </c>
      <c r="U421">
        <v>5</v>
      </c>
      <c r="V421">
        <v>7</v>
      </c>
      <c r="W421">
        <f t="shared" si="120"/>
        <v>5.666666666666667</v>
      </c>
      <c r="X421" t="s">
        <v>53</v>
      </c>
      <c r="Y421" t="s">
        <v>67</v>
      </c>
      <c r="Z421" t="s">
        <v>35</v>
      </c>
      <c r="AA421">
        <f t="shared" si="121"/>
        <v>0</v>
      </c>
      <c r="AB421">
        <v>32</v>
      </c>
      <c r="AC421" t="s">
        <v>77</v>
      </c>
      <c r="AD421">
        <f t="shared" si="122"/>
        <v>3</v>
      </c>
      <c r="AE421" t="s">
        <v>55</v>
      </c>
      <c r="AF421" t="s">
        <v>38</v>
      </c>
      <c r="AG421">
        <f t="shared" si="112"/>
        <v>1</v>
      </c>
      <c r="AH421">
        <f t="shared" si="113"/>
        <v>0</v>
      </c>
      <c r="AI421">
        <f t="shared" si="114"/>
        <v>0</v>
      </c>
      <c r="AJ421">
        <f t="shared" si="115"/>
        <v>0</v>
      </c>
      <c r="AK421">
        <f t="shared" si="116"/>
        <v>0</v>
      </c>
      <c r="AL421">
        <f t="shared" si="117"/>
        <v>0</v>
      </c>
      <c r="AM421">
        <f t="shared" si="118"/>
        <v>0</v>
      </c>
      <c r="AN421">
        <f t="shared" si="106"/>
        <v>0</v>
      </c>
    </row>
    <row r="422" spans="1:40">
      <c r="A422" t="s">
        <v>1003</v>
      </c>
      <c r="B422" t="s">
        <v>24</v>
      </c>
      <c r="C422" t="s">
        <v>135</v>
      </c>
      <c r="D422" t="s">
        <v>671</v>
      </c>
      <c r="E422" t="s">
        <v>324</v>
      </c>
      <c r="F422" t="s">
        <v>28</v>
      </c>
      <c r="G422">
        <f t="shared" si="107"/>
        <v>1</v>
      </c>
      <c r="H422">
        <f t="shared" si="108"/>
        <v>0</v>
      </c>
      <c r="I422">
        <f t="shared" si="109"/>
        <v>0</v>
      </c>
      <c r="J422">
        <f t="shared" si="110"/>
        <v>0</v>
      </c>
      <c r="K422">
        <f t="shared" si="111"/>
        <v>0</v>
      </c>
      <c r="L422" t="s">
        <v>42</v>
      </c>
      <c r="M422" t="s">
        <v>51</v>
      </c>
      <c r="N422">
        <f t="shared" si="119"/>
        <v>1</v>
      </c>
      <c r="O422" t="s">
        <v>116</v>
      </c>
      <c r="P422" t="s">
        <v>32</v>
      </c>
      <c r="Q422">
        <v>3</v>
      </c>
      <c r="R422">
        <v>4</v>
      </c>
      <c r="S422">
        <v>5</v>
      </c>
      <c r="T422">
        <v>5</v>
      </c>
      <c r="U422">
        <v>6</v>
      </c>
      <c r="V422">
        <v>6</v>
      </c>
      <c r="W422">
        <f t="shared" si="120"/>
        <v>4.833333333333333</v>
      </c>
      <c r="X422" t="s">
        <v>76</v>
      </c>
      <c r="Y422" t="s">
        <v>67</v>
      </c>
      <c r="Z422" t="s">
        <v>35</v>
      </c>
      <c r="AA422">
        <f t="shared" si="121"/>
        <v>0</v>
      </c>
      <c r="AB422">
        <v>31</v>
      </c>
      <c r="AC422" t="s">
        <v>100</v>
      </c>
      <c r="AD422">
        <f t="shared" si="122"/>
        <v>4</v>
      </c>
      <c r="AE422" t="s">
        <v>46</v>
      </c>
      <c r="AF422" t="s">
        <v>187</v>
      </c>
      <c r="AG422">
        <f t="shared" si="112"/>
        <v>0</v>
      </c>
      <c r="AH422">
        <f t="shared" si="113"/>
        <v>0</v>
      </c>
      <c r="AI422">
        <f t="shared" si="114"/>
        <v>1</v>
      </c>
      <c r="AJ422">
        <f t="shared" si="115"/>
        <v>0</v>
      </c>
      <c r="AK422">
        <f t="shared" si="116"/>
        <v>0</v>
      </c>
      <c r="AL422">
        <f t="shared" si="117"/>
        <v>0</v>
      </c>
      <c r="AM422">
        <f t="shared" si="118"/>
        <v>0</v>
      </c>
      <c r="AN422">
        <f t="shared" si="106"/>
        <v>0</v>
      </c>
    </row>
    <row r="423" spans="1:40">
      <c r="A423" t="s">
        <v>1004</v>
      </c>
      <c r="B423" t="s">
        <v>24</v>
      </c>
      <c r="C423" t="s">
        <v>25</v>
      </c>
      <c r="D423" t="s">
        <v>340</v>
      </c>
      <c r="E423" t="s">
        <v>345</v>
      </c>
      <c r="F423" t="s">
        <v>28</v>
      </c>
      <c r="G423">
        <f t="shared" si="107"/>
        <v>1</v>
      </c>
      <c r="H423">
        <f t="shared" si="108"/>
        <v>0</v>
      </c>
      <c r="I423">
        <f t="shared" si="109"/>
        <v>0</v>
      </c>
      <c r="J423">
        <f t="shared" si="110"/>
        <v>0</v>
      </c>
      <c r="K423">
        <f t="shared" si="111"/>
        <v>0</v>
      </c>
      <c r="L423" t="s">
        <v>42</v>
      </c>
      <c r="M423" t="s">
        <v>43</v>
      </c>
      <c r="N423">
        <f t="shared" si="119"/>
        <v>2</v>
      </c>
      <c r="O423" t="s">
        <v>44</v>
      </c>
      <c r="P423" t="s">
        <v>32</v>
      </c>
      <c r="Q423">
        <v>5</v>
      </c>
      <c r="R423">
        <v>5</v>
      </c>
      <c r="S423">
        <v>5</v>
      </c>
      <c r="T423">
        <v>5</v>
      </c>
      <c r="U423">
        <v>4</v>
      </c>
      <c r="V423">
        <v>5</v>
      </c>
      <c r="W423">
        <f t="shared" si="120"/>
        <v>4.833333333333333</v>
      </c>
      <c r="X423" t="s">
        <v>76</v>
      </c>
      <c r="Y423" t="s">
        <v>110</v>
      </c>
      <c r="Z423" t="s">
        <v>35</v>
      </c>
      <c r="AA423">
        <f t="shared" si="121"/>
        <v>0</v>
      </c>
      <c r="AB423">
        <v>30</v>
      </c>
      <c r="AC423" t="s">
        <v>77</v>
      </c>
      <c r="AD423">
        <f t="shared" si="122"/>
        <v>3</v>
      </c>
      <c r="AE423" t="s">
        <v>88</v>
      </c>
      <c r="AF423" t="s">
        <v>187</v>
      </c>
      <c r="AG423">
        <f t="shared" si="112"/>
        <v>0</v>
      </c>
      <c r="AH423">
        <f t="shared" si="113"/>
        <v>0</v>
      </c>
      <c r="AI423">
        <f t="shared" si="114"/>
        <v>1</v>
      </c>
      <c r="AJ423">
        <f t="shared" si="115"/>
        <v>0</v>
      </c>
      <c r="AK423">
        <f t="shared" si="116"/>
        <v>0</v>
      </c>
      <c r="AL423">
        <f t="shared" si="117"/>
        <v>0</v>
      </c>
      <c r="AM423">
        <f t="shared" si="118"/>
        <v>0</v>
      </c>
      <c r="AN423">
        <f t="shared" si="106"/>
        <v>0</v>
      </c>
    </row>
    <row r="424" spans="1:40">
      <c r="A424" t="s">
        <v>1005</v>
      </c>
      <c r="B424" t="s">
        <v>24</v>
      </c>
      <c r="C424" t="s">
        <v>135</v>
      </c>
      <c r="D424" t="s">
        <v>1006</v>
      </c>
      <c r="E424" t="s">
        <v>816</v>
      </c>
      <c r="F424" t="s">
        <v>75</v>
      </c>
      <c r="G424">
        <f t="shared" si="107"/>
        <v>0</v>
      </c>
      <c r="H424">
        <f t="shared" si="108"/>
        <v>0</v>
      </c>
      <c r="I424">
        <f t="shared" si="109"/>
        <v>0</v>
      </c>
      <c r="J424">
        <f t="shared" si="110"/>
        <v>0</v>
      </c>
      <c r="K424">
        <f t="shared" si="111"/>
        <v>0</v>
      </c>
      <c r="L424" t="s">
        <v>29</v>
      </c>
      <c r="M424" t="s">
        <v>51</v>
      </c>
      <c r="N424">
        <f t="shared" si="119"/>
        <v>1</v>
      </c>
      <c r="O424" t="s">
        <v>52</v>
      </c>
      <c r="P424" t="s">
        <v>32</v>
      </c>
      <c r="Q424">
        <v>0</v>
      </c>
      <c r="R424">
        <v>6</v>
      </c>
      <c r="S424">
        <v>6</v>
      </c>
      <c r="T424">
        <v>2</v>
      </c>
      <c r="U424">
        <v>0</v>
      </c>
      <c r="V424">
        <v>3</v>
      </c>
      <c r="W424">
        <f t="shared" si="120"/>
        <v>2.8333333333333335</v>
      </c>
      <c r="X424" t="s">
        <v>76</v>
      </c>
      <c r="Y424" t="s">
        <v>67</v>
      </c>
      <c r="Z424" t="s">
        <v>35</v>
      </c>
      <c r="AA424">
        <f t="shared" si="121"/>
        <v>0</v>
      </c>
      <c r="AB424">
        <v>23</v>
      </c>
      <c r="AC424" t="s">
        <v>77</v>
      </c>
      <c r="AD424">
        <f t="shared" si="122"/>
        <v>3</v>
      </c>
      <c r="AE424" t="s">
        <v>46</v>
      </c>
      <c r="AF424" t="s">
        <v>38</v>
      </c>
      <c r="AG424">
        <f t="shared" si="112"/>
        <v>1</v>
      </c>
      <c r="AH424">
        <f t="shared" si="113"/>
        <v>0</v>
      </c>
      <c r="AI424">
        <f t="shared" si="114"/>
        <v>0</v>
      </c>
      <c r="AJ424">
        <f t="shared" si="115"/>
        <v>0</v>
      </c>
      <c r="AK424">
        <f t="shared" si="116"/>
        <v>0</v>
      </c>
      <c r="AL424">
        <f t="shared" si="117"/>
        <v>0</v>
      </c>
      <c r="AM424">
        <f t="shared" si="118"/>
        <v>0</v>
      </c>
      <c r="AN424">
        <f t="shared" si="106"/>
        <v>0</v>
      </c>
    </row>
    <row r="425" spans="1:40" hidden="1">
      <c r="A425" t="s">
        <v>1007</v>
      </c>
      <c r="B425" t="s">
        <v>24</v>
      </c>
      <c r="C425" t="s">
        <v>135</v>
      </c>
      <c r="D425" t="s">
        <v>1008</v>
      </c>
      <c r="E425" t="s">
        <v>263</v>
      </c>
      <c r="F425" t="s">
        <v>52</v>
      </c>
      <c r="G425">
        <f t="shared" si="107"/>
        <v>0</v>
      </c>
      <c r="H425">
        <f t="shared" si="108"/>
        <v>0</v>
      </c>
      <c r="I425">
        <f t="shared" si="109"/>
        <v>0</v>
      </c>
      <c r="J425">
        <f t="shared" si="110"/>
        <v>0</v>
      </c>
      <c r="K425">
        <f t="shared" si="111"/>
        <v>0</v>
      </c>
      <c r="L425" t="s">
        <v>42</v>
      </c>
      <c r="M425" t="s">
        <v>91</v>
      </c>
      <c r="N425">
        <f t="shared" si="119"/>
        <v>3</v>
      </c>
      <c r="O425" t="s">
        <v>104</v>
      </c>
      <c r="P425" t="s">
        <v>45</v>
      </c>
      <c r="Q425">
        <v>7</v>
      </c>
      <c r="R425">
        <v>7</v>
      </c>
      <c r="S425">
        <v>6</v>
      </c>
      <c r="T425">
        <v>7</v>
      </c>
      <c r="U425">
        <v>6</v>
      </c>
      <c r="V425">
        <v>6</v>
      </c>
      <c r="W425">
        <f t="shared" si="120"/>
        <v>6.5</v>
      </c>
      <c r="X425" t="s">
        <v>53</v>
      </c>
      <c r="Y425" t="s">
        <v>34</v>
      </c>
      <c r="Z425" t="s">
        <v>62</v>
      </c>
      <c r="AA425">
        <f t="shared" si="121"/>
        <v>1</v>
      </c>
      <c r="AB425">
        <v>31</v>
      </c>
      <c r="AC425" t="s">
        <v>77</v>
      </c>
      <c r="AD425">
        <f t="shared" si="122"/>
        <v>3</v>
      </c>
      <c r="AE425" t="s">
        <v>37</v>
      </c>
      <c r="AF425" t="s">
        <v>105</v>
      </c>
      <c r="AG425">
        <f t="shared" si="112"/>
        <v>0</v>
      </c>
      <c r="AH425">
        <f t="shared" si="113"/>
        <v>0</v>
      </c>
      <c r="AI425">
        <f t="shared" si="114"/>
        <v>0</v>
      </c>
      <c r="AJ425">
        <f t="shared" si="115"/>
        <v>0</v>
      </c>
      <c r="AK425">
        <f t="shared" si="116"/>
        <v>1</v>
      </c>
      <c r="AL425">
        <f t="shared" si="117"/>
        <v>0</v>
      </c>
      <c r="AM425">
        <f t="shared" si="118"/>
        <v>0</v>
      </c>
      <c r="AN425">
        <f t="shared" si="106"/>
        <v>0</v>
      </c>
    </row>
    <row r="426" spans="1:40">
      <c r="A426" t="s">
        <v>1009</v>
      </c>
      <c r="B426" t="s">
        <v>24</v>
      </c>
      <c r="C426" t="s">
        <v>457</v>
      </c>
      <c r="D426" t="s">
        <v>1010</v>
      </c>
      <c r="E426" t="s">
        <v>151</v>
      </c>
      <c r="F426" t="s">
        <v>75</v>
      </c>
      <c r="G426">
        <f t="shared" si="107"/>
        <v>0</v>
      </c>
      <c r="H426">
        <f t="shared" si="108"/>
        <v>0</v>
      </c>
      <c r="I426">
        <f t="shared" si="109"/>
        <v>0</v>
      </c>
      <c r="J426">
        <f t="shared" si="110"/>
        <v>0</v>
      </c>
      <c r="K426">
        <f t="shared" si="111"/>
        <v>0</v>
      </c>
      <c r="L426" t="s">
        <v>42</v>
      </c>
      <c r="M426" t="s">
        <v>51</v>
      </c>
      <c r="N426">
        <f t="shared" si="119"/>
        <v>1</v>
      </c>
      <c r="O426" t="s">
        <v>104</v>
      </c>
      <c r="P426" t="s">
        <v>32</v>
      </c>
      <c r="Q426">
        <v>2</v>
      </c>
      <c r="R426">
        <v>5</v>
      </c>
      <c r="S426">
        <v>5</v>
      </c>
      <c r="T426">
        <v>5</v>
      </c>
      <c r="U426">
        <v>2</v>
      </c>
      <c r="V426">
        <v>4</v>
      </c>
      <c r="W426">
        <f t="shared" si="120"/>
        <v>3.8333333333333335</v>
      </c>
      <c r="X426" t="s">
        <v>66</v>
      </c>
      <c r="Y426" t="s">
        <v>67</v>
      </c>
      <c r="Z426" t="s">
        <v>35</v>
      </c>
      <c r="AA426">
        <f t="shared" si="121"/>
        <v>0</v>
      </c>
      <c r="AB426">
        <v>27</v>
      </c>
      <c r="AC426" t="s">
        <v>77</v>
      </c>
      <c r="AD426">
        <f t="shared" si="122"/>
        <v>3</v>
      </c>
      <c r="AE426" t="s">
        <v>37</v>
      </c>
      <c r="AF426" t="s">
        <v>187</v>
      </c>
      <c r="AG426">
        <f t="shared" si="112"/>
        <v>0</v>
      </c>
      <c r="AH426">
        <f t="shared" si="113"/>
        <v>0</v>
      </c>
      <c r="AI426">
        <f t="shared" si="114"/>
        <v>1</v>
      </c>
      <c r="AJ426">
        <f t="shared" si="115"/>
        <v>0</v>
      </c>
      <c r="AK426">
        <f t="shared" si="116"/>
        <v>0</v>
      </c>
      <c r="AL426">
        <f t="shared" si="117"/>
        <v>0</v>
      </c>
      <c r="AM426">
        <f t="shared" si="118"/>
        <v>0</v>
      </c>
      <c r="AN426">
        <f t="shared" si="106"/>
        <v>0</v>
      </c>
    </row>
    <row r="427" spans="1:40">
      <c r="A427" t="s">
        <v>1011</v>
      </c>
      <c r="B427" t="s">
        <v>24</v>
      </c>
      <c r="C427" t="s">
        <v>135</v>
      </c>
      <c r="D427" t="s">
        <v>739</v>
      </c>
      <c r="E427" t="s">
        <v>177</v>
      </c>
      <c r="F427" t="s">
        <v>28</v>
      </c>
      <c r="G427">
        <f t="shared" si="107"/>
        <v>1</v>
      </c>
      <c r="H427">
        <f t="shared" si="108"/>
        <v>0</v>
      </c>
      <c r="I427">
        <f t="shared" si="109"/>
        <v>0</v>
      </c>
      <c r="J427">
        <f t="shared" si="110"/>
        <v>0</v>
      </c>
      <c r="K427">
        <f t="shared" si="111"/>
        <v>0</v>
      </c>
      <c r="L427" t="s">
        <v>29</v>
      </c>
      <c r="M427" t="s">
        <v>51</v>
      </c>
      <c r="N427">
        <f t="shared" si="119"/>
        <v>1</v>
      </c>
      <c r="O427" t="s">
        <v>116</v>
      </c>
      <c r="P427" t="s">
        <v>32</v>
      </c>
      <c r="Q427">
        <v>5</v>
      </c>
      <c r="R427">
        <v>4</v>
      </c>
      <c r="S427">
        <v>4</v>
      </c>
      <c r="T427">
        <v>5</v>
      </c>
      <c r="U427">
        <v>7</v>
      </c>
      <c r="V427">
        <v>10</v>
      </c>
      <c r="W427">
        <f t="shared" si="120"/>
        <v>5.833333333333333</v>
      </c>
      <c r="X427" t="s">
        <v>76</v>
      </c>
      <c r="Y427" t="s">
        <v>34</v>
      </c>
      <c r="Z427" t="s">
        <v>35</v>
      </c>
      <c r="AA427">
        <f t="shared" si="121"/>
        <v>0</v>
      </c>
      <c r="AB427">
        <v>24</v>
      </c>
      <c r="AC427" t="s">
        <v>77</v>
      </c>
      <c r="AD427">
        <f t="shared" si="122"/>
        <v>3</v>
      </c>
      <c r="AE427" t="s">
        <v>52</v>
      </c>
      <c r="AF427" t="s">
        <v>56</v>
      </c>
      <c r="AG427">
        <f t="shared" si="112"/>
        <v>0</v>
      </c>
      <c r="AH427">
        <f t="shared" si="113"/>
        <v>1</v>
      </c>
      <c r="AI427">
        <f t="shared" si="114"/>
        <v>0</v>
      </c>
      <c r="AJ427">
        <f t="shared" si="115"/>
        <v>0</v>
      </c>
      <c r="AK427">
        <f t="shared" si="116"/>
        <v>0</v>
      </c>
      <c r="AL427">
        <f t="shared" si="117"/>
        <v>0</v>
      </c>
      <c r="AM427">
        <f t="shared" si="118"/>
        <v>0</v>
      </c>
      <c r="AN427">
        <f t="shared" si="106"/>
        <v>0</v>
      </c>
    </row>
    <row r="428" spans="1:40">
      <c r="A428" t="s">
        <v>1012</v>
      </c>
      <c r="B428" t="s">
        <v>24</v>
      </c>
      <c r="C428" t="s">
        <v>135</v>
      </c>
      <c r="D428" t="s">
        <v>1013</v>
      </c>
      <c r="E428" t="s">
        <v>177</v>
      </c>
      <c r="F428" t="s">
        <v>52</v>
      </c>
      <c r="G428">
        <f t="shared" si="107"/>
        <v>0</v>
      </c>
      <c r="H428">
        <f t="shared" si="108"/>
        <v>0</v>
      </c>
      <c r="I428">
        <f t="shared" si="109"/>
        <v>0</v>
      </c>
      <c r="J428">
        <f t="shared" si="110"/>
        <v>0</v>
      </c>
      <c r="K428">
        <f t="shared" si="111"/>
        <v>0</v>
      </c>
      <c r="L428" t="s">
        <v>42</v>
      </c>
      <c r="M428" t="s">
        <v>43</v>
      </c>
      <c r="N428">
        <f t="shared" si="119"/>
        <v>2</v>
      </c>
      <c r="O428" t="s">
        <v>52</v>
      </c>
      <c r="P428" t="s">
        <v>32</v>
      </c>
      <c r="Q428">
        <v>2</v>
      </c>
      <c r="R428">
        <v>7</v>
      </c>
      <c r="S428">
        <v>6</v>
      </c>
      <c r="T428">
        <v>5</v>
      </c>
      <c r="U428">
        <v>6</v>
      </c>
      <c r="V428">
        <v>4</v>
      </c>
      <c r="W428">
        <f t="shared" si="120"/>
        <v>5</v>
      </c>
      <c r="X428" t="s">
        <v>76</v>
      </c>
      <c r="Y428" t="s">
        <v>67</v>
      </c>
      <c r="Z428" t="s">
        <v>35</v>
      </c>
      <c r="AA428">
        <f t="shared" si="121"/>
        <v>0</v>
      </c>
      <c r="AB428">
        <v>36</v>
      </c>
      <c r="AC428" t="s">
        <v>100</v>
      </c>
      <c r="AD428">
        <f t="shared" si="122"/>
        <v>4</v>
      </c>
      <c r="AE428" t="s">
        <v>46</v>
      </c>
      <c r="AF428" t="s">
        <v>38</v>
      </c>
      <c r="AG428">
        <f t="shared" si="112"/>
        <v>1</v>
      </c>
      <c r="AH428">
        <f t="shared" si="113"/>
        <v>0</v>
      </c>
      <c r="AI428">
        <f t="shared" si="114"/>
        <v>0</v>
      </c>
      <c r="AJ428">
        <f t="shared" si="115"/>
        <v>0</v>
      </c>
      <c r="AK428">
        <f t="shared" si="116"/>
        <v>0</v>
      </c>
      <c r="AL428">
        <f t="shared" si="117"/>
        <v>0</v>
      </c>
      <c r="AM428">
        <f t="shared" si="118"/>
        <v>0</v>
      </c>
      <c r="AN428">
        <f t="shared" si="106"/>
        <v>0</v>
      </c>
    </row>
    <row r="429" spans="1:40" hidden="1">
      <c r="A429" t="s">
        <v>1014</v>
      </c>
      <c r="B429" t="s">
        <v>24</v>
      </c>
      <c r="C429" t="s">
        <v>135</v>
      </c>
      <c r="D429" t="s">
        <v>1015</v>
      </c>
      <c r="E429" t="s">
        <v>349</v>
      </c>
      <c r="F429" t="s">
        <v>28</v>
      </c>
      <c r="G429">
        <f t="shared" si="107"/>
        <v>1</v>
      </c>
      <c r="H429">
        <f t="shared" si="108"/>
        <v>0</v>
      </c>
      <c r="I429">
        <f t="shared" si="109"/>
        <v>0</v>
      </c>
      <c r="J429">
        <f t="shared" si="110"/>
        <v>0</v>
      </c>
      <c r="K429">
        <f t="shared" si="111"/>
        <v>0</v>
      </c>
      <c r="L429" t="s">
        <v>29</v>
      </c>
      <c r="M429" t="s">
        <v>43</v>
      </c>
      <c r="N429">
        <f t="shared" si="119"/>
        <v>2</v>
      </c>
      <c r="O429" t="s">
        <v>568</v>
      </c>
      <c r="P429" t="s">
        <v>45</v>
      </c>
      <c r="Q429">
        <v>4</v>
      </c>
      <c r="R429">
        <v>6</v>
      </c>
      <c r="S429">
        <v>6</v>
      </c>
      <c r="T429">
        <v>6</v>
      </c>
      <c r="U429">
        <v>6</v>
      </c>
      <c r="V429">
        <v>6</v>
      </c>
      <c r="W429">
        <f t="shared" si="120"/>
        <v>5.666666666666667</v>
      </c>
      <c r="X429" t="s">
        <v>66</v>
      </c>
      <c r="Y429" t="s">
        <v>34</v>
      </c>
      <c r="Z429" t="s">
        <v>62</v>
      </c>
      <c r="AA429">
        <f t="shared" si="121"/>
        <v>1</v>
      </c>
      <c r="AB429">
        <v>32</v>
      </c>
      <c r="AC429" t="s">
        <v>100</v>
      </c>
      <c r="AD429">
        <f t="shared" si="122"/>
        <v>4</v>
      </c>
      <c r="AE429" t="s">
        <v>37</v>
      </c>
      <c r="AF429" t="s">
        <v>38</v>
      </c>
      <c r="AG429">
        <f t="shared" si="112"/>
        <v>1</v>
      </c>
      <c r="AH429">
        <f t="shared" si="113"/>
        <v>0</v>
      </c>
      <c r="AI429">
        <f t="shared" si="114"/>
        <v>0</v>
      </c>
      <c r="AJ429">
        <f t="shared" si="115"/>
        <v>0</v>
      </c>
      <c r="AK429">
        <f t="shared" si="116"/>
        <v>0</v>
      </c>
      <c r="AL429">
        <f t="shared" si="117"/>
        <v>0</v>
      </c>
      <c r="AM429">
        <f t="shared" si="118"/>
        <v>0</v>
      </c>
      <c r="AN429">
        <f t="shared" si="106"/>
        <v>0</v>
      </c>
    </row>
    <row r="430" spans="1:40" hidden="1">
      <c r="A430" t="s">
        <v>1016</v>
      </c>
      <c r="B430" t="s">
        <v>24</v>
      </c>
      <c r="C430" t="s">
        <v>135</v>
      </c>
      <c r="D430" t="s">
        <v>1017</v>
      </c>
      <c r="E430" t="s">
        <v>195</v>
      </c>
      <c r="F430" t="s">
        <v>52</v>
      </c>
      <c r="G430">
        <f t="shared" si="107"/>
        <v>0</v>
      </c>
      <c r="H430">
        <f t="shared" si="108"/>
        <v>0</v>
      </c>
      <c r="I430">
        <f t="shared" si="109"/>
        <v>0</v>
      </c>
      <c r="J430">
        <f t="shared" si="110"/>
        <v>0</v>
      </c>
      <c r="K430">
        <f t="shared" si="111"/>
        <v>0</v>
      </c>
      <c r="L430" t="s">
        <v>29</v>
      </c>
      <c r="M430" t="s">
        <v>84</v>
      </c>
      <c r="N430">
        <f t="shared" si="119"/>
        <v>4</v>
      </c>
      <c r="O430" t="s">
        <v>31</v>
      </c>
      <c r="P430" t="s">
        <v>32</v>
      </c>
      <c r="Q430">
        <v>8</v>
      </c>
      <c r="R430">
        <v>9</v>
      </c>
      <c r="S430">
        <v>7</v>
      </c>
      <c r="T430">
        <v>7</v>
      </c>
      <c r="U430">
        <v>7</v>
      </c>
      <c r="V430">
        <v>9</v>
      </c>
      <c r="W430">
        <f t="shared" si="120"/>
        <v>7.833333333333333</v>
      </c>
      <c r="X430" t="s">
        <v>66</v>
      </c>
      <c r="Y430" t="s">
        <v>34</v>
      </c>
      <c r="Z430" t="s">
        <v>62</v>
      </c>
      <c r="AA430">
        <f t="shared" si="121"/>
        <v>1</v>
      </c>
      <c r="AB430">
        <v>36</v>
      </c>
      <c r="AC430" t="s">
        <v>77</v>
      </c>
      <c r="AD430">
        <f t="shared" si="122"/>
        <v>3</v>
      </c>
      <c r="AE430" t="s">
        <v>37</v>
      </c>
      <c r="AF430" t="s">
        <v>38</v>
      </c>
      <c r="AG430">
        <f t="shared" si="112"/>
        <v>1</v>
      </c>
      <c r="AH430">
        <f t="shared" si="113"/>
        <v>0</v>
      </c>
      <c r="AI430">
        <f t="shared" si="114"/>
        <v>0</v>
      </c>
      <c r="AJ430">
        <f t="shared" si="115"/>
        <v>0</v>
      </c>
      <c r="AK430">
        <f t="shared" si="116"/>
        <v>0</v>
      </c>
      <c r="AL430">
        <f t="shared" si="117"/>
        <v>0</v>
      </c>
      <c r="AM430">
        <f t="shared" si="118"/>
        <v>0</v>
      </c>
      <c r="AN430">
        <f t="shared" si="106"/>
        <v>0</v>
      </c>
    </row>
    <row r="431" spans="1:40">
      <c r="A431" t="s">
        <v>1018</v>
      </c>
      <c r="B431" t="s">
        <v>24</v>
      </c>
      <c r="C431" t="s">
        <v>135</v>
      </c>
      <c r="D431" t="s">
        <v>760</v>
      </c>
      <c r="E431" t="s">
        <v>934</v>
      </c>
      <c r="F431" t="s">
        <v>50</v>
      </c>
      <c r="G431">
        <f t="shared" si="107"/>
        <v>0</v>
      </c>
      <c r="H431">
        <f t="shared" si="108"/>
        <v>1</v>
      </c>
      <c r="I431">
        <f t="shared" si="109"/>
        <v>0</v>
      </c>
      <c r="J431">
        <f t="shared" si="110"/>
        <v>0</v>
      </c>
      <c r="K431">
        <f t="shared" si="111"/>
        <v>0</v>
      </c>
      <c r="L431" t="s">
        <v>42</v>
      </c>
      <c r="M431" t="s">
        <v>30</v>
      </c>
      <c r="N431">
        <f t="shared" si="119"/>
        <v>5</v>
      </c>
      <c r="O431" t="s">
        <v>31</v>
      </c>
      <c r="P431" t="s">
        <v>82</v>
      </c>
      <c r="Q431">
        <v>8</v>
      </c>
      <c r="R431">
        <v>6</v>
      </c>
      <c r="S431">
        <v>5</v>
      </c>
      <c r="T431">
        <v>2</v>
      </c>
      <c r="U431">
        <v>3</v>
      </c>
      <c r="V431">
        <v>2</v>
      </c>
      <c r="W431">
        <f t="shared" si="120"/>
        <v>4.333333333333333</v>
      </c>
      <c r="X431" t="s">
        <v>53</v>
      </c>
      <c r="Y431" t="s">
        <v>67</v>
      </c>
      <c r="Z431" t="s">
        <v>35</v>
      </c>
      <c r="AA431">
        <f t="shared" si="121"/>
        <v>0</v>
      </c>
      <c r="AB431">
        <v>30</v>
      </c>
      <c r="AC431" t="s">
        <v>77</v>
      </c>
      <c r="AD431">
        <f t="shared" si="122"/>
        <v>3</v>
      </c>
      <c r="AE431" t="s">
        <v>37</v>
      </c>
      <c r="AF431" t="s">
        <v>38</v>
      </c>
      <c r="AG431">
        <f t="shared" si="112"/>
        <v>1</v>
      </c>
      <c r="AH431">
        <f t="shared" si="113"/>
        <v>0</v>
      </c>
      <c r="AI431">
        <f t="shared" si="114"/>
        <v>0</v>
      </c>
      <c r="AJ431">
        <f t="shared" si="115"/>
        <v>0</v>
      </c>
      <c r="AK431">
        <f t="shared" si="116"/>
        <v>0</v>
      </c>
      <c r="AL431">
        <f t="shared" si="117"/>
        <v>0</v>
      </c>
      <c r="AM431">
        <f t="shared" si="118"/>
        <v>0</v>
      </c>
      <c r="AN431">
        <f t="shared" si="106"/>
        <v>0</v>
      </c>
    </row>
    <row r="432" spans="1:40">
      <c r="A432" t="s">
        <v>1019</v>
      </c>
      <c r="B432" t="s">
        <v>24</v>
      </c>
      <c r="C432" t="s">
        <v>457</v>
      </c>
      <c r="D432" t="s">
        <v>1020</v>
      </c>
      <c r="E432" t="s">
        <v>204</v>
      </c>
      <c r="F432" t="s">
        <v>28</v>
      </c>
      <c r="G432">
        <f t="shared" si="107"/>
        <v>1</v>
      </c>
      <c r="H432">
        <f t="shared" si="108"/>
        <v>0</v>
      </c>
      <c r="I432">
        <f t="shared" si="109"/>
        <v>0</v>
      </c>
      <c r="J432">
        <f t="shared" si="110"/>
        <v>0</v>
      </c>
      <c r="K432">
        <f t="shared" si="111"/>
        <v>0</v>
      </c>
      <c r="L432" t="s">
        <v>29</v>
      </c>
      <c r="M432" t="s">
        <v>43</v>
      </c>
      <c r="N432">
        <f t="shared" si="119"/>
        <v>2</v>
      </c>
      <c r="O432" t="s">
        <v>116</v>
      </c>
      <c r="P432" t="s">
        <v>32</v>
      </c>
      <c r="Q432">
        <v>5</v>
      </c>
      <c r="R432">
        <v>8</v>
      </c>
      <c r="S432">
        <v>3</v>
      </c>
      <c r="T432">
        <v>2</v>
      </c>
      <c r="U432">
        <v>4</v>
      </c>
      <c r="V432">
        <v>8</v>
      </c>
      <c r="W432">
        <f t="shared" si="120"/>
        <v>5</v>
      </c>
      <c r="X432" t="s">
        <v>76</v>
      </c>
      <c r="Y432" t="s">
        <v>110</v>
      </c>
      <c r="Z432" t="s">
        <v>35</v>
      </c>
      <c r="AA432">
        <f t="shared" si="121"/>
        <v>0</v>
      </c>
      <c r="AB432">
        <v>32</v>
      </c>
      <c r="AC432" t="s">
        <v>77</v>
      </c>
      <c r="AD432">
        <f t="shared" si="122"/>
        <v>3</v>
      </c>
      <c r="AE432" t="s">
        <v>37</v>
      </c>
      <c r="AF432" t="s">
        <v>187</v>
      </c>
      <c r="AG432">
        <f t="shared" si="112"/>
        <v>0</v>
      </c>
      <c r="AH432">
        <f t="shared" si="113"/>
        <v>0</v>
      </c>
      <c r="AI432">
        <f t="shared" si="114"/>
        <v>1</v>
      </c>
      <c r="AJ432">
        <f t="shared" si="115"/>
        <v>0</v>
      </c>
      <c r="AK432">
        <f t="shared" si="116"/>
        <v>0</v>
      </c>
      <c r="AL432">
        <f t="shared" si="117"/>
        <v>0</v>
      </c>
      <c r="AM432">
        <f t="shared" si="118"/>
        <v>0</v>
      </c>
      <c r="AN432">
        <f t="shared" si="106"/>
        <v>0</v>
      </c>
    </row>
    <row r="433" spans="1:40">
      <c r="A433" t="s">
        <v>1021</v>
      </c>
      <c r="B433" t="s">
        <v>24</v>
      </c>
      <c r="C433" t="s">
        <v>220</v>
      </c>
      <c r="D433" t="s">
        <v>1022</v>
      </c>
      <c r="E433" t="s">
        <v>530</v>
      </c>
      <c r="F433" t="s">
        <v>50</v>
      </c>
      <c r="G433">
        <f t="shared" si="107"/>
        <v>0</v>
      </c>
      <c r="H433">
        <f t="shared" si="108"/>
        <v>1</v>
      </c>
      <c r="I433">
        <f t="shared" si="109"/>
        <v>0</v>
      </c>
      <c r="J433">
        <f t="shared" si="110"/>
        <v>0</v>
      </c>
      <c r="K433">
        <f t="shared" si="111"/>
        <v>0</v>
      </c>
      <c r="L433" t="s">
        <v>42</v>
      </c>
      <c r="M433" t="s">
        <v>43</v>
      </c>
      <c r="N433">
        <f t="shared" si="119"/>
        <v>2</v>
      </c>
      <c r="O433" t="s">
        <v>109</v>
      </c>
      <c r="P433" t="s">
        <v>32</v>
      </c>
      <c r="Q433">
        <v>6</v>
      </c>
      <c r="R433">
        <v>8</v>
      </c>
      <c r="S433">
        <v>8</v>
      </c>
      <c r="T433">
        <v>5</v>
      </c>
      <c r="U433">
        <v>5</v>
      </c>
      <c r="V433">
        <v>5</v>
      </c>
      <c r="W433">
        <f t="shared" si="120"/>
        <v>6.166666666666667</v>
      </c>
      <c r="X433" t="s">
        <v>76</v>
      </c>
      <c r="Y433" t="s">
        <v>67</v>
      </c>
      <c r="Z433" t="s">
        <v>35</v>
      </c>
      <c r="AA433">
        <f t="shared" si="121"/>
        <v>0</v>
      </c>
      <c r="AB433">
        <v>30</v>
      </c>
      <c r="AC433" t="s">
        <v>100</v>
      </c>
      <c r="AD433">
        <f t="shared" si="122"/>
        <v>4</v>
      </c>
      <c r="AE433" t="s">
        <v>37</v>
      </c>
      <c r="AF433" t="s">
        <v>187</v>
      </c>
      <c r="AG433">
        <f t="shared" si="112"/>
        <v>0</v>
      </c>
      <c r="AH433">
        <f t="shared" si="113"/>
        <v>0</v>
      </c>
      <c r="AI433">
        <f t="shared" si="114"/>
        <v>1</v>
      </c>
      <c r="AJ433">
        <f t="shared" si="115"/>
        <v>0</v>
      </c>
      <c r="AK433">
        <f t="shared" si="116"/>
        <v>0</v>
      </c>
      <c r="AL433">
        <f t="shared" si="117"/>
        <v>0</v>
      </c>
      <c r="AM433">
        <f t="shared" si="118"/>
        <v>0</v>
      </c>
      <c r="AN433">
        <f t="shared" si="106"/>
        <v>0</v>
      </c>
    </row>
    <row r="434" spans="1:40">
      <c r="A434" t="s">
        <v>1023</v>
      </c>
      <c r="B434" t="s">
        <v>24</v>
      </c>
      <c r="C434" t="s">
        <v>131</v>
      </c>
      <c r="D434" t="s">
        <v>1024</v>
      </c>
      <c r="E434" t="s">
        <v>1025</v>
      </c>
      <c r="F434" t="s">
        <v>75</v>
      </c>
      <c r="G434">
        <f t="shared" si="107"/>
        <v>0</v>
      </c>
      <c r="H434">
        <f t="shared" si="108"/>
        <v>0</v>
      </c>
      <c r="I434">
        <f t="shared" si="109"/>
        <v>0</v>
      </c>
      <c r="J434">
        <f t="shared" si="110"/>
        <v>0</v>
      </c>
      <c r="K434">
        <f t="shared" si="111"/>
        <v>0</v>
      </c>
      <c r="L434" t="s">
        <v>29</v>
      </c>
      <c r="M434" t="s">
        <v>51</v>
      </c>
      <c r="N434">
        <f t="shared" si="119"/>
        <v>1</v>
      </c>
      <c r="O434" t="s">
        <v>116</v>
      </c>
      <c r="P434" t="s">
        <v>32</v>
      </c>
      <c r="Q434">
        <v>0</v>
      </c>
      <c r="R434">
        <v>4</v>
      </c>
      <c r="S434">
        <v>2</v>
      </c>
      <c r="T434">
        <v>0</v>
      </c>
      <c r="U434">
        <v>1</v>
      </c>
      <c r="V434">
        <v>3</v>
      </c>
      <c r="W434">
        <f t="shared" si="120"/>
        <v>1.6666666666666667</v>
      </c>
      <c r="X434" t="s">
        <v>76</v>
      </c>
      <c r="Y434" t="s">
        <v>67</v>
      </c>
      <c r="Z434" t="s">
        <v>35</v>
      </c>
      <c r="AA434">
        <f t="shared" si="121"/>
        <v>0</v>
      </c>
      <c r="AB434">
        <v>31</v>
      </c>
      <c r="AC434" t="s">
        <v>96</v>
      </c>
      <c r="AD434">
        <f t="shared" si="122"/>
        <v>1</v>
      </c>
      <c r="AE434" t="s">
        <v>55</v>
      </c>
      <c r="AF434" t="s">
        <v>56</v>
      </c>
      <c r="AG434">
        <f t="shared" si="112"/>
        <v>0</v>
      </c>
      <c r="AH434">
        <f t="shared" si="113"/>
        <v>1</v>
      </c>
      <c r="AI434">
        <f t="shared" si="114"/>
        <v>0</v>
      </c>
      <c r="AJ434">
        <f t="shared" si="115"/>
        <v>0</v>
      </c>
      <c r="AK434">
        <f t="shared" si="116"/>
        <v>0</v>
      </c>
      <c r="AL434">
        <f t="shared" si="117"/>
        <v>0</v>
      </c>
      <c r="AM434">
        <f t="shared" si="118"/>
        <v>0</v>
      </c>
      <c r="AN434">
        <f t="shared" si="106"/>
        <v>0</v>
      </c>
    </row>
    <row r="435" spans="1:40">
      <c r="A435" t="s">
        <v>1026</v>
      </c>
      <c r="B435" t="s">
        <v>24</v>
      </c>
      <c r="C435" t="s">
        <v>461</v>
      </c>
      <c r="D435" t="s">
        <v>347</v>
      </c>
      <c r="E435" t="s">
        <v>1027</v>
      </c>
      <c r="F435" t="s">
        <v>75</v>
      </c>
      <c r="G435">
        <f t="shared" si="107"/>
        <v>0</v>
      </c>
      <c r="H435">
        <f t="shared" si="108"/>
        <v>0</v>
      </c>
      <c r="I435">
        <f t="shared" si="109"/>
        <v>0</v>
      </c>
      <c r="J435">
        <f t="shared" si="110"/>
        <v>0</v>
      </c>
      <c r="K435">
        <f t="shared" si="111"/>
        <v>0</v>
      </c>
      <c r="L435" t="s">
        <v>29</v>
      </c>
      <c r="M435" t="s">
        <v>51</v>
      </c>
      <c r="N435">
        <f t="shared" si="119"/>
        <v>1</v>
      </c>
      <c r="O435" t="s">
        <v>116</v>
      </c>
      <c r="P435" t="s">
        <v>32</v>
      </c>
      <c r="Q435">
        <v>1</v>
      </c>
      <c r="R435">
        <v>2</v>
      </c>
      <c r="S435">
        <v>1</v>
      </c>
      <c r="T435">
        <v>2</v>
      </c>
      <c r="U435">
        <v>1</v>
      </c>
      <c r="V435">
        <v>2</v>
      </c>
      <c r="W435">
        <f t="shared" si="120"/>
        <v>1.5</v>
      </c>
      <c r="X435" t="s">
        <v>66</v>
      </c>
      <c r="Y435" t="s">
        <v>67</v>
      </c>
      <c r="Z435" t="s">
        <v>35</v>
      </c>
      <c r="AA435">
        <f t="shared" si="121"/>
        <v>0</v>
      </c>
      <c r="AB435">
        <v>26</v>
      </c>
      <c r="AC435" t="s">
        <v>77</v>
      </c>
      <c r="AD435">
        <f t="shared" si="122"/>
        <v>3</v>
      </c>
      <c r="AE435" t="s">
        <v>46</v>
      </c>
      <c r="AF435" t="s">
        <v>367</v>
      </c>
      <c r="AG435">
        <f t="shared" si="112"/>
        <v>0</v>
      </c>
      <c r="AH435">
        <f t="shared" si="113"/>
        <v>0</v>
      </c>
      <c r="AI435">
        <f t="shared" si="114"/>
        <v>0</v>
      </c>
      <c r="AJ435">
        <f t="shared" si="115"/>
        <v>0</v>
      </c>
      <c r="AK435">
        <f t="shared" si="116"/>
        <v>0</v>
      </c>
      <c r="AL435">
        <f t="shared" si="117"/>
        <v>0</v>
      </c>
      <c r="AM435">
        <f t="shared" si="118"/>
        <v>0</v>
      </c>
      <c r="AN435">
        <f t="shared" si="106"/>
        <v>0</v>
      </c>
    </row>
    <row r="436" spans="1:40">
      <c r="A436" t="s">
        <v>1028</v>
      </c>
      <c r="B436" t="s">
        <v>24</v>
      </c>
      <c r="C436" t="s">
        <v>25</v>
      </c>
      <c r="D436" t="s">
        <v>396</v>
      </c>
      <c r="E436" t="s">
        <v>1029</v>
      </c>
      <c r="F436" t="s">
        <v>28</v>
      </c>
      <c r="G436">
        <f t="shared" si="107"/>
        <v>1</v>
      </c>
      <c r="H436">
        <f t="shared" si="108"/>
        <v>0</v>
      </c>
      <c r="I436">
        <f t="shared" si="109"/>
        <v>0</v>
      </c>
      <c r="J436">
        <f t="shared" si="110"/>
        <v>0</v>
      </c>
      <c r="K436">
        <f t="shared" si="111"/>
        <v>0</v>
      </c>
      <c r="L436" t="s">
        <v>29</v>
      </c>
      <c r="M436" t="s">
        <v>51</v>
      </c>
      <c r="N436">
        <f t="shared" si="119"/>
        <v>1</v>
      </c>
      <c r="O436" t="s">
        <v>116</v>
      </c>
      <c r="P436" t="s">
        <v>32</v>
      </c>
      <c r="Q436">
        <v>4</v>
      </c>
      <c r="R436">
        <v>5</v>
      </c>
      <c r="S436">
        <v>5</v>
      </c>
      <c r="T436">
        <v>5</v>
      </c>
      <c r="U436">
        <v>6</v>
      </c>
      <c r="V436">
        <v>8</v>
      </c>
      <c r="W436">
        <f t="shared" si="120"/>
        <v>5.5</v>
      </c>
      <c r="X436" t="s">
        <v>66</v>
      </c>
      <c r="Y436" t="s">
        <v>54</v>
      </c>
      <c r="Z436" t="s">
        <v>35</v>
      </c>
      <c r="AA436">
        <f t="shared" si="121"/>
        <v>0</v>
      </c>
      <c r="AB436">
        <v>23</v>
      </c>
      <c r="AC436" t="s">
        <v>77</v>
      </c>
      <c r="AD436">
        <f t="shared" si="122"/>
        <v>3</v>
      </c>
      <c r="AE436" t="s">
        <v>46</v>
      </c>
      <c r="AF436" t="s">
        <v>169</v>
      </c>
      <c r="AG436">
        <f t="shared" si="112"/>
        <v>0</v>
      </c>
      <c r="AH436">
        <f t="shared" si="113"/>
        <v>0</v>
      </c>
      <c r="AI436">
        <f t="shared" si="114"/>
        <v>0</v>
      </c>
      <c r="AJ436">
        <f t="shared" si="115"/>
        <v>0</v>
      </c>
      <c r="AK436">
        <f t="shared" si="116"/>
        <v>0</v>
      </c>
      <c r="AL436">
        <f t="shared" si="117"/>
        <v>1</v>
      </c>
      <c r="AM436">
        <f t="shared" si="118"/>
        <v>0</v>
      </c>
      <c r="AN436">
        <f t="shared" si="106"/>
        <v>0</v>
      </c>
    </row>
    <row r="437" spans="1:40">
      <c r="A437" t="s">
        <v>1030</v>
      </c>
      <c r="B437" t="s">
        <v>24</v>
      </c>
      <c r="C437" t="s">
        <v>135</v>
      </c>
      <c r="D437" t="s">
        <v>1031</v>
      </c>
      <c r="E437" t="s">
        <v>475</v>
      </c>
      <c r="F437" t="s">
        <v>28</v>
      </c>
      <c r="G437">
        <f t="shared" si="107"/>
        <v>1</v>
      </c>
      <c r="H437">
        <f t="shared" si="108"/>
        <v>0</v>
      </c>
      <c r="I437">
        <f t="shared" si="109"/>
        <v>0</v>
      </c>
      <c r="J437">
        <f t="shared" si="110"/>
        <v>0</v>
      </c>
      <c r="K437">
        <f t="shared" si="111"/>
        <v>0</v>
      </c>
      <c r="L437" t="s">
        <v>42</v>
      </c>
      <c r="M437" t="s">
        <v>84</v>
      </c>
      <c r="N437">
        <f t="shared" si="119"/>
        <v>4</v>
      </c>
      <c r="O437" t="s">
        <v>44</v>
      </c>
      <c r="P437" t="s">
        <v>32</v>
      </c>
      <c r="Q437">
        <v>3</v>
      </c>
      <c r="R437">
        <v>6</v>
      </c>
      <c r="S437">
        <v>4</v>
      </c>
      <c r="T437">
        <v>2</v>
      </c>
      <c r="U437">
        <v>2</v>
      </c>
      <c r="V437">
        <v>3</v>
      </c>
      <c r="W437">
        <f t="shared" si="120"/>
        <v>3.3333333333333335</v>
      </c>
      <c r="X437" t="s">
        <v>66</v>
      </c>
      <c r="Y437" t="s">
        <v>52</v>
      </c>
      <c r="Z437" t="s">
        <v>35</v>
      </c>
      <c r="AA437">
        <f t="shared" si="121"/>
        <v>0</v>
      </c>
      <c r="AB437">
        <v>25</v>
      </c>
      <c r="AC437" t="s">
        <v>100</v>
      </c>
      <c r="AD437">
        <f t="shared" si="122"/>
        <v>4</v>
      </c>
      <c r="AE437" t="s">
        <v>88</v>
      </c>
      <c r="AF437" t="s">
        <v>38</v>
      </c>
      <c r="AG437">
        <f t="shared" si="112"/>
        <v>1</v>
      </c>
      <c r="AH437">
        <f t="shared" si="113"/>
        <v>0</v>
      </c>
      <c r="AI437">
        <f t="shared" si="114"/>
        <v>0</v>
      </c>
      <c r="AJ437">
        <f t="shared" si="115"/>
        <v>0</v>
      </c>
      <c r="AK437">
        <f t="shared" si="116"/>
        <v>0</v>
      </c>
      <c r="AL437">
        <f t="shared" si="117"/>
        <v>0</v>
      </c>
      <c r="AM437">
        <f t="shared" si="118"/>
        <v>0</v>
      </c>
      <c r="AN437">
        <f t="shared" si="106"/>
        <v>0</v>
      </c>
    </row>
    <row r="438" spans="1:40" hidden="1">
      <c r="A438" t="s">
        <v>1032</v>
      </c>
      <c r="B438" t="s">
        <v>24</v>
      </c>
      <c r="C438" t="s">
        <v>135</v>
      </c>
      <c r="D438" t="s">
        <v>1033</v>
      </c>
      <c r="E438" t="s">
        <v>794</v>
      </c>
      <c r="F438" t="s">
        <v>50</v>
      </c>
      <c r="G438">
        <f t="shared" si="107"/>
        <v>0</v>
      </c>
      <c r="H438">
        <f t="shared" si="108"/>
        <v>1</v>
      </c>
      <c r="I438">
        <f t="shared" si="109"/>
        <v>0</v>
      </c>
      <c r="J438">
        <f t="shared" si="110"/>
        <v>0</v>
      </c>
      <c r="K438">
        <f t="shared" si="111"/>
        <v>0</v>
      </c>
      <c r="L438" t="s">
        <v>29</v>
      </c>
      <c r="M438" t="s">
        <v>43</v>
      </c>
      <c r="N438">
        <f t="shared" si="119"/>
        <v>2</v>
      </c>
      <c r="O438" t="s">
        <v>116</v>
      </c>
      <c r="P438" t="s">
        <v>32</v>
      </c>
      <c r="Q438">
        <v>4</v>
      </c>
      <c r="R438">
        <v>4</v>
      </c>
      <c r="S438">
        <v>3</v>
      </c>
      <c r="T438">
        <v>4</v>
      </c>
      <c r="U438">
        <v>4</v>
      </c>
      <c r="V438">
        <v>5</v>
      </c>
      <c r="W438">
        <f t="shared" si="120"/>
        <v>4</v>
      </c>
      <c r="X438" t="s">
        <v>76</v>
      </c>
      <c r="Y438" t="s">
        <v>34</v>
      </c>
      <c r="Z438" t="s">
        <v>62</v>
      </c>
      <c r="AA438">
        <f t="shared" si="121"/>
        <v>1</v>
      </c>
      <c r="AB438">
        <v>35</v>
      </c>
      <c r="AC438" t="s">
        <v>100</v>
      </c>
      <c r="AD438">
        <f t="shared" si="122"/>
        <v>4</v>
      </c>
      <c r="AE438" t="s">
        <v>46</v>
      </c>
      <c r="AF438" t="s">
        <v>105</v>
      </c>
      <c r="AG438">
        <f t="shared" si="112"/>
        <v>0</v>
      </c>
      <c r="AH438">
        <f t="shared" si="113"/>
        <v>0</v>
      </c>
      <c r="AI438">
        <f t="shared" si="114"/>
        <v>0</v>
      </c>
      <c r="AJ438">
        <f t="shared" si="115"/>
        <v>0</v>
      </c>
      <c r="AK438">
        <f t="shared" si="116"/>
        <v>1</v>
      </c>
      <c r="AL438">
        <f t="shared" si="117"/>
        <v>0</v>
      </c>
      <c r="AM438">
        <f t="shared" si="118"/>
        <v>0</v>
      </c>
      <c r="AN438">
        <f t="shared" si="106"/>
        <v>0</v>
      </c>
    </row>
    <row r="439" spans="1:40">
      <c r="A439" t="s">
        <v>1034</v>
      </c>
      <c r="B439" t="s">
        <v>24</v>
      </c>
      <c r="C439" t="s">
        <v>135</v>
      </c>
      <c r="D439" t="s">
        <v>1035</v>
      </c>
      <c r="E439" t="s">
        <v>268</v>
      </c>
      <c r="F439" t="s">
        <v>28</v>
      </c>
      <c r="G439">
        <f t="shared" si="107"/>
        <v>1</v>
      </c>
      <c r="H439">
        <f t="shared" si="108"/>
        <v>0</v>
      </c>
      <c r="I439">
        <f t="shared" si="109"/>
        <v>0</v>
      </c>
      <c r="J439">
        <f t="shared" si="110"/>
        <v>0</v>
      </c>
      <c r="K439">
        <f t="shared" si="111"/>
        <v>0</v>
      </c>
      <c r="L439" t="s">
        <v>29</v>
      </c>
      <c r="M439" t="s">
        <v>91</v>
      </c>
      <c r="N439">
        <f t="shared" si="119"/>
        <v>3</v>
      </c>
      <c r="O439" t="s">
        <v>52</v>
      </c>
      <c r="P439" t="s">
        <v>45</v>
      </c>
      <c r="Q439">
        <v>3</v>
      </c>
      <c r="R439">
        <v>4</v>
      </c>
      <c r="S439">
        <v>4</v>
      </c>
      <c r="T439">
        <v>5</v>
      </c>
      <c r="U439">
        <v>4</v>
      </c>
      <c r="V439">
        <v>4</v>
      </c>
      <c r="W439">
        <f t="shared" si="120"/>
        <v>4</v>
      </c>
      <c r="X439" t="s">
        <v>61</v>
      </c>
      <c r="Y439" t="s">
        <v>67</v>
      </c>
      <c r="Z439" t="s">
        <v>35</v>
      </c>
      <c r="AA439">
        <f t="shared" si="121"/>
        <v>0</v>
      </c>
      <c r="AB439">
        <v>26</v>
      </c>
      <c r="AC439" t="s">
        <v>77</v>
      </c>
      <c r="AD439">
        <f t="shared" si="122"/>
        <v>3</v>
      </c>
      <c r="AE439" t="s">
        <v>37</v>
      </c>
      <c r="AF439" t="s">
        <v>38</v>
      </c>
      <c r="AG439">
        <f t="shared" si="112"/>
        <v>1</v>
      </c>
      <c r="AH439">
        <f t="shared" si="113"/>
        <v>0</v>
      </c>
      <c r="AI439">
        <f t="shared" si="114"/>
        <v>0</v>
      </c>
      <c r="AJ439">
        <f t="shared" si="115"/>
        <v>0</v>
      </c>
      <c r="AK439">
        <f t="shared" si="116"/>
        <v>0</v>
      </c>
      <c r="AL439">
        <f t="shared" si="117"/>
        <v>0</v>
      </c>
      <c r="AM439">
        <f t="shared" si="118"/>
        <v>0</v>
      </c>
      <c r="AN439">
        <f t="shared" si="106"/>
        <v>0</v>
      </c>
    </row>
    <row r="440" spans="1:40">
      <c r="A440" t="s">
        <v>1036</v>
      </c>
      <c r="B440" t="s">
        <v>24</v>
      </c>
      <c r="C440" t="s">
        <v>135</v>
      </c>
      <c r="D440" t="s">
        <v>1037</v>
      </c>
      <c r="E440" t="s">
        <v>455</v>
      </c>
      <c r="F440" t="s">
        <v>75</v>
      </c>
      <c r="G440">
        <f t="shared" si="107"/>
        <v>0</v>
      </c>
      <c r="H440">
        <f t="shared" si="108"/>
        <v>0</v>
      </c>
      <c r="I440">
        <f t="shared" si="109"/>
        <v>0</v>
      </c>
      <c r="J440">
        <f t="shared" si="110"/>
        <v>0</v>
      </c>
      <c r="K440">
        <f t="shared" si="111"/>
        <v>0</v>
      </c>
      <c r="L440" t="s">
        <v>42</v>
      </c>
      <c r="M440" t="s">
        <v>51</v>
      </c>
      <c r="N440">
        <f t="shared" si="119"/>
        <v>1</v>
      </c>
      <c r="O440" t="s">
        <v>116</v>
      </c>
      <c r="P440" t="s">
        <v>32</v>
      </c>
      <c r="Q440">
        <v>2</v>
      </c>
      <c r="R440">
        <v>7</v>
      </c>
      <c r="S440">
        <v>9</v>
      </c>
      <c r="T440">
        <v>7</v>
      </c>
      <c r="U440">
        <v>3</v>
      </c>
      <c r="V440">
        <v>3</v>
      </c>
      <c r="W440">
        <f t="shared" si="120"/>
        <v>5.166666666666667</v>
      </c>
      <c r="X440" t="s">
        <v>66</v>
      </c>
      <c r="Y440" t="s">
        <v>34</v>
      </c>
      <c r="Z440" t="s">
        <v>35</v>
      </c>
      <c r="AA440">
        <f t="shared" si="121"/>
        <v>0</v>
      </c>
      <c r="AB440">
        <v>22</v>
      </c>
      <c r="AC440" t="s">
        <v>77</v>
      </c>
      <c r="AD440">
        <f t="shared" si="122"/>
        <v>3</v>
      </c>
      <c r="AE440" t="s">
        <v>37</v>
      </c>
      <c r="AF440" t="s">
        <v>38</v>
      </c>
      <c r="AG440">
        <f t="shared" si="112"/>
        <v>1</v>
      </c>
      <c r="AH440">
        <f t="shared" si="113"/>
        <v>0</v>
      </c>
      <c r="AI440">
        <f t="shared" si="114"/>
        <v>0</v>
      </c>
      <c r="AJ440">
        <f t="shared" si="115"/>
        <v>0</v>
      </c>
      <c r="AK440">
        <f t="shared" si="116"/>
        <v>0</v>
      </c>
      <c r="AL440">
        <f t="shared" si="117"/>
        <v>0</v>
      </c>
      <c r="AM440">
        <f t="shared" si="118"/>
        <v>0</v>
      </c>
      <c r="AN440">
        <f t="shared" si="106"/>
        <v>0</v>
      </c>
    </row>
    <row r="441" spans="1:40">
      <c r="A441" t="s">
        <v>1038</v>
      </c>
      <c r="B441" t="s">
        <v>24</v>
      </c>
      <c r="C441" t="s">
        <v>135</v>
      </c>
      <c r="D441" t="s">
        <v>1039</v>
      </c>
      <c r="E441" t="s">
        <v>509</v>
      </c>
      <c r="F441" t="s">
        <v>70</v>
      </c>
      <c r="G441">
        <f t="shared" si="107"/>
        <v>0</v>
      </c>
      <c r="H441">
        <f t="shared" si="108"/>
        <v>0</v>
      </c>
      <c r="I441">
        <f t="shared" si="109"/>
        <v>1</v>
      </c>
      <c r="J441">
        <f t="shared" si="110"/>
        <v>0</v>
      </c>
      <c r="K441">
        <f t="shared" si="111"/>
        <v>0</v>
      </c>
      <c r="L441" t="s">
        <v>29</v>
      </c>
      <c r="M441" t="s">
        <v>84</v>
      </c>
      <c r="N441">
        <f t="shared" si="119"/>
        <v>4</v>
      </c>
      <c r="O441" t="s">
        <v>52</v>
      </c>
      <c r="P441" t="s">
        <v>32</v>
      </c>
      <c r="Q441">
        <v>6</v>
      </c>
      <c r="R441">
        <v>8</v>
      </c>
      <c r="S441">
        <v>10</v>
      </c>
      <c r="T441">
        <v>9</v>
      </c>
      <c r="U441">
        <v>6</v>
      </c>
      <c r="V441">
        <v>8</v>
      </c>
      <c r="W441">
        <f t="shared" si="120"/>
        <v>7.833333333333333</v>
      </c>
      <c r="X441" t="s">
        <v>76</v>
      </c>
      <c r="Y441" t="s">
        <v>67</v>
      </c>
      <c r="Z441" t="s">
        <v>35</v>
      </c>
      <c r="AA441">
        <f t="shared" si="121"/>
        <v>0</v>
      </c>
      <c r="AB441">
        <v>30</v>
      </c>
      <c r="AC441" t="s">
        <v>100</v>
      </c>
      <c r="AD441">
        <f t="shared" si="122"/>
        <v>4</v>
      </c>
      <c r="AE441" t="s">
        <v>46</v>
      </c>
      <c r="AF441" t="s">
        <v>38</v>
      </c>
      <c r="AG441">
        <f t="shared" si="112"/>
        <v>1</v>
      </c>
      <c r="AH441">
        <f t="shared" si="113"/>
        <v>0</v>
      </c>
      <c r="AI441">
        <f t="shared" si="114"/>
        <v>0</v>
      </c>
      <c r="AJ441">
        <f t="shared" si="115"/>
        <v>0</v>
      </c>
      <c r="AK441">
        <f t="shared" si="116"/>
        <v>0</v>
      </c>
      <c r="AL441">
        <f t="shared" si="117"/>
        <v>0</v>
      </c>
      <c r="AM441">
        <f t="shared" si="118"/>
        <v>0</v>
      </c>
      <c r="AN441">
        <f t="shared" si="106"/>
        <v>0</v>
      </c>
    </row>
    <row r="442" spans="1:40">
      <c r="A442" t="s">
        <v>1040</v>
      </c>
      <c r="B442" t="s">
        <v>24</v>
      </c>
      <c r="C442" t="s">
        <v>135</v>
      </c>
      <c r="D442" t="s">
        <v>1041</v>
      </c>
      <c r="E442" t="s">
        <v>1042</v>
      </c>
      <c r="F442" t="s">
        <v>28</v>
      </c>
      <c r="G442">
        <f t="shared" si="107"/>
        <v>1</v>
      </c>
      <c r="H442">
        <f t="shared" si="108"/>
        <v>0</v>
      </c>
      <c r="I442">
        <f t="shared" si="109"/>
        <v>0</v>
      </c>
      <c r="J442">
        <f t="shared" si="110"/>
        <v>0</v>
      </c>
      <c r="K442">
        <f t="shared" si="111"/>
        <v>0</v>
      </c>
      <c r="L442" t="s">
        <v>29</v>
      </c>
      <c r="M442" t="s">
        <v>91</v>
      </c>
      <c r="N442">
        <f t="shared" si="119"/>
        <v>3</v>
      </c>
      <c r="O442" t="s">
        <v>52</v>
      </c>
      <c r="P442" t="s">
        <v>32</v>
      </c>
      <c r="Q442">
        <v>2</v>
      </c>
      <c r="R442">
        <v>8</v>
      </c>
      <c r="S442">
        <v>6</v>
      </c>
      <c r="T442">
        <v>1</v>
      </c>
      <c r="U442">
        <v>8</v>
      </c>
      <c r="V442">
        <v>10</v>
      </c>
      <c r="W442">
        <f t="shared" si="120"/>
        <v>5.833333333333333</v>
      </c>
      <c r="X442" t="s">
        <v>76</v>
      </c>
      <c r="Y442" t="s">
        <v>67</v>
      </c>
      <c r="Z442" t="s">
        <v>35</v>
      </c>
      <c r="AA442">
        <f t="shared" si="121"/>
        <v>0</v>
      </c>
      <c r="AB442">
        <v>36</v>
      </c>
      <c r="AC442" t="s">
        <v>100</v>
      </c>
      <c r="AD442">
        <f t="shared" si="122"/>
        <v>4</v>
      </c>
      <c r="AE442" t="s">
        <v>37</v>
      </c>
      <c r="AF442" t="s">
        <v>38</v>
      </c>
      <c r="AG442">
        <f t="shared" si="112"/>
        <v>1</v>
      </c>
      <c r="AH442">
        <f t="shared" si="113"/>
        <v>0</v>
      </c>
      <c r="AI442">
        <f t="shared" si="114"/>
        <v>0</v>
      </c>
      <c r="AJ442">
        <f t="shared" si="115"/>
        <v>0</v>
      </c>
      <c r="AK442">
        <f t="shared" si="116"/>
        <v>0</v>
      </c>
      <c r="AL442">
        <f t="shared" si="117"/>
        <v>0</v>
      </c>
      <c r="AM442">
        <f t="shared" si="118"/>
        <v>0</v>
      </c>
      <c r="AN442">
        <f t="shared" si="106"/>
        <v>0</v>
      </c>
    </row>
    <row r="443" spans="1:40" hidden="1">
      <c r="A443" t="s">
        <v>1043</v>
      </c>
      <c r="B443" t="s">
        <v>24</v>
      </c>
      <c r="C443" t="s">
        <v>135</v>
      </c>
      <c r="D443" t="s">
        <v>1044</v>
      </c>
      <c r="E443" t="s">
        <v>1045</v>
      </c>
      <c r="F443" t="s">
        <v>28</v>
      </c>
      <c r="G443">
        <f t="shared" si="107"/>
        <v>1</v>
      </c>
      <c r="H443">
        <f t="shared" si="108"/>
        <v>0</v>
      </c>
      <c r="I443">
        <f t="shared" si="109"/>
        <v>0</v>
      </c>
      <c r="J443">
        <f t="shared" si="110"/>
        <v>0</v>
      </c>
      <c r="K443">
        <f t="shared" si="111"/>
        <v>0</v>
      </c>
      <c r="L443" t="s">
        <v>29</v>
      </c>
      <c r="M443" t="s">
        <v>91</v>
      </c>
      <c r="N443">
        <f t="shared" si="119"/>
        <v>3</v>
      </c>
      <c r="O443" t="s">
        <v>31</v>
      </c>
      <c r="P443" t="s">
        <v>45</v>
      </c>
      <c r="Q443">
        <v>4</v>
      </c>
      <c r="R443">
        <v>4</v>
      </c>
      <c r="S443">
        <v>5</v>
      </c>
      <c r="T443">
        <v>5</v>
      </c>
      <c r="U443">
        <v>4</v>
      </c>
      <c r="V443">
        <v>6</v>
      </c>
      <c r="W443">
        <f t="shared" si="120"/>
        <v>4.666666666666667</v>
      </c>
      <c r="X443" t="s">
        <v>76</v>
      </c>
      <c r="Y443" t="s">
        <v>776</v>
      </c>
      <c r="Z443" t="s">
        <v>62</v>
      </c>
      <c r="AA443">
        <f t="shared" si="121"/>
        <v>1</v>
      </c>
      <c r="AB443">
        <v>30</v>
      </c>
      <c r="AC443" t="s">
        <v>100</v>
      </c>
      <c r="AD443">
        <f t="shared" si="122"/>
        <v>4</v>
      </c>
      <c r="AE443" t="s">
        <v>37</v>
      </c>
      <c r="AF443" t="s">
        <v>38</v>
      </c>
      <c r="AG443">
        <f t="shared" si="112"/>
        <v>1</v>
      </c>
      <c r="AH443">
        <f t="shared" si="113"/>
        <v>0</v>
      </c>
      <c r="AI443">
        <f t="shared" si="114"/>
        <v>0</v>
      </c>
      <c r="AJ443">
        <f t="shared" si="115"/>
        <v>0</v>
      </c>
      <c r="AK443">
        <f t="shared" si="116"/>
        <v>0</v>
      </c>
      <c r="AL443">
        <f t="shared" si="117"/>
        <v>0</v>
      </c>
      <c r="AM443">
        <f t="shared" si="118"/>
        <v>0</v>
      </c>
      <c r="AN443">
        <f t="shared" si="106"/>
        <v>0</v>
      </c>
    </row>
    <row r="444" spans="1:40">
      <c r="A444" t="s">
        <v>1046</v>
      </c>
      <c r="B444" t="s">
        <v>24</v>
      </c>
      <c r="C444" t="s">
        <v>135</v>
      </c>
      <c r="D444" t="s">
        <v>1047</v>
      </c>
      <c r="E444" t="s">
        <v>129</v>
      </c>
      <c r="F444" t="s">
        <v>70</v>
      </c>
      <c r="G444">
        <f t="shared" si="107"/>
        <v>0</v>
      </c>
      <c r="H444">
        <f t="shared" si="108"/>
        <v>0</v>
      </c>
      <c r="I444">
        <f t="shared" si="109"/>
        <v>1</v>
      </c>
      <c r="J444">
        <f t="shared" si="110"/>
        <v>0</v>
      </c>
      <c r="K444">
        <f t="shared" si="111"/>
        <v>0</v>
      </c>
      <c r="L444" t="s">
        <v>29</v>
      </c>
      <c r="M444" t="s">
        <v>30</v>
      </c>
      <c r="N444">
        <f t="shared" si="119"/>
        <v>5</v>
      </c>
      <c r="O444" t="s">
        <v>44</v>
      </c>
      <c r="P444" t="s">
        <v>32</v>
      </c>
      <c r="Q444">
        <v>9</v>
      </c>
      <c r="R444">
        <v>8</v>
      </c>
      <c r="S444">
        <v>10</v>
      </c>
      <c r="T444">
        <v>10</v>
      </c>
      <c r="U444">
        <v>10</v>
      </c>
      <c r="V444">
        <v>10</v>
      </c>
      <c r="W444">
        <f t="shared" si="120"/>
        <v>9.5</v>
      </c>
      <c r="X444" t="s">
        <v>66</v>
      </c>
      <c r="Y444" t="s">
        <v>34</v>
      </c>
      <c r="Z444" t="s">
        <v>35</v>
      </c>
      <c r="AA444">
        <f t="shared" si="121"/>
        <v>0</v>
      </c>
      <c r="AB444">
        <v>29</v>
      </c>
      <c r="AC444" t="s">
        <v>77</v>
      </c>
      <c r="AD444">
        <f t="shared" si="122"/>
        <v>3</v>
      </c>
      <c r="AE444" t="s">
        <v>46</v>
      </c>
      <c r="AF444" t="s">
        <v>38</v>
      </c>
      <c r="AG444">
        <f t="shared" si="112"/>
        <v>1</v>
      </c>
      <c r="AH444">
        <f t="shared" si="113"/>
        <v>0</v>
      </c>
      <c r="AI444">
        <f t="shared" si="114"/>
        <v>0</v>
      </c>
      <c r="AJ444">
        <f t="shared" si="115"/>
        <v>0</v>
      </c>
      <c r="AK444">
        <f t="shared" si="116"/>
        <v>0</v>
      </c>
      <c r="AL444">
        <f t="shared" si="117"/>
        <v>0</v>
      </c>
      <c r="AM444">
        <f t="shared" si="118"/>
        <v>0</v>
      </c>
      <c r="AN444">
        <f t="shared" si="106"/>
        <v>0</v>
      </c>
    </row>
    <row r="445" spans="1:40">
      <c r="A445" t="s">
        <v>1048</v>
      </c>
      <c r="B445" t="s">
        <v>24</v>
      </c>
      <c r="C445" t="s">
        <v>135</v>
      </c>
      <c r="D445" t="s">
        <v>834</v>
      </c>
      <c r="E445" t="s">
        <v>1049</v>
      </c>
      <c r="F445" t="s">
        <v>420</v>
      </c>
      <c r="G445">
        <f t="shared" si="107"/>
        <v>0</v>
      </c>
      <c r="H445">
        <f t="shared" si="108"/>
        <v>0</v>
      </c>
      <c r="I445">
        <f t="shared" si="109"/>
        <v>0</v>
      </c>
      <c r="J445">
        <f t="shared" si="110"/>
        <v>1</v>
      </c>
      <c r="K445">
        <f t="shared" si="111"/>
        <v>0</v>
      </c>
      <c r="L445" t="s">
        <v>29</v>
      </c>
      <c r="M445" t="s">
        <v>91</v>
      </c>
      <c r="N445">
        <f t="shared" si="119"/>
        <v>3</v>
      </c>
      <c r="O445" t="s">
        <v>52</v>
      </c>
      <c r="P445" t="s">
        <v>45</v>
      </c>
      <c r="Q445">
        <v>8</v>
      </c>
      <c r="R445">
        <v>10</v>
      </c>
      <c r="S445">
        <v>10</v>
      </c>
      <c r="T445">
        <v>7</v>
      </c>
      <c r="U445">
        <v>8</v>
      </c>
      <c r="V445">
        <v>5</v>
      </c>
      <c r="W445">
        <f t="shared" si="120"/>
        <v>8</v>
      </c>
      <c r="X445" t="s">
        <v>66</v>
      </c>
      <c r="Y445" t="s">
        <v>52</v>
      </c>
      <c r="Z445" t="s">
        <v>35</v>
      </c>
      <c r="AA445">
        <f t="shared" si="121"/>
        <v>0</v>
      </c>
      <c r="AB445">
        <v>30</v>
      </c>
      <c r="AC445" t="s">
        <v>100</v>
      </c>
      <c r="AD445">
        <f t="shared" si="122"/>
        <v>4</v>
      </c>
      <c r="AE445" t="s">
        <v>37</v>
      </c>
      <c r="AF445" t="s">
        <v>38</v>
      </c>
      <c r="AG445">
        <f t="shared" si="112"/>
        <v>1</v>
      </c>
      <c r="AH445">
        <f t="shared" si="113"/>
        <v>0</v>
      </c>
      <c r="AI445">
        <f t="shared" si="114"/>
        <v>0</v>
      </c>
      <c r="AJ445">
        <f t="shared" si="115"/>
        <v>0</v>
      </c>
      <c r="AK445">
        <f t="shared" si="116"/>
        <v>0</v>
      </c>
      <c r="AL445">
        <f t="shared" si="117"/>
        <v>0</v>
      </c>
      <c r="AM445">
        <f t="shared" si="118"/>
        <v>0</v>
      </c>
      <c r="AN445">
        <f t="shared" si="106"/>
        <v>0</v>
      </c>
    </row>
    <row r="446" spans="1:40">
      <c r="A446" t="s">
        <v>1050</v>
      </c>
      <c r="B446" t="s">
        <v>24</v>
      </c>
      <c r="C446" t="s">
        <v>135</v>
      </c>
      <c r="D446" t="s">
        <v>1051</v>
      </c>
      <c r="E446" t="s">
        <v>238</v>
      </c>
      <c r="F446" t="s">
        <v>50</v>
      </c>
      <c r="G446">
        <f t="shared" si="107"/>
        <v>0</v>
      </c>
      <c r="H446">
        <f t="shared" si="108"/>
        <v>1</v>
      </c>
      <c r="I446">
        <f t="shared" si="109"/>
        <v>0</v>
      </c>
      <c r="J446">
        <f t="shared" si="110"/>
        <v>0</v>
      </c>
      <c r="K446">
        <f t="shared" si="111"/>
        <v>0</v>
      </c>
      <c r="L446" t="s">
        <v>42</v>
      </c>
      <c r="M446" t="s">
        <v>43</v>
      </c>
      <c r="N446">
        <f t="shared" si="119"/>
        <v>2</v>
      </c>
      <c r="O446" t="s">
        <v>44</v>
      </c>
      <c r="P446" t="s">
        <v>32</v>
      </c>
      <c r="Q446">
        <v>0</v>
      </c>
      <c r="R446">
        <v>6</v>
      </c>
      <c r="S446">
        <v>6</v>
      </c>
      <c r="T446">
        <v>6</v>
      </c>
      <c r="U446">
        <v>6</v>
      </c>
      <c r="V446">
        <v>6</v>
      </c>
      <c r="W446">
        <f t="shared" si="120"/>
        <v>5</v>
      </c>
      <c r="X446" t="s">
        <v>61</v>
      </c>
      <c r="Y446" t="s">
        <v>67</v>
      </c>
      <c r="Z446" t="s">
        <v>35</v>
      </c>
      <c r="AA446">
        <f t="shared" si="121"/>
        <v>0</v>
      </c>
      <c r="AB446">
        <v>24</v>
      </c>
      <c r="AC446" t="s">
        <v>77</v>
      </c>
      <c r="AD446">
        <f t="shared" si="122"/>
        <v>3</v>
      </c>
      <c r="AE446" t="s">
        <v>55</v>
      </c>
      <c r="AF446" t="s">
        <v>38</v>
      </c>
      <c r="AG446">
        <f t="shared" si="112"/>
        <v>1</v>
      </c>
      <c r="AH446">
        <f t="shared" si="113"/>
        <v>0</v>
      </c>
      <c r="AI446">
        <f t="shared" si="114"/>
        <v>0</v>
      </c>
      <c r="AJ446">
        <f t="shared" si="115"/>
        <v>0</v>
      </c>
      <c r="AK446">
        <f t="shared" si="116"/>
        <v>0</v>
      </c>
      <c r="AL446">
        <f t="shared" si="117"/>
        <v>0</v>
      </c>
      <c r="AM446">
        <f t="shared" si="118"/>
        <v>0</v>
      </c>
      <c r="AN446">
        <f t="shared" si="106"/>
        <v>0</v>
      </c>
    </row>
    <row r="447" spans="1:40">
      <c r="A447" t="s">
        <v>1052</v>
      </c>
      <c r="B447" t="s">
        <v>24</v>
      </c>
      <c r="C447" t="s">
        <v>457</v>
      </c>
      <c r="D447" t="s">
        <v>1053</v>
      </c>
      <c r="E447" t="s">
        <v>164</v>
      </c>
      <c r="F447" t="s">
        <v>50</v>
      </c>
      <c r="G447">
        <f t="shared" si="107"/>
        <v>0</v>
      </c>
      <c r="H447">
        <f t="shared" si="108"/>
        <v>1</v>
      </c>
      <c r="I447">
        <f t="shared" si="109"/>
        <v>0</v>
      </c>
      <c r="J447">
        <f t="shared" si="110"/>
        <v>0</v>
      </c>
      <c r="K447">
        <f t="shared" si="111"/>
        <v>0</v>
      </c>
      <c r="L447" t="s">
        <v>29</v>
      </c>
      <c r="M447" t="s">
        <v>915</v>
      </c>
      <c r="N447">
        <f t="shared" si="119"/>
        <v>8</v>
      </c>
      <c r="O447" t="s">
        <v>116</v>
      </c>
      <c r="P447" t="s">
        <v>82</v>
      </c>
      <c r="Q447">
        <v>3</v>
      </c>
      <c r="R447">
        <v>3</v>
      </c>
      <c r="S447">
        <v>4</v>
      </c>
      <c r="T447">
        <v>4</v>
      </c>
      <c r="U447">
        <v>3</v>
      </c>
      <c r="V447">
        <v>5</v>
      </c>
      <c r="W447">
        <f t="shared" si="120"/>
        <v>3.6666666666666665</v>
      </c>
      <c r="X447" t="s">
        <v>76</v>
      </c>
      <c r="Y447" t="s">
        <v>67</v>
      </c>
      <c r="Z447" t="s">
        <v>35</v>
      </c>
      <c r="AA447">
        <f t="shared" si="121"/>
        <v>0</v>
      </c>
      <c r="AB447">
        <v>33</v>
      </c>
      <c r="AC447" t="s">
        <v>77</v>
      </c>
      <c r="AD447">
        <f t="shared" si="122"/>
        <v>3</v>
      </c>
      <c r="AE447" t="s">
        <v>46</v>
      </c>
      <c r="AF447" t="s">
        <v>38</v>
      </c>
      <c r="AG447">
        <f t="shared" si="112"/>
        <v>1</v>
      </c>
      <c r="AH447">
        <f t="shared" si="113"/>
        <v>0</v>
      </c>
      <c r="AI447">
        <f t="shared" si="114"/>
        <v>0</v>
      </c>
      <c r="AJ447">
        <f t="shared" si="115"/>
        <v>0</v>
      </c>
      <c r="AK447">
        <f t="shared" si="116"/>
        <v>0</v>
      </c>
      <c r="AL447">
        <f t="shared" si="117"/>
        <v>0</v>
      </c>
      <c r="AM447">
        <f t="shared" si="118"/>
        <v>0</v>
      </c>
      <c r="AN447">
        <f t="shared" si="106"/>
        <v>0</v>
      </c>
    </row>
    <row r="448" spans="1:40" hidden="1">
      <c r="A448" t="s">
        <v>1054</v>
      </c>
      <c r="B448" t="s">
        <v>24</v>
      </c>
      <c r="C448" t="s">
        <v>457</v>
      </c>
      <c r="D448" t="s">
        <v>1055</v>
      </c>
      <c r="E448" t="s">
        <v>164</v>
      </c>
      <c r="F448" t="s">
        <v>28</v>
      </c>
      <c r="G448">
        <f t="shared" si="107"/>
        <v>1</v>
      </c>
      <c r="H448">
        <f t="shared" si="108"/>
        <v>0</v>
      </c>
      <c r="I448">
        <f t="shared" si="109"/>
        <v>0</v>
      </c>
      <c r="J448">
        <f t="shared" si="110"/>
        <v>0</v>
      </c>
      <c r="K448">
        <f t="shared" si="111"/>
        <v>0</v>
      </c>
      <c r="L448" t="s">
        <v>42</v>
      </c>
      <c r="M448" t="s">
        <v>30</v>
      </c>
      <c r="N448">
        <f t="shared" si="119"/>
        <v>5</v>
      </c>
      <c r="O448" t="s">
        <v>52</v>
      </c>
      <c r="P448" t="s">
        <v>32</v>
      </c>
      <c r="Q448">
        <v>10</v>
      </c>
      <c r="R448">
        <v>10</v>
      </c>
      <c r="S448">
        <v>10</v>
      </c>
      <c r="T448">
        <v>10</v>
      </c>
      <c r="U448">
        <v>10</v>
      </c>
      <c r="V448">
        <v>6</v>
      </c>
      <c r="W448">
        <f t="shared" si="120"/>
        <v>9.3333333333333339</v>
      </c>
      <c r="X448" t="s">
        <v>53</v>
      </c>
      <c r="Y448" t="s">
        <v>67</v>
      </c>
      <c r="Z448" t="s">
        <v>62</v>
      </c>
      <c r="AA448">
        <f t="shared" si="121"/>
        <v>1</v>
      </c>
      <c r="AB448">
        <v>42</v>
      </c>
      <c r="AC448" t="s">
        <v>77</v>
      </c>
      <c r="AD448">
        <f t="shared" si="122"/>
        <v>3</v>
      </c>
      <c r="AE448" t="s">
        <v>37</v>
      </c>
      <c r="AF448" t="s">
        <v>38</v>
      </c>
      <c r="AG448">
        <f t="shared" si="112"/>
        <v>1</v>
      </c>
      <c r="AH448">
        <f t="shared" si="113"/>
        <v>0</v>
      </c>
      <c r="AI448">
        <f t="shared" si="114"/>
        <v>0</v>
      </c>
      <c r="AJ448">
        <f t="shared" si="115"/>
        <v>0</v>
      </c>
      <c r="AK448">
        <f t="shared" si="116"/>
        <v>0</v>
      </c>
      <c r="AL448">
        <f t="shared" si="117"/>
        <v>0</v>
      </c>
      <c r="AM448">
        <f t="shared" si="118"/>
        <v>0</v>
      </c>
      <c r="AN448">
        <f t="shared" si="106"/>
        <v>0</v>
      </c>
    </row>
    <row r="449" spans="1:40" hidden="1">
      <c r="A449" t="s">
        <v>1056</v>
      </c>
      <c r="B449" t="s">
        <v>24</v>
      </c>
      <c r="C449" t="s">
        <v>457</v>
      </c>
      <c r="D449" t="s">
        <v>1057</v>
      </c>
      <c r="E449" t="s">
        <v>584</v>
      </c>
      <c r="F449" t="s">
        <v>28</v>
      </c>
      <c r="G449">
        <f t="shared" si="107"/>
        <v>1</v>
      </c>
      <c r="H449">
        <f t="shared" si="108"/>
        <v>0</v>
      </c>
      <c r="I449">
        <f t="shared" si="109"/>
        <v>0</v>
      </c>
      <c r="J449">
        <f t="shared" si="110"/>
        <v>0</v>
      </c>
      <c r="K449">
        <f t="shared" si="111"/>
        <v>0</v>
      </c>
      <c r="L449" t="s">
        <v>29</v>
      </c>
      <c r="M449" t="s">
        <v>43</v>
      </c>
      <c r="N449">
        <f t="shared" si="119"/>
        <v>2</v>
      </c>
      <c r="O449" t="s">
        <v>31</v>
      </c>
      <c r="P449" t="s">
        <v>32</v>
      </c>
      <c r="Q449">
        <v>1</v>
      </c>
      <c r="R449">
        <v>10</v>
      </c>
      <c r="S449">
        <v>10</v>
      </c>
      <c r="T449">
        <v>8</v>
      </c>
      <c r="U449">
        <v>10</v>
      </c>
      <c r="V449">
        <v>3</v>
      </c>
      <c r="W449">
        <f t="shared" si="120"/>
        <v>7</v>
      </c>
      <c r="X449" t="s">
        <v>76</v>
      </c>
      <c r="Y449" t="s">
        <v>67</v>
      </c>
      <c r="Z449" t="s">
        <v>62</v>
      </c>
      <c r="AA449">
        <f t="shared" si="121"/>
        <v>1</v>
      </c>
      <c r="AB449">
        <v>36</v>
      </c>
      <c r="AC449" t="s">
        <v>77</v>
      </c>
      <c r="AD449">
        <f t="shared" si="122"/>
        <v>3</v>
      </c>
      <c r="AE449" t="s">
        <v>37</v>
      </c>
      <c r="AF449" t="s">
        <v>38</v>
      </c>
      <c r="AG449">
        <f t="shared" si="112"/>
        <v>1</v>
      </c>
      <c r="AH449">
        <f t="shared" si="113"/>
        <v>0</v>
      </c>
      <c r="AI449">
        <f t="shared" si="114"/>
        <v>0</v>
      </c>
      <c r="AJ449">
        <f t="shared" si="115"/>
        <v>0</v>
      </c>
      <c r="AK449">
        <f t="shared" si="116"/>
        <v>0</v>
      </c>
      <c r="AL449">
        <f t="shared" si="117"/>
        <v>0</v>
      </c>
      <c r="AM449">
        <f t="shared" si="118"/>
        <v>0</v>
      </c>
      <c r="AN449">
        <f t="shared" si="106"/>
        <v>0</v>
      </c>
    </row>
    <row r="450" spans="1:40">
      <c r="A450" t="s">
        <v>1058</v>
      </c>
      <c r="B450" t="s">
        <v>24</v>
      </c>
      <c r="C450" t="s">
        <v>457</v>
      </c>
      <c r="D450" t="s">
        <v>1059</v>
      </c>
      <c r="E450" t="s">
        <v>509</v>
      </c>
      <c r="F450" t="s">
        <v>28</v>
      </c>
      <c r="G450">
        <f t="shared" si="107"/>
        <v>1</v>
      </c>
      <c r="H450">
        <f t="shared" si="108"/>
        <v>0</v>
      </c>
      <c r="I450">
        <f t="shared" si="109"/>
        <v>0</v>
      </c>
      <c r="J450">
        <f t="shared" si="110"/>
        <v>0</v>
      </c>
      <c r="K450">
        <f t="shared" si="111"/>
        <v>0</v>
      </c>
      <c r="L450" t="s">
        <v>29</v>
      </c>
      <c r="M450" t="s">
        <v>43</v>
      </c>
      <c r="N450">
        <f t="shared" si="119"/>
        <v>2</v>
      </c>
      <c r="O450" t="s">
        <v>52</v>
      </c>
      <c r="P450" t="s">
        <v>32</v>
      </c>
      <c r="Q450">
        <v>2</v>
      </c>
      <c r="R450">
        <v>3</v>
      </c>
      <c r="S450">
        <v>7</v>
      </c>
      <c r="T450">
        <v>6</v>
      </c>
      <c r="U450">
        <v>5</v>
      </c>
      <c r="V450">
        <v>6</v>
      </c>
      <c r="W450">
        <f t="shared" si="120"/>
        <v>4.833333333333333</v>
      </c>
      <c r="X450" t="s">
        <v>76</v>
      </c>
      <c r="Y450" t="s">
        <v>67</v>
      </c>
      <c r="Z450" t="s">
        <v>35</v>
      </c>
      <c r="AA450">
        <f t="shared" si="121"/>
        <v>0</v>
      </c>
      <c r="AB450">
        <v>27</v>
      </c>
      <c r="AC450" t="s">
        <v>77</v>
      </c>
      <c r="AD450">
        <f t="shared" si="122"/>
        <v>3</v>
      </c>
      <c r="AE450" t="s">
        <v>37</v>
      </c>
      <c r="AF450" t="s">
        <v>38</v>
      </c>
      <c r="AG450">
        <f t="shared" si="112"/>
        <v>1</v>
      </c>
      <c r="AH450">
        <f t="shared" si="113"/>
        <v>0</v>
      </c>
      <c r="AI450">
        <f t="shared" si="114"/>
        <v>0</v>
      </c>
      <c r="AJ450">
        <f t="shared" si="115"/>
        <v>0</v>
      </c>
      <c r="AK450">
        <f t="shared" si="116"/>
        <v>0</v>
      </c>
      <c r="AL450">
        <f t="shared" si="117"/>
        <v>0</v>
      </c>
      <c r="AM450">
        <f t="shared" si="118"/>
        <v>0</v>
      </c>
      <c r="AN450">
        <f t="shared" ref="AN450:AN513" si="123">IF(AF450="South America",1,0)</f>
        <v>0</v>
      </c>
    </row>
    <row r="451" spans="1:40" hidden="1">
      <c r="A451" t="s">
        <v>1060</v>
      </c>
      <c r="B451" t="s">
        <v>24</v>
      </c>
      <c r="C451" t="s">
        <v>457</v>
      </c>
      <c r="D451" t="s">
        <v>1061</v>
      </c>
      <c r="E451" t="s">
        <v>129</v>
      </c>
      <c r="F451" t="s">
        <v>28</v>
      </c>
      <c r="G451">
        <f t="shared" ref="G451:G514" si="124">IF(F451="Data Analyst", 1, 0)</f>
        <v>1</v>
      </c>
      <c r="H451">
        <f t="shared" ref="H451:H514" si="125">IF(F451="Data Engineer",1,0)</f>
        <v>0</v>
      </c>
      <c r="I451">
        <f t="shared" ref="I451:I514" si="126">IF(F451="Data Scientist",1,0)</f>
        <v>0</v>
      </c>
      <c r="J451">
        <f t="shared" ref="J451:J514" si="127">IF(F451="BI Developer/Engineer", 1, 0)</f>
        <v>0</v>
      </c>
      <c r="K451">
        <f t="shared" ref="K451:K514" si="128">IF(F451="Database Developer", 1, 0)</f>
        <v>0</v>
      </c>
      <c r="L451" t="s">
        <v>42</v>
      </c>
      <c r="M451" t="s">
        <v>51</v>
      </c>
      <c r="N451">
        <f t="shared" si="119"/>
        <v>1</v>
      </c>
      <c r="O451" t="s">
        <v>116</v>
      </c>
      <c r="P451" t="s">
        <v>32</v>
      </c>
      <c r="Q451">
        <v>8</v>
      </c>
      <c r="R451">
        <v>7</v>
      </c>
      <c r="S451">
        <v>8</v>
      </c>
      <c r="T451">
        <v>7</v>
      </c>
      <c r="U451">
        <v>7</v>
      </c>
      <c r="V451">
        <v>9</v>
      </c>
      <c r="W451">
        <f t="shared" si="120"/>
        <v>7.666666666666667</v>
      </c>
      <c r="X451" t="s">
        <v>53</v>
      </c>
      <c r="Y451" t="s">
        <v>52</v>
      </c>
      <c r="Z451" t="s">
        <v>62</v>
      </c>
      <c r="AA451">
        <f t="shared" si="121"/>
        <v>1</v>
      </c>
      <c r="AB451">
        <v>21</v>
      </c>
      <c r="AC451" t="s">
        <v>77</v>
      </c>
      <c r="AD451">
        <f t="shared" si="122"/>
        <v>3</v>
      </c>
      <c r="AE451" t="s">
        <v>46</v>
      </c>
      <c r="AF451" t="s">
        <v>146</v>
      </c>
      <c r="AG451">
        <f t="shared" ref="AG451:AG514" si="129">IF(AF451="North America", 1, 0)</f>
        <v>0</v>
      </c>
      <c r="AH451">
        <f t="shared" ref="AH451:AH514" si="130">IF(AF451="Africa", 1, 0)</f>
        <v>0</v>
      </c>
      <c r="AI451">
        <f t="shared" ref="AI451:AI514" si="131">IF(AF451="Europe", 1, 0)</f>
        <v>0</v>
      </c>
      <c r="AJ451">
        <f t="shared" ref="AJ451:AJ514" si="132">IF(AF451="India", 1, 0)</f>
        <v>1</v>
      </c>
      <c r="AK451">
        <f t="shared" ref="AK451:AK514" si="133">IF(AF451="United Kingdom", 1, 0)</f>
        <v>0</v>
      </c>
      <c r="AL451">
        <f t="shared" ref="AL451:AL514" si="134">IF(AF451="Asia", 1, 0)</f>
        <v>0</v>
      </c>
      <c r="AM451">
        <f t="shared" ref="AM451:AM514" si="135">IF(AF451="Australia", 1, 0)</f>
        <v>0</v>
      </c>
      <c r="AN451">
        <f t="shared" si="123"/>
        <v>0</v>
      </c>
    </row>
    <row r="452" spans="1:40">
      <c r="A452" t="s">
        <v>1062</v>
      </c>
      <c r="B452" t="s">
        <v>24</v>
      </c>
      <c r="C452" t="s">
        <v>135</v>
      </c>
      <c r="D452" t="s">
        <v>1063</v>
      </c>
      <c r="E452" t="s">
        <v>90</v>
      </c>
      <c r="F452" t="s">
        <v>52</v>
      </c>
      <c r="G452">
        <f t="shared" si="124"/>
        <v>0</v>
      </c>
      <c r="H452">
        <f t="shared" si="125"/>
        <v>0</v>
      </c>
      <c r="I452">
        <f t="shared" si="126"/>
        <v>0</v>
      </c>
      <c r="J452">
        <f t="shared" si="127"/>
        <v>0</v>
      </c>
      <c r="K452">
        <f t="shared" si="128"/>
        <v>0</v>
      </c>
      <c r="L452" t="s">
        <v>29</v>
      </c>
      <c r="M452" t="s">
        <v>51</v>
      </c>
      <c r="N452">
        <f t="shared" si="119"/>
        <v>1</v>
      </c>
      <c r="O452" t="s">
        <v>52</v>
      </c>
      <c r="P452" t="s">
        <v>32</v>
      </c>
      <c r="Q452">
        <v>3</v>
      </c>
      <c r="R452">
        <v>4</v>
      </c>
      <c r="S452">
        <v>5</v>
      </c>
      <c r="T452">
        <v>3</v>
      </c>
      <c r="U452">
        <v>2</v>
      </c>
      <c r="V452">
        <v>3</v>
      </c>
      <c r="W452">
        <f t="shared" si="120"/>
        <v>3.3333333333333335</v>
      </c>
      <c r="X452" t="s">
        <v>76</v>
      </c>
      <c r="Y452" t="s">
        <v>67</v>
      </c>
      <c r="Z452" t="s">
        <v>35</v>
      </c>
      <c r="AA452">
        <f t="shared" si="121"/>
        <v>0</v>
      </c>
      <c r="AB452">
        <v>27</v>
      </c>
      <c r="AC452" t="s">
        <v>77</v>
      </c>
      <c r="AD452">
        <f t="shared" si="122"/>
        <v>3</v>
      </c>
      <c r="AE452" t="s">
        <v>37</v>
      </c>
      <c r="AF452" t="s">
        <v>408</v>
      </c>
      <c r="AG452">
        <f t="shared" si="129"/>
        <v>0</v>
      </c>
      <c r="AH452">
        <f t="shared" si="130"/>
        <v>0</v>
      </c>
      <c r="AI452">
        <f t="shared" si="131"/>
        <v>0</v>
      </c>
      <c r="AJ452">
        <f t="shared" si="132"/>
        <v>0</v>
      </c>
      <c r="AK452">
        <f t="shared" si="133"/>
        <v>0</v>
      </c>
      <c r="AL452">
        <f t="shared" si="134"/>
        <v>0</v>
      </c>
      <c r="AM452">
        <f t="shared" si="135"/>
        <v>0</v>
      </c>
      <c r="AN452">
        <f t="shared" si="123"/>
        <v>0</v>
      </c>
    </row>
    <row r="453" spans="1:40">
      <c r="A453" t="s">
        <v>1064</v>
      </c>
      <c r="B453" t="s">
        <v>24</v>
      </c>
      <c r="C453" t="s">
        <v>135</v>
      </c>
      <c r="D453" t="s">
        <v>199</v>
      </c>
      <c r="E453" t="s">
        <v>948</v>
      </c>
      <c r="F453" t="s">
        <v>28</v>
      </c>
      <c r="G453">
        <f t="shared" si="124"/>
        <v>1</v>
      </c>
      <c r="H453">
        <f t="shared" si="125"/>
        <v>0</v>
      </c>
      <c r="I453">
        <f t="shared" si="126"/>
        <v>0</v>
      </c>
      <c r="J453">
        <f t="shared" si="127"/>
        <v>0</v>
      </c>
      <c r="K453">
        <f t="shared" si="128"/>
        <v>0</v>
      </c>
      <c r="L453" t="s">
        <v>29</v>
      </c>
      <c r="M453" t="s">
        <v>51</v>
      </c>
      <c r="N453">
        <f t="shared" si="119"/>
        <v>1</v>
      </c>
      <c r="O453" t="s">
        <v>87</v>
      </c>
      <c r="P453" t="s">
        <v>32</v>
      </c>
      <c r="Q453">
        <v>0</v>
      </c>
      <c r="R453">
        <v>8</v>
      </c>
      <c r="S453">
        <v>5</v>
      </c>
      <c r="T453">
        <v>5</v>
      </c>
      <c r="U453">
        <v>2</v>
      </c>
      <c r="V453">
        <v>2</v>
      </c>
      <c r="W453">
        <f t="shared" si="120"/>
        <v>3.6666666666666665</v>
      </c>
      <c r="X453" t="s">
        <v>53</v>
      </c>
      <c r="Y453" t="s">
        <v>67</v>
      </c>
      <c r="Z453" t="s">
        <v>35</v>
      </c>
      <c r="AA453">
        <f t="shared" si="121"/>
        <v>0</v>
      </c>
      <c r="AB453">
        <v>28</v>
      </c>
      <c r="AC453" t="s">
        <v>77</v>
      </c>
      <c r="AD453">
        <f t="shared" si="122"/>
        <v>3</v>
      </c>
      <c r="AE453" t="s">
        <v>88</v>
      </c>
      <c r="AF453" t="s">
        <v>408</v>
      </c>
      <c r="AG453">
        <f t="shared" si="129"/>
        <v>0</v>
      </c>
      <c r="AH453">
        <f t="shared" si="130"/>
        <v>0</v>
      </c>
      <c r="AI453">
        <f t="shared" si="131"/>
        <v>0</v>
      </c>
      <c r="AJ453">
        <f t="shared" si="132"/>
        <v>0</v>
      </c>
      <c r="AK453">
        <f t="shared" si="133"/>
        <v>0</v>
      </c>
      <c r="AL453">
        <f t="shared" si="134"/>
        <v>0</v>
      </c>
      <c r="AM453">
        <f t="shared" si="135"/>
        <v>0</v>
      </c>
      <c r="AN453">
        <f t="shared" si="123"/>
        <v>0</v>
      </c>
    </row>
    <row r="454" spans="1:40">
      <c r="A454" t="s">
        <v>1065</v>
      </c>
      <c r="B454" t="s">
        <v>24</v>
      </c>
      <c r="C454" t="s">
        <v>25</v>
      </c>
      <c r="D454" t="s">
        <v>1066</v>
      </c>
      <c r="E454" t="s">
        <v>168</v>
      </c>
      <c r="F454" t="s">
        <v>28</v>
      </c>
      <c r="G454">
        <f t="shared" si="124"/>
        <v>1</v>
      </c>
      <c r="H454">
        <f t="shared" si="125"/>
        <v>0</v>
      </c>
      <c r="I454">
        <f t="shared" si="126"/>
        <v>0</v>
      </c>
      <c r="J454">
        <f t="shared" si="127"/>
        <v>0</v>
      </c>
      <c r="K454">
        <f t="shared" si="128"/>
        <v>0</v>
      </c>
      <c r="L454" t="s">
        <v>29</v>
      </c>
      <c r="M454" t="s">
        <v>51</v>
      </c>
      <c r="N454">
        <f t="shared" si="119"/>
        <v>1</v>
      </c>
      <c r="O454" t="s">
        <v>87</v>
      </c>
      <c r="P454" t="s">
        <v>45</v>
      </c>
      <c r="Q454">
        <v>2</v>
      </c>
      <c r="R454">
        <v>8</v>
      </c>
      <c r="S454">
        <v>7</v>
      </c>
      <c r="T454">
        <v>6</v>
      </c>
      <c r="U454">
        <v>5</v>
      </c>
      <c r="V454">
        <v>6</v>
      </c>
      <c r="W454">
        <f t="shared" si="120"/>
        <v>5.666666666666667</v>
      </c>
      <c r="X454" t="s">
        <v>76</v>
      </c>
      <c r="Y454" t="s">
        <v>54</v>
      </c>
      <c r="Z454" t="s">
        <v>35</v>
      </c>
      <c r="AA454">
        <f t="shared" si="121"/>
        <v>0</v>
      </c>
      <c r="AB454">
        <v>41</v>
      </c>
      <c r="AC454" t="s">
        <v>77</v>
      </c>
      <c r="AD454">
        <f t="shared" si="122"/>
        <v>3</v>
      </c>
      <c r="AE454" t="s">
        <v>88</v>
      </c>
      <c r="AF454" t="s">
        <v>172</v>
      </c>
      <c r="AG454">
        <f t="shared" si="129"/>
        <v>0</v>
      </c>
      <c r="AH454">
        <f t="shared" si="130"/>
        <v>0</v>
      </c>
      <c r="AI454">
        <f t="shared" si="131"/>
        <v>0</v>
      </c>
      <c r="AJ454">
        <f t="shared" si="132"/>
        <v>0</v>
      </c>
      <c r="AK454">
        <f t="shared" si="133"/>
        <v>0</v>
      </c>
      <c r="AL454">
        <f t="shared" si="134"/>
        <v>0</v>
      </c>
      <c r="AM454">
        <f t="shared" si="135"/>
        <v>0</v>
      </c>
      <c r="AN454">
        <f t="shared" si="123"/>
        <v>1</v>
      </c>
    </row>
    <row r="455" spans="1:40">
      <c r="A455" t="s">
        <v>1067</v>
      </c>
      <c r="B455" t="s">
        <v>24</v>
      </c>
      <c r="C455" t="s">
        <v>25</v>
      </c>
      <c r="D455" t="s">
        <v>1068</v>
      </c>
      <c r="E455" t="s">
        <v>577</v>
      </c>
      <c r="F455" t="s">
        <v>28</v>
      </c>
      <c r="G455">
        <f t="shared" si="124"/>
        <v>1</v>
      </c>
      <c r="H455">
        <f t="shared" si="125"/>
        <v>0</v>
      </c>
      <c r="I455">
        <f t="shared" si="126"/>
        <v>0</v>
      </c>
      <c r="J455">
        <f t="shared" si="127"/>
        <v>0</v>
      </c>
      <c r="K455">
        <f t="shared" si="128"/>
        <v>0</v>
      </c>
      <c r="L455" t="s">
        <v>42</v>
      </c>
      <c r="M455" t="s">
        <v>51</v>
      </c>
      <c r="N455">
        <f t="shared" si="119"/>
        <v>1</v>
      </c>
      <c r="O455" t="s">
        <v>52</v>
      </c>
      <c r="P455" t="s">
        <v>32</v>
      </c>
      <c r="Q455">
        <v>8</v>
      </c>
      <c r="R455">
        <v>8</v>
      </c>
      <c r="S455">
        <v>9</v>
      </c>
      <c r="T455">
        <v>9</v>
      </c>
      <c r="U455">
        <v>8</v>
      </c>
      <c r="V455">
        <v>7</v>
      </c>
      <c r="W455">
        <f t="shared" si="120"/>
        <v>8.1666666666666661</v>
      </c>
      <c r="X455" t="s">
        <v>76</v>
      </c>
      <c r="Y455" t="s">
        <v>67</v>
      </c>
      <c r="Z455" t="s">
        <v>35</v>
      </c>
      <c r="AA455">
        <f t="shared" si="121"/>
        <v>0</v>
      </c>
      <c r="AB455">
        <v>27</v>
      </c>
      <c r="AC455" t="s">
        <v>77</v>
      </c>
      <c r="AD455">
        <f t="shared" si="122"/>
        <v>3</v>
      </c>
      <c r="AE455" t="s">
        <v>88</v>
      </c>
      <c r="AF455" t="s">
        <v>172</v>
      </c>
      <c r="AG455">
        <f t="shared" si="129"/>
        <v>0</v>
      </c>
      <c r="AH455">
        <f t="shared" si="130"/>
        <v>0</v>
      </c>
      <c r="AI455">
        <f t="shared" si="131"/>
        <v>0</v>
      </c>
      <c r="AJ455">
        <f t="shared" si="132"/>
        <v>0</v>
      </c>
      <c r="AK455">
        <f t="shared" si="133"/>
        <v>0</v>
      </c>
      <c r="AL455">
        <f t="shared" si="134"/>
        <v>0</v>
      </c>
      <c r="AM455">
        <f t="shared" si="135"/>
        <v>0</v>
      </c>
      <c r="AN455">
        <f t="shared" si="123"/>
        <v>1</v>
      </c>
    </row>
    <row r="456" spans="1:40" hidden="1">
      <c r="A456" t="s">
        <v>1069</v>
      </c>
      <c r="B456" t="s">
        <v>24</v>
      </c>
      <c r="C456" t="s">
        <v>457</v>
      </c>
      <c r="D456" t="s">
        <v>1070</v>
      </c>
      <c r="E456" t="s">
        <v>90</v>
      </c>
      <c r="F456" t="s">
        <v>28</v>
      </c>
      <c r="G456">
        <f t="shared" si="124"/>
        <v>1</v>
      </c>
      <c r="H456">
        <f t="shared" si="125"/>
        <v>0</v>
      </c>
      <c r="I456">
        <f t="shared" si="126"/>
        <v>0</v>
      </c>
      <c r="J456">
        <f t="shared" si="127"/>
        <v>0</v>
      </c>
      <c r="K456">
        <f t="shared" si="128"/>
        <v>0</v>
      </c>
      <c r="L456" t="s">
        <v>29</v>
      </c>
      <c r="M456" t="s">
        <v>91</v>
      </c>
      <c r="N456">
        <f t="shared" si="119"/>
        <v>3</v>
      </c>
      <c r="O456" t="s">
        <v>52</v>
      </c>
      <c r="P456" t="s">
        <v>82</v>
      </c>
      <c r="Q456">
        <v>2</v>
      </c>
      <c r="R456">
        <v>0</v>
      </c>
      <c r="S456">
        <v>0</v>
      </c>
      <c r="T456">
        <v>0</v>
      </c>
      <c r="U456">
        <v>0</v>
      </c>
      <c r="V456">
        <v>2</v>
      </c>
      <c r="W456">
        <f t="shared" si="120"/>
        <v>0.66666666666666663</v>
      </c>
      <c r="X456" t="s">
        <v>66</v>
      </c>
      <c r="Y456" t="s">
        <v>67</v>
      </c>
      <c r="Z456" t="s">
        <v>62</v>
      </c>
      <c r="AA456">
        <f t="shared" si="121"/>
        <v>1</v>
      </c>
      <c r="AB456">
        <v>33</v>
      </c>
      <c r="AC456" t="s">
        <v>77</v>
      </c>
      <c r="AD456">
        <f t="shared" si="122"/>
        <v>3</v>
      </c>
      <c r="AE456" t="s">
        <v>37</v>
      </c>
      <c r="AF456" t="s">
        <v>38</v>
      </c>
      <c r="AG456">
        <f t="shared" si="129"/>
        <v>1</v>
      </c>
      <c r="AH456">
        <f t="shared" si="130"/>
        <v>0</v>
      </c>
      <c r="AI456">
        <f t="shared" si="131"/>
        <v>0</v>
      </c>
      <c r="AJ456">
        <f t="shared" si="132"/>
        <v>0</v>
      </c>
      <c r="AK456">
        <f t="shared" si="133"/>
        <v>0</v>
      </c>
      <c r="AL456">
        <f t="shared" si="134"/>
        <v>0</v>
      </c>
      <c r="AM456">
        <f t="shared" si="135"/>
        <v>0</v>
      </c>
      <c r="AN456">
        <f t="shared" si="123"/>
        <v>0</v>
      </c>
    </row>
    <row r="457" spans="1:40">
      <c r="A457" t="s">
        <v>1071</v>
      </c>
      <c r="B457" t="s">
        <v>24</v>
      </c>
      <c r="C457" t="s">
        <v>457</v>
      </c>
      <c r="D457" t="s">
        <v>1072</v>
      </c>
      <c r="E457" t="s">
        <v>204</v>
      </c>
      <c r="F457" t="s">
        <v>28</v>
      </c>
      <c r="G457">
        <f t="shared" si="124"/>
        <v>1</v>
      </c>
      <c r="H457">
        <f t="shared" si="125"/>
        <v>0</v>
      </c>
      <c r="I457">
        <f t="shared" si="126"/>
        <v>0</v>
      </c>
      <c r="J457">
        <f t="shared" si="127"/>
        <v>0</v>
      </c>
      <c r="K457">
        <f t="shared" si="128"/>
        <v>0</v>
      </c>
      <c r="L457" t="s">
        <v>29</v>
      </c>
      <c r="M457" t="s">
        <v>84</v>
      </c>
      <c r="N457">
        <f t="shared" si="119"/>
        <v>4</v>
      </c>
      <c r="O457" t="s">
        <v>44</v>
      </c>
      <c r="P457" t="s">
        <v>32</v>
      </c>
      <c r="Q457">
        <v>3</v>
      </c>
      <c r="R457">
        <v>3</v>
      </c>
      <c r="S457">
        <v>4</v>
      </c>
      <c r="T457">
        <v>4</v>
      </c>
      <c r="U457">
        <v>4</v>
      </c>
      <c r="V457">
        <v>4</v>
      </c>
      <c r="W457">
        <f t="shared" si="120"/>
        <v>3.6666666666666665</v>
      </c>
      <c r="X457" t="s">
        <v>66</v>
      </c>
      <c r="Y457" t="s">
        <v>110</v>
      </c>
      <c r="Z457" t="s">
        <v>35</v>
      </c>
      <c r="AA457">
        <f t="shared" si="121"/>
        <v>0</v>
      </c>
      <c r="AB457">
        <v>47</v>
      </c>
      <c r="AC457" t="s">
        <v>100</v>
      </c>
      <c r="AD457">
        <f t="shared" si="122"/>
        <v>4</v>
      </c>
      <c r="AE457" t="s">
        <v>1073</v>
      </c>
      <c r="AF457" t="s">
        <v>146</v>
      </c>
      <c r="AG457">
        <f t="shared" si="129"/>
        <v>0</v>
      </c>
      <c r="AH457">
        <f t="shared" si="130"/>
        <v>0</v>
      </c>
      <c r="AI457">
        <f t="shared" si="131"/>
        <v>0</v>
      </c>
      <c r="AJ457">
        <f t="shared" si="132"/>
        <v>1</v>
      </c>
      <c r="AK457">
        <f t="shared" si="133"/>
        <v>0</v>
      </c>
      <c r="AL457">
        <f t="shared" si="134"/>
        <v>0</v>
      </c>
      <c r="AM457">
        <f t="shared" si="135"/>
        <v>0</v>
      </c>
      <c r="AN457">
        <f t="shared" si="123"/>
        <v>0</v>
      </c>
    </row>
    <row r="458" spans="1:40">
      <c r="A458" t="s">
        <v>1074</v>
      </c>
      <c r="B458" t="s">
        <v>24</v>
      </c>
      <c r="C458" t="s">
        <v>457</v>
      </c>
      <c r="D458" t="s">
        <v>1075</v>
      </c>
      <c r="E458" t="s">
        <v>153</v>
      </c>
      <c r="F458" t="s">
        <v>28</v>
      </c>
      <c r="G458">
        <f t="shared" si="124"/>
        <v>1</v>
      </c>
      <c r="H458">
        <f t="shared" si="125"/>
        <v>0</v>
      </c>
      <c r="I458">
        <f t="shared" si="126"/>
        <v>0</v>
      </c>
      <c r="J458">
        <f t="shared" si="127"/>
        <v>0</v>
      </c>
      <c r="K458">
        <f t="shared" si="128"/>
        <v>0</v>
      </c>
      <c r="L458" t="s">
        <v>29</v>
      </c>
      <c r="M458" t="s">
        <v>91</v>
      </c>
      <c r="N458">
        <f t="shared" si="119"/>
        <v>3</v>
      </c>
      <c r="O458" t="s">
        <v>52</v>
      </c>
      <c r="P458" t="s">
        <v>82</v>
      </c>
      <c r="Q458">
        <v>4</v>
      </c>
      <c r="R458">
        <v>5</v>
      </c>
      <c r="S458">
        <v>4</v>
      </c>
      <c r="T458">
        <v>5</v>
      </c>
      <c r="U458">
        <v>4</v>
      </c>
      <c r="V458">
        <v>4</v>
      </c>
      <c r="W458">
        <f t="shared" si="120"/>
        <v>4.333333333333333</v>
      </c>
      <c r="X458" t="s">
        <v>66</v>
      </c>
      <c r="Y458" t="s">
        <v>776</v>
      </c>
      <c r="Z458" t="s">
        <v>35</v>
      </c>
      <c r="AA458">
        <f t="shared" si="121"/>
        <v>0</v>
      </c>
      <c r="AB458">
        <v>27</v>
      </c>
      <c r="AC458" t="s">
        <v>100</v>
      </c>
      <c r="AD458">
        <f t="shared" si="122"/>
        <v>4</v>
      </c>
      <c r="AE458" t="s">
        <v>46</v>
      </c>
      <c r="AF458" t="s">
        <v>38</v>
      </c>
      <c r="AG458">
        <f t="shared" si="129"/>
        <v>1</v>
      </c>
      <c r="AH458">
        <f t="shared" si="130"/>
        <v>0</v>
      </c>
      <c r="AI458">
        <f t="shared" si="131"/>
        <v>0</v>
      </c>
      <c r="AJ458">
        <f t="shared" si="132"/>
        <v>0</v>
      </c>
      <c r="AK458">
        <f t="shared" si="133"/>
        <v>0</v>
      </c>
      <c r="AL458">
        <f t="shared" si="134"/>
        <v>0</v>
      </c>
      <c r="AM458">
        <f t="shared" si="135"/>
        <v>0</v>
      </c>
      <c r="AN458">
        <f t="shared" si="123"/>
        <v>0</v>
      </c>
    </row>
    <row r="459" spans="1:40">
      <c r="A459" t="s">
        <v>1076</v>
      </c>
      <c r="B459" t="s">
        <v>24</v>
      </c>
      <c r="C459" t="s">
        <v>457</v>
      </c>
      <c r="D459" t="s">
        <v>1077</v>
      </c>
      <c r="E459" t="s">
        <v>794</v>
      </c>
      <c r="F459" t="s">
        <v>28</v>
      </c>
      <c r="G459">
        <f t="shared" si="124"/>
        <v>1</v>
      </c>
      <c r="H459">
        <f t="shared" si="125"/>
        <v>0</v>
      </c>
      <c r="I459">
        <f t="shared" si="126"/>
        <v>0</v>
      </c>
      <c r="J459">
        <f t="shared" si="127"/>
        <v>0</v>
      </c>
      <c r="K459">
        <f t="shared" si="128"/>
        <v>0</v>
      </c>
      <c r="L459" t="s">
        <v>42</v>
      </c>
      <c r="M459" t="s">
        <v>51</v>
      </c>
      <c r="N459">
        <f t="shared" si="119"/>
        <v>1</v>
      </c>
      <c r="O459" t="s">
        <v>31</v>
      </c>
      <c r="P459" t="s">
        <v>32</v>
      </c>
      <c r="Q459">
        <v>6</v>
      </c>
      <c r="R459">
        <v>7</v>
      </c>
      <c r="S459">
        <v>8</v>
      </c>
      <c r="T459">
        <v>7</v>
      </c>
      <c r="U459">
        <v>6</v>
      </c>
      <c r="V459">
        <v>7</v>
      </c>
      <c r="W459">
        <f t="shared" si="120"/>
        <v>6.833333333333333</v>
      </c>
      <c r="X459" t="s">
        <v>76</v>
      </c>
      <c r="Y459" t="s">
        <v>67</v>
      </c>
      <c r="Z459" t="s">
        <v>35</v>
      </c>
      <c r="AA459">
        <f t="shared" si="121"/>
        <v>0</v>
      </c>
      <c r="AB459">
        <v>26</v>
      </c>
      <c r="AC459" t="s">
        <v>77</v>
      </c>
      <c r="AD459">
        <f t="shared" si="122"/>
        <v>3</v>
      </c>
      <c r="AE459" t="s">
        <v>46</v>
      </c>
      <c r="AF459" t="s">
        <v>146</v>
      </c>
      <c r="AG459">
        <f t="shared" si="129"/>
        <v>0</v>
      </c>
      <c r="AH459">
        <f t="shared" si="130"/>
        <v>0</v>
      </c>
      <c r="AI459">
        <f t="shared" si="131"/>
        <v>0</v>
      </c>
      <c r="AJ459">
        <f t="shared" si="132"/>
        <v>1</v>
      </c>
      <c r="AK459">
        <f t="shared" si="133"/>
        <v>0</v>
      </c>
      <c r="AL459">
        <f t="shared" si="134"/>
        <v>0</v>
      </c>
      <c r="AM459">
        <f t="shared" si="135"/>
        <v>0</v>
      </c>
      <c r="AN459">
        <f t="shared" si="123"/>
        <v>0</v>
      </c>
    </row>
    <row r="460" spans="1:40" hidden="1">
      <c r="A460" t="s">
        <v>1078</v>
      </c>
      <c r="B460" t="s">
        <v>24</v>
      </c>
      <c r="C460" t="s">
        <v>457</v>
      </c>
      <c r="D460" t="s">
        <v>1079</v>
      </c>
      <c r="E460" t="s">
        <v>278</v>
      </c>
      <c r="F460" t="s">
        <v>28</v>
      </c>
      <c r="G460">
        <f t="shared" si="124"/>
        <v>1</v>
      </c>
      <c r="H460">
        <f t="shared" si="125"/>
        <v>0</v>
      </c>
      <c r="I460">
        <f t="shared" si="126"/>
        <v>0</v>
      </c>
      <c r="J460">
        <f t="shared" si="127"/>
        <v>0</v>
      </c>
      <c r="K460">
        <f t="shared" si="128"/>
        <v>0</v>
      </c>
      <c r="L460" t="s">
        <v>42</v>
      </c>
      <c r="M460" t="s">
        <v>51</v>
      </c>
      <c r="N460">
        <f t="shared" si="119"/>
        <v>1</v>
      </c>
      <c r="O460" t="s">
        <v>44</v>
      </c>
      <c r="P460" t="s">
        <v>32</v>
      </c>
      <c r="Q460">
        <v>2</v>
      </c>
      <c r="R460">
        <v>3</v>
      </c>
      <c r="S460">
        <v>2</v>
      </c>
      <c r="T460">
        <v>5</v>
      </c>
      <c r="U460">
        <v>5</v>
      </c>
      <c r="V460">
        <v>6</v>
      </c>
      <c r="W460">
        <f t="shared" si="120"/>
        <v>3.8333333333333335</v>
      </c>
      <c r="X460" t="s">
        <v>76</v>
      </c>
      <c r="Y460" t="s">
        <v>34</v>
      </c>
      <c r="Z460" t="s">
        <v>62</v>
      </c>
      <c r="AA460">
        <f t="shared" si="121"/>
        <v>1</v>
      </c>
      <c r="AB460">
        <v>35</v>
      </c>
      <c r="AC460" t="s">
        <v>100</v>
      </c>
      <c r="AD460">
        <f t="shared" si="122"/>
        <v>4</v>
      </c>
      <c r="AE460" t="s">
        <v>46</v>
      </c>
      <c r="AF460" t="s">
        <v>146</v>
      </c>
      <c r="AG460">
        <f t="shared" si="129"/>
        <v>0</v>
      </c>
      <c r="AH460">
        <f t="shared" si="130"/>
        <v>0</v>
      </c>
      <c r="AI460">
        <f t="shared" si="131"/>
        <v>0</v>
      </c>
      <c r="AJ460">
        <f t="shared" si="132"/>
        <v>1</v>
      </c>
      <c r="AK460">
        <f t="shared" si="133"/>
        <v>0</v>
      </c>
      <c r="AL460">
        <f t="shared" si="134"/>
        <v>0</v>
      </c>
      <c r="AM460">
        <f t="shared" si="135"/>
        <v>0</v>
      </c>
      <c r="AN460">
        <f t="shared" si="123"/>
        <v>0</v>
      </c>
    </row>
    <row r="461" spans="1:40">
      <c r="A461" t="s">
        <v>1080</v>
      </c>
      <c r="B461" t="s">
        <v>24</v>
      </c>
      <c r="C461" t="s">
        <v>457</v>
      </c>
      <c r="D461" t="s">
        <v>1081</v>
      </c>
      <c r="E461" t="s">
        <v>193</v>
      </c>
      <c r="F461" t="s">
        <v>28</v>
      </c>
      <c r="G461">
        <f t="shared" si="124"/>
        <v>1</v>
      </c>
      <c r="H461">
        <f t="shared" si="125"/>
        <v>0</v>
      </c>
      <c r="I461">
        <f t="shared" si="126"/>
        <v>0</v>
      </c>
      <c r="J461">
        <f t="shared" si="127"/>
        <v>0</v>
      </c>
      <c r="K461">
        <f t="shared" si="128"/>
        <v>0</v>
      </c>
      <c r="L461" t="s">
        <v>29</v>
      </c>
      <c r="M461" t="s">
        <v>84</v>
      </c>
      <c r="N461">
        <f t="shared" si="119"/>
        <v>4</v>
      </c>
      <c r="O461" t="s">
        <v>104</v>
      </c>
      <c r="P461" t="s">
        <v>32</v>
      </c>
      <c r="Q461">
        <v>0</v>
      </c>
      <c r="R461">
        <v>1</v>
      </c>
      <c r="S461">
        <v>1</v>
      </c>
      <c r="T461">
        <v>0</v>
      </c>
      <c r="U461">
        <v>0</v>
      </c>
      <c r="V461">
        <v>0</v>
      </c>
      <c r="W461">
        <f t="shared" si="120"/>
        <v>0.33333333333333331</v>
      </c>
      <c r="X461" t="s">
        <v>76</v>
      </c>
      <c r="Y461" t="s">
        <v>110</v>
      </c>
      <c r="Z461" t="s">
        <v>35</v>
      </c>
      <c r="AA461">
        <f t="shared" si="121"/>
        <v>0</v>
      </c>
      <c r="AB461">
        <v>31</v>
      </c>
      <c r="AC461" t="s">
        <v>100</v>
      </c>
      <c r="AD461">
        <f t="shared" si="122"/>
        <v>4</v>
      </c>
      <c r="AE461" t="s">
        <v>88</v>
      </c>
      <c r="AF461" t="s">
        <v>38</v>
      </c>
      <c r="AG461">
        <f t="shared" si="129"/>
        <v>1</v>
      </c>
      <c r="AH461">
        <f t="shared" si="130"/>
        <v>0</v>
      </c>
      <c r="AI461">
        <f t="shared" si="131"/>
        <v>0</v>
      </c>
      <c r="AJ461">
        <f t="shared" si="132"/>
        <v>0</v>
      </c>
      <c r="AK461">
        <f t="shared" si="133"/>
        <v>0</v>
      </c>
      <c r="AL461">
        <f t="shared" si="134"/>
        <v>0</v>
      </c>
      <c r="AM461">
        <f t="shared" si="135"/>
        <v>0</v>
      </c>
      <c r="AN461">
        <f t="shared" si="123"/>
        <v>0</v>
      </c>
    </row>
    <row r="462" spans="1:40">
      <c r="A462" t="s">
        <v>1082</v>
      </c>
      <c r="B462" t="s">
        <v>24</v>
      </c>
      <c r="C462" t="s">
        <v>25</v>
      </c>
      <c r="D462" t="s">
        <v>174</v>
      </c>
      <c r="E462" t="s">
        <v>202</v>
      </c>
      <c r="F462" t="s">
        <v>28</v>
      </c>
      <c r="G462">
        <f t="shared" si="124"/>
        <v>1</v>
      </c>
      <c r="H462">
        <f t="shared" si="125"/>
        <v>0</v>
      </c>
      <c r="I462">
        <f t="shared" si="126"/>
        <v>0</v>
      </c>
      <c r="J462">
        <f t="shared" si="127"/>
        <v>0</v>
      </c>
      <c r="K462">
        <f t="shared" si="128"/>
        <v>0</v>
      </c>
      <c r="L462" t="s">
        <v>29</v>
      </c>
      <c r="M462" t="s">
        <v>51</v>
      </c>
      <c r="N462">
        <f t="shared" ref="N462:N525" si="136">IF(M462="0-40k", 1, IF(M462="41k-65k", 2, IF(M462="66k-85k", 3, IF(M462="86k-105k", 4, IF(M462="106k-125k", 5, IF(M462="125k-150k", 6, IF(M462="150k-225k", 7, IF(M462="225k+", 8, ""))))))))</f>
        <v>1</v>
      </c>
      <c r="O462" t="s">
        <v>52</v>
      </c>
      <c r="P462" t="s">
        <v>32</v>
      </c>
      <c r="Q462">
        <v>3</v>
      </c>
      <c r="R462">
        <v>1</v>
      </c>
      <c r="S462">
        <v>3</v>
      </c>
      <c r="T462">
        <v>2</v>
      </c>
      <c r="U462">
        <v>3</v>
      </c>
      <c r="V462">
        <v>1</v>
      </c>
      <c r="W462">
        <f t="shared" ref="W462:W525" si="137">AVERAGE(Q462:V462)</f>
        <v>2.1666666666666665</v>
      </c>
      <c r="X462" t="s">
        <v>76</v>
      </c>
      <c r="Y462" t="s">
        <v>110</v>
      </c>
      <c r="Z462" t="s">
        <v>35</v>
      </c>
      <c r="AA462">
        <f t="shared" ref="AA462:AA525" si="138">IF(Z462="Female", 1, 0)</f>
        <v>0</v>
      </c>
      <c r="AB462">
        <v>24</v>
      </c>
      <c r="AC462" t="s">
        <v>36</v>
      </c>
      <c r="AD462" t="str">
        <f t="shared" ref="AD462:AD525" si="139">IF(AC462="High School", 1, IF(AC462="Associates", 2, IF(AC462="Bachelors", 3, IF(AC462="Masters", 4, IF(AC462="PhD", 5, " ")))))</f>
        <v xml:space="preserve"> </v>
      </c>
      <c r="AE462" t="s">
        <v>88</v>
      </c>
      <c r="AF462" t="s">
        <v>172</v>
      </c>
      <c r="AG462">
        <f t="shared" si="129"/>
        <v>0</v>
      </c>
      <c r="AH462">
        <f t="shared" si="130"/>
        <v>0</v>
      </c>
      <c r="AI462">
        <f t="shared" si="131"/>
        <v>0</v>
      </c>
      <c r="AJ462">
        <f t="shared" si="132"/>
        <v>0</v>
      </c>
      <c r="AK462">
        <f t="shared" si="133"/>
        <v>0</v>
      </c>
      <c r="AL462">
        <f t="shared" si="134"/>
        <v>0</v>
      </c>
      <c r="AM462">
        <f t="shared" si="135"/>
        <v>0</v>
      </c>
      <c r="AN462">
        <f t="shared" si="123"/>
        <v>1</v>
      </c>
    </row>
    <row r="463" spans="1:40">
      <c r="A463" t="s">
        <v>1083</v>
      </c>
      <c r="B463" t="s">
        <v>24</v>
      </c>
      <c r="C463" t="s">
        <v>457</v>
      </c>
      <c r="D463" t="s">
        <v>1084</v>
      </c>
      <c r="E463" t="s">
        <v>559</v>
      </c>
      <c r="F463" t="s">
        <v>50</v>
      </c>
      <c r="G463">
        <f t="shared" si="124"/>
        <v>0</v>
      </c>
      <c r="H463">
        <f t="shared" si="125"/>
        <v>1</v>
      </c>
      <c r="I463">
        <f t="shared" si="126"/>
        <v>0</v>
      </c>
      <c r="J463">
        <f t="shared" si="127"/>
        <v>0</v>
      </c>
      <c r="K463">
        <f t="shared" si="128"/>
        <v>0</v>
      </c>
      <c r="L463" t="s">
        <v>29</v>
      </c>
      <c r="M463" t="s">
        <v>91</v>
      </c>
      <c r="N463">
        <f t="shared" si="136"/>
        <v>3</v>
      </c>
      <c r="O463" t="s">
        <v>568</v>
      </c>
      <c r="P463" t="s">
        <v>32</v>
      </c>
      <c r="Q463">
        <v>3</v>
      </c>
      <c r="R463">
        <v>10</v>
      </c>
      <c r="S463">
        <v>8</v>
      </c>
      <c r="T463">
        <v>8</v>
      </c>
      <c r="U463">
        <v>10</v>
      </c>
      <c r="V463">
        <v>10</v>
      </c>
      <c r="W463">
        <f t="shared" si="137"/>
        <v>8.1666666666666661</v>
      </c>
      <c r="X463" t="s">
        <v>53</v>
      </c>
      <c r="Y463" t="s">
        <v>34</v>
      </c>
      <c r="Z463" t="s">
        <v>35</v>
      </c>
      <c r="AA463">
        <f t="shared" si="138"/>
        <v>0</v>
      </c>
      <c r="AB463">
        <v>27</v>
      </c>
      <c r="AC463" t="s">
        <v>77</v>
      </c>
      <c r="AD463">
        <f t="shared" si="139"/>
        <v>3</v>
      </c>
      <c r="AE463" t="s">
        <v>37</v>
      </c>
      <c r="AF463" t="s">
        <v>38</v>
      </c>
      <c r="AG463">
        <f t="shared" si="129"/>
        <v>1</v>
      </c>
      <c r="AH463">
        <f t="shared" si="130"/>
        <v>0</v>
      </c>
      <c r="AI463">
        <f t="shared" si="131"/>
        <v>0</v>
      </c>
      <c r="AJ463">
        <f t="shared" si="132"/>
        <v>0</v>
      </c>
      <c r="AK463">
        <f t="shared" si="133"/>
        <v>0</v>
      </c>
      <c r="AL463">
        <f t="shared" si="134"/>
        <v>0</v>
      </c>
      <c r="AM463">
        <f t="shared" si="135"/>
        <v>0</v>
      </c>
      <c r="AN463">
        <f t="shared" si="123"/>
        <v>0</v>
      </c>
    </row>
    <row r="464" spans="1:40">
      <c r="A464" t="s">
        <v>1085</v>
      </c>
      <c r="B464" t="s">
        <v>24</v>
      </c>
      <c r="C464" t="s">
        <v>25</v>
      </c>
      <c r="D464" t="s">
        <v>591</v>
      </c>
      <c r="E464" t="s">
        <v>86</v>
      </c>
      <c r="F464" t="s">
        <v>28</v>
      </c>
      <c r="G464">
        <f t="shared" si="124"/>
        <v>1</v>
      </c>
      <c r="H464">
        <f t="shared" si="125"/>
        <v>0</v>
      </c>
      <c r="I464">
        <f t="shared" si="126"/>
        <v>0</v>
      </c>
      <c r="J464">
        <f t="shared" si="127"/>
        <v>0</v>
      </c>
      <c r="K464">
        <f t="shared" si="128"/>
        <v>0</v>
      </c>
      <c r="L464" t="s">
        <v>42</v>
      </c>
      <c r="M464" t="s">
        <v>51</v>
      </c>
      <c r="N464">
        <f t="shared" si="136"/>
        <v>1</v>
      </c>
      <c r="O464" t="s">
        <v>31</v>
      </c>
      <c r="P464" t="s">
        <v>32</v>
      </c>
      <c r="Q464">
        <v>0</v>
      </c>
      <c r="R464">
        <v>10</v>
      </c>
      <c r="S464">
        <v>10</v>
      </c>
      <c r="T464">
        <v>10</v>
      </c>
      <c r="U464">
        <v>10</v>
      </c>
      <c r="V464">
        <v>10</v>
      </c>
      <c r="W464">
        <f t="shared" si="137"/>
        <v>8.3333333333333339</v>
      </c>
      <c r="X464" t="s">
        <v>66</v>
      </c>
      <c r="Y464" t="s">
        <v>67</v>
      </c>
      <c r="Z464" t="s">
        <v>35</v>
      </c>
      <c r="AA464">
        <f t="shared" si="138"/>
        <v>0</v>
      </c>
      <c r="AB464">
        <v>22</v>
      </c>
      <c r="AC464" t="s">
        <v>77</v>
      </c>
      <c r="AD464">
        <f t="shared" si="139"/>
        <v>3</v>
      </c>
      <c r="AE464" t="s">
        <v>1086</v>
      </c>
      <c r="AF464" t="s">
        <v>169</v>
      </c>
      <c r="AG464">
        <f t="shared" si="129"/>
        <v>0</v>
      </c>
      <c r="AH464">
        <f t="shared" si="130"/>
        <v>0</v>
      </c>
      <c r="AI464">
        <f t="shared" si="131"/>
        <v>0</v>
      </c>
      <c r="AJ464">
        <f t="shared" si="132"/>
        <v>0</v>
      </c>
      <c r="AK464">
        <f t="shared" si="133"/>
        <v>0</v>
      </c>
      <c r="AL464">
        <f t="shared" si="134"/>
        <v>1</v>
      </c>
      <c r="AM464">
        <f t="shared" si="135"/>
        <v>0</v>
      </c>
      <c r="AN464">
        <f t="shared" si="123"/>
        <v>0</v>
      </c>
    </row>
    <row r="465" spans="1:40" hidden="1">
      <c r="A465" t="s">
        <v>1087</v>
      </c>
      <c r="B465" t="s">
        <v>24</v>
      </c>
      <c r="C465" t="s">
        <v>135</v>
      </c>
      <c r="D465" t="s">
        <v>1088</v>
      </c>
      <c r="E465" t="s">
        <v>934</v>
      </c>
      <c r="F465" t="s">
        <v>28</v>
      </c>
      <c r="G465">
        <f t="shared" si="124"/>
        <v>1</v>
      </c>
      <c r="H465">
        <f t="shared" si="125"/>
        <v>0</v>
      </c>
      <c r="I465">
        <f t="shared" si="126"/>
        <v>0</v>
      </c>
      <c r="J465">
        <f t="shared" si="127"/>
        <v>0</v>
      </c>
      <c r="K465">
        <f t="shared" si="128"/>
        <v>0</v>
      </c>
      <c r="L465" t="s">
        <v>29</v>
      </c>
      <c r="M465" t="s">
        <v>51</v>
      </c>
      <c r="N465">
        <f t="shared" si="136"/>
        <v>1</v>
      </c>
      <c r="O465" t="s">
        <v>52</v>
      </c>
      <c r="P465" t="s">
        <v>32</v>
      </c>
      <c r="Q465">
        <v>5</v>
      </c>
      <c r="R465">
        <v>5</v>
      </c>
      <c r="S465">
        <v>5</v>
      </c>
      <c r="T465">
        <v>5</v>
      </c>
      <c r="U465">
        <v>5</v>
      </c>
      <c r="V465">
        <v>6</v>
      </c>
      <c r="W465">
        <f t="shared" si="137"/>
        <v>5.166666666666667</v>
      </c>
      <c r="X465" t="s">
        <v>76</v>
      </c>
      <c r="Y465" t="s">
        <v>67</v>
      </c>
      <c r="Z465" t="s">
        <v>62</v>
      </c>
      <c r="AA465">
        <f t="shared" si="138"/>
        <v>1</v>
      </c>
      <c r="AB465">
        <v>28</v>
      </c>
      <c r="AC465" t="s">
        <v>77</v>
      </c>
      <c r="AD465">
        <f t="shared" si="139"/>
        <v>3</v>
      </c>
      <c r="AE465" t="s">
        <v>46</v>
      </c>
      <c r="AF465" t="s">
        <v>169</v>
      </c>
      <c r="AG465">
        <f t="shared" si="129"/>
        <v>0</v>
      </c>
      <c r="AH465">
        <f t="shared" si="130"/>
        <v>0</v>
      </c>
      <c r="AI465">
        <f t="shared" si="131"/>
        <v>0</v>
      </c>
      <c r="AJ465">
        <f t="shared" si="132"/>
        <v>0</v>
      </c>
      <c r="AK465">
        <f t="shared" si="133"/>
        <v>0</v>
      </c>
      <c r="AL465">
        <f t="shared" si="134"/>
        <v>1</v>
      </c>
      <c r="AM465">
        <f t="shared" si="135"/>
        <v>0</v>
      </c>
      <c r="AN465">
        <f t="shared" si="123"/>
        <v>0</v>
      </c>
    </row>
    <row r="466" spans="1:40" hidden="1">
      <c r="A466" t="s">
        <v>1089</v>
      </c>
      <c r="B466" t="s">
        <v>24</v>
      </c>
      <c r="C466" t="s">
        <v>457</v>
      </c>
      <c r="D466" t="s">
        <v>529</v>
      </c>
      <c r="E466" t="s">
        <v>190</v>
      </c>
      <c r="F466" t="s">
        <v>52</v>
      </c>
      <c r="G466">
        <f t="shared" si="124"/>
        <v>0</v>
      </c>
      <c r="H466">
        <f t="shared" si="125"/>
        <v>0</v>
      </c>
      <c r="I466">
        <f t="shared" si="126"/>
        <v>0</v>
      </c>
      <c r="J466">
        <f t="shared" si="127"/>
        <v>0</v>
      </c>
      <c r="K466">
        <f t="shared" si="128"/>
        <v>0</v>
      </c>
      <c r="L466" t="s">
        <v>42</v>
      </c>
      <c r="M466" t="s">
        <v>91</v>
      </c>
      <c r="N466">
        <f t="shared" si="136"/>
        <v>3</v>
      </c>
      <c r="O466" t="s">
        <v>44</v>
      </c>
      <c r="P466" t="s">
        <v>32</v>
      </c>
      <c r="Q466">
        <v>0</v>
      </c>
      <c r="R466">
        <v>10</v>
      </c>
      <c r="S466">
        <v>10</v>
      </c>
      <c r="T466">
        <v>5</v>
      </c>
      <c r="U466">
        <v>0</v>
      </c>
      <c r="V466">
        <v>0</v>
      </c>
      <c r="W466">
        <f t="shared" si="137"/>
        <v>4.166666666666667</v>
      </c>
      <c r="X466" t="s">
        <v>76</v>
      </c>
      <c r="Y466" t="s">
        <v>54</v>
      </c>
      <c r="Z466" t="s">
        <v>62</v>
      </c>
      <c r="AA466">
        <f t="shared" si="138"/>
        <v>1</v>
      </c>
      <c r="AB466">
        <v>30</v>
      </c>
      <c r="AC466" t="s">
        <v>100</v>
      </c>
      <c r="AD466">
        <f t="shared" si="139"/>
        <v>4</v>
      </c>
      <c r="AE466" t="s">
        <v>46</v>
      </c>
      <c r="AF466" t="s">
        <v>38</v>
      </c>
      <c r="AG466">
        <f t="shared" si="129"/>
        <v>1</v>
      </c>
      <c r="AH466">
        <f t="shared" si="130"/>
        <v>0</v>
      </c>
      <c r="AI466">
        <f t="shared" si="131"/>
        <v>0</v>
      </c>
      <c r="AJ466">
        <f t="shared" si="132"/>
        <v>0</v>
      </c>
      <c r="AK466">
        <f t="shared" si="133"/>
        <v>0</v>
      </c>
      <c r="AL466">
        <f t="shared" si="134"/>
        <v>0</v>
      </c>
      <c r="AM466">
        <f t="shared" si="135"/>
        <v>0</v>
      </c>
      <c r="AN466">
        <f t="shared" si="123"/>
        <v>0</v>
      </c>
    </row>
    <row r="467" spans="1:40" hidden="1">
      <c r="A467" t="s">
        <v>1090</v>
      </c>
      <c r="B467" t="s">
        <v>24</v>
      </c>
      <c r="C467" t="s">
        <v>457</v>
      </c>
      <c r="D467" t="s">
        <v>306</v>
      </c>
      <c r="E467" t="s">
        <v>180</v>
      </c>
      <c r="F467" t="s">
        <v>28</v>
      </c>
      <c r="G467">
        <f t="shared" si="124"/>
        <v>1</v>
      </c>
      <c r="H467">
        <f t="shared" si="125"/>
        <v>0</v>
      </c>
      <c r="I467">
        <f t="shared" si="126"/>
        <v>0</v>
      </c>
      <c r="J467">
        <f t="shared" si="127"/>
        <v>0</v>
      </c>
      <c r="K467">
        <f t="shared" si="128"/>
        <v>0</v>
      </c>
      <c r="L467" t="s">
        <v>29</v>
      </c>
      <c r="M467" t="s">
        <v>30</v>
      </c>
      <c r="N467">
        <f t="shared" si="136"/>
        <v>5</v>
      </c>
      <c r="O467" t="s">
        <v>52</v>
      </c>
      <c r="P467" t="s">
        <v>32</v>
      </c>
      <c r="Q467">
        <v>8</v>
      </c>
      <c r="R467">
        <v>6</v>
      </c>
      <c r="S467">
        <v>6</v>
      </c>
      <c r="T467">
        <v>7</v>
      </c>
      <c r="U467">
        <v>9</v>
      </c>
      <c r="V467">
        <v>10</v>
      </c>
      <c r="W467">
        <f t="shared" si="137"/>
        <v>7.666666666666667</v>
      </c>
      <c r="X467" t="s">
        <v>53</v>
      </c>
      <c r="Y467" t="s">
        <v>67</v>
      </c>
      <c r="Z467" t="s">
        <v>62</v>
      </c>
      <c r="AA467">
        <f t="shared" si="138"/>
        <v>1</v>
      </c>
      <c r="AB467">
        <v>35</v>
      </c>
      <c r="AC467" t="s">
        <v>100</v>
      </c>
      <c r="AD467">
        <f t="shared" si="139"/>
        <v>4</v>
      </c>
      <c r="AE467" t="s">
        <v>55</v>
      </c>
      <c r="AF467" t="s">
        <v>38</v>
      </c>
      <c r="AG467">
        <f t="shared" si="129"/>
        <v>1</v>
      </c>
      <c r="AH467">
        <f t="shared" si="130"/>
        <v>0</v>
      </c>
      <c r="AI467">
        <f t="shared" si="131"/>
        <v>0</v>
      </c>
      <c r="AJ467">
        <f t="shared" si="132"/>
        <v>0</v>
      </c>
      <c r="AK467">
        <f t="shared" si="133"/>
        <v>0</v>
      </c>
      <c r="AL467">
        <f t="shared" si="134"/>
        <v>0</v>
      </c>
      <c r="AM467">
        <f t="shared" si="135"/>
        <v>0</v>
      </c>
      <c r="AN467">
        <f t="shared" si="123"/>
        <v>0</v>
      </c>
    </row>
    <row r="468" spans="1:40">
      <c r="A468" t="s">
        <v>1091</v>
      </c>
      <c r="B468" t="s">
        <v>24</v>
      </c>
      <c r="C468" t="s">
        <v>457</v>
      </c>
      <c r="D468" t="s">
        <v>323</v>
      </c>
      <c r="E468" t="s">
        <v>727</v>
      </c>
      <c r="F468" t="s">
        <v>28</v>
      </c>
      <c r="G468">
        <f t="shared" si="124"/>
        <v>1</v>
      </c>
      <c r="H468">
        <f t="shared" si="125"/>
        <v>0</v>
      </c>
      <c r="I468">
        <f t="shared" si="126"/>
        <v>0</v>
      </c>
      <c r="J468">
        <f t="shared" si="127"/>
        <v>0</v>
      </c>
      <c r="K468">
        <f t="shared" si="128"/>
        <v>0</v>
      </c>
      <c r="L468" t="s">
        <v>29</v>
      </c>
      <c r="M468" t="s">
        <v>43</v>
      </c>
      <c r="N468">
        <f t="shared" si="136"/>
        <v>2</v>
      </c>
      <c r="O468" t="s">
        <v>44</v>
      </c>
      <c r="P468" t="s">
        <v>32</v>
      </c>
      <c r="Q468">
        <v>6</v>
      </c>
      <c r="R468">
        <v>9</v>
      </c>
      <c r="S468">
        <v>5</v>
      </c>
      <c r="T468">
        <v>7</v>
      </c>
      <c r="U468">
        <v>8</v>
      </c>
      <c r="V468">
        <v>9</v>
      </c>
      <c r="W468">
        <f t="shared" si="137"/>
        <v>7.333333333333333</v>
      </c>
      <c r="X468" t="s">
        <v>66</v>
      </c>
      <c r="Y468" t="s">
        <v>34</v>
      </c>
      <c r="Z468" t="s">
        <v>35</v>
      </c>
      <c r="AA468">
        <f t="shared" si="138"/>
        <v>0</v>
      </c>
      <c r="AB468">
        <v>25</v>
      </c>
      <c r="AC468" t="s">
        <v>96</v>
      </c>
      <c r="AD468">
        <f t="shared" si="139"/>
        <v>1</v>
      </c>
      <c r="AE468" t="s">
        <v>88</v>
      </c>
      <c r="AF468" t="s">
        <v>38</v>
      </c>
      <c r="AG468">
        <f t="shared" si="129"/>
        <v>1</v>
      </c>
      <c r="AH468">
        <f t="shared" si="130"/>
        <v>0</v>
      </c>
      <c r="AI468">
        <f t="shared" si="131"/>
        <v>0</v>
      </c>
      <c r="AJ468">
        <f t="shared" si="132"/>
        <v>0</v>
      </c>
      <c r="AK468">
        <f t="shared" si="133"/>
        <v>0</v>
      </c>
      <c r="AL468">
        <f t="shared" si="134"/>
        <v>0</v>
      </c>
      <c r="AM468">
        <f t="shared" si="135"/>
        <v>0</v>
      </c>
      <c r="AN468">
        <f t="shared" si="123"/>
        <v>0</v>
      </c>
    </row>
    <row r="469" spans="1:40">
      <c r="A469" t="s">
        <v>1092</v>
      </c>
      <c r="B469" t="s">
        <v>24</v>
      </c>
      <c r="C469" t="s">
        <v>457</v>
      </c>
      <c r="D469" t="s">
        <v>351</v>
      </c>
      <c r="E469" t="s">
        <v>1093</v>
      </c>
      <c r="F469" t="s">
        <v>52</v>
      </c>
      <c r="G469">
        <f t="shared" si="124"/>
        <v>0</v>
      </c>
      <c r="H469">
        <f t="shared" si="125"/>
        <v>0</v>
      </c>
      <c r="I469">
        <f t="shared" si="126"/>
        <v>0</v>
      </c>
      <c r="J469">
        <f t="shared" si="127"/>
        <v>0</v>
      </c>
      <c r="K469">
        <f t="shared" si="128"/>
        <v>0</v>
      </c>
      <c r="L469" t="s">
        <v>42</v>
      </c>
      <c r="M469" t="s">
        <v>91</v>
      </c>
      <c r="N469">
        <f t="shared" si="136"/>
        <v>3</v>
      </c>
      <c r="O469" t="s">
        <v>52</v>
      </c>
      <c r="P469" t="s">
        <v>32</v>
      </c>
      <c r="Q469">
        <v>3</v>
      </c>
      <c r="R469">
        <v>6</v>
      </c>
      <c r="S469">
        <v>6</v>
      </c>
      <c r="T469">
        <v>6</v>
      </c>
      <c r="U469">
        <v>6</v>
      </c>
      <c r="V469">
        <v>6</v>
      </c>
      <c r="W469">
        <f t="shared" si="137"/>
        <v>5.5</v>
      </c>
      <c r="X469" t="s">
        <v>76</v>
      </c>
      <c r="Y469" t="s">
        <v>67</v>
      </c>
      <c r="Z469" t="s">
        <v>35</v>
      </c>
      <c r="AA469">
        <f t="shared" si="138"/>
        <v>0</v>
      </c>
      <c r="AB469">
        <v>27</v>
      </c>
      <c r="AC469" t="s">
        <v>77</v>
      </c>
      <c r="AD469">
        <f t="shared" si="139"/>
        <v>3</v>
      </c>
      <c r="AE469" t="s">
        <v>37</v>
      </c>
      <c r="AF469" t="s">
        <v>38</v>
      </c>
      <c r="AG469">
        <f t="shared" si="129"/>
        <v>1</v>
      </c>
      <c r="AH469">
        <f t="shared" si="130"/>
        <v>0</v>
      </c>
      <c r="AI469">
        <f t="shared" si="131"/>
        <v>0</v>
      </c>
      <c r="AJ469">
        <f t="shared" si="132"/>
        <v>0</v>
      </c>
      <c r="AK469">
        <f t="shared" si="133"/>
        <v>0</v>
      </c>
      <c r="AL469">
        <f t="shared" si="134"/>
        <v>0</v>
      </c>
      <c r="AM469">
        <f t="shared" si="135"/>
        <v>0</v>
      </c>
      <c r="AN469">
        <f t="shared" si="123"/>
        <v>0</v>
      </c>
    </row>
    <row r="470" spans="1:40" hidden="1">
      <c r="A470" t="s">
        <v>1094</v>
      </c>
      <c r="B470" t="s">
        <v>24</v>
      </c>
      <c r="C470" t="s">
        <v>457</v>
      </c>
      <c r="D470" t="s">
        <v>351</v>
      </c>
      <c r="E470" t="s">
        <v>151</v>
      </c>
      <c r="F470" t="s">
        <v>28</v>
      </c>
      <c r="G470">
        <f t="shared" si="124"/>
        <v>1</v>
      </c>
      <c r="H470">
        <f t="shared" si="125"/>
        <v>0</v>
      </c>
      <c r="I470">
        <f t="shared" si="126"/>
        <v>0</v>
      </c>
      <c r="J470">
        <f t="shared" si="127"/>
        <v>0</v>
      </c>
      <c r="K470">
        <f t="shared" si="128"/>
        <v>0</v>
      </c>
      <c r="L470" t="s">
        <v>29</v>
      </c>
      <c r="M470" t="s">
        <v>43</v>
      </c>
      <c r="N470">
        <f t="shared" si="136"/>
        <v>2</v>
      </c>
      <c r="O470" t="s">
        <v>31</v>
      </c>
      <c r="P470" t="s">
        <v>45</v>
      </c>
      <c r="Q470">
        <v>1</v>
      </c>
      <c r="R470">
        <v>5</v>
      </c>
      <c r="S470">
        <v>3</v>
      </c>
      <c r="T470">
        <v>3</v>
      </c>
      <c r="U470">
        <v>6</v>
      </c>
      <c r="V470">
        <v>5</v>
      </c>
      <c r="W470">
        <f t="shared" si="137"/>
        <v>3.8333333333333335</v>
      </c>
      <c r="X470" t="s">
        <v>66</v>
      </c>
      <c r="Y470" t="s">
        <v>34</v>
      </c>
      <c r="Z470" t="s">
        <v>62</v>
      </c>
      <c r="AA470">
        <f t="shared" si="138"/>
        <v>1</v>
      </c>
      <c r="AB470">
        <v>27</v>
      </c>
      <c r="AC470" t="s">
        <v>100</v>
      </c>
      <c r="AD470">
        <f t="shared" si="139"/>
        <v>4</v>
      </c>
      <c r="AE470" t="s">
        <v>55</v>
      </c>
      <c r="AF470" t="s">
        <v>38</v>
      </c>
      <c r="AG470">
        <f t="shared" si="129"/>
        <v>1</v>
      </c>
      <c r="AH470">
        <f t="shared" si="130"/>
        <v>0</v>
      </c>
      <c r="AI470">
        <f t="shared" si="131"/>
        <v>0</v>
      </c>
      <c r="AJ470">
        <f t="shared" si="132"/>
        <v>0</v>
      </c>
      <c r="AK470">
        <f t="shared" si="133"/>
        <v>0</v>
      </c>
      <c r="AL470">
        <f t="shared" si="134"/>
        <v>0</v>
      </c>
      <c r="AM470">
        <f t="shared" si="135"/>
        <v>0</v>
      </c>
      <c r="AN470">
        <f t="shared" si="123"/>
        <v>0</v>
      </c>
    </row>
    <row r="471" spans="1:40" hidden="1">
      <c r="A471" t="s">
        <v>1095</v>
      </c>
      <c r="B471" t="s">
        <v>24</v>
      </c>
      <c r="C471" t="s">
        <v>457</v>
      </c>
      <c r="D471" t="s">
        <v>1096</v>
      </c>
      <c r="E471" t="s">
        <v>180</v>
      </c>
      <c r="F471" t="s">
        <v>75</v>
      </c>
      <c r="G471">
        <f t="shared" si="124"/>
        <v>0</v>
      </c>
      <c r="H471">
        <f t="shared" si="125"/>
        <v>0</v>
      </c>
      <c r="I471">
        <f t="shared" si="126"/>
        <v>0</v>
      </c>
      <c r="J471">
        <f t="shared" si="127"/>
        <v>0</v>
      </c>
      <c r="K471">
        <f t="shared" si="128"/>
        <v>0</v>
      </c>
      <c r="L471" t="s">
        <v>42</v>
      </c>
      <c r="M471" t="s">
        <v>51</v>
      </c>
      <c r="N471">
        <f t="shared" si="136"/>
        <v>1</v>
      </c>
      <c r="O471" t="s">
        <v>52</v>
      </c>
      <c r="P471" t="s">
        <v>32</v>
      </c>
      <c r="Q471">
        <v>1</v>
      </c>
      <c r="R471">
        <v>8</v>
      </c>
      <c r="S471">
        <v>8</v>
      </c>
      <c r="T471">
        <v>1</v>
      </c>
      <c r="U471">
        <v>3</v>
      </c>
      <c r="V471">
        <v>7</v>
      </c>
      <c r="W471">
        <f t="shared" si="137"/>
        <v>4.666666666666667</v>
      </c>
      <c r="X471" t="s">
        <v>61</v>
      </c>
      <c r="Y471" t="s">
        <v>67</v>
      </c>
      <c r="Z471" t="s">
        <v>62</v>
      </c>
      <c r="AA471">
        <f t="shared" si="138"/>
        <v>1</v>
      </c>
      <c r="AB471">
        <v>23</v>
      </c>
      <c r="AC471" t="s">
        <v>100</v>
      </c>
      <c r="AD471">
        <f t="shared" si="139"/>
        <v>4</v>
      </c>
      <c r="AE471" t="s">
        <v>46</v>
      </c>
      <c r="AF471" t="s">
        <v>146</v>
      </c>
      <c r="AG471">
        <f t="shared" si="129"/>
        <v>0</v>
      </c>
      <c r="AH471">
        <f t="shared" si="130"/>
        <v>0</v>
      </c>
      <c r="AI471">
        <f t="shared" si="131"/>
        <v>0</v>
      </c>
      <c r="AJ471">
        <f t="shared" si="132"/>
        <v>1</v>
      </c>
      <c r="AK471">
        <f t="shared" si="133"/>
        <v>0</v>
      </c>
      <c r="AL471">
        <f t="shared" si="134"/>
        <v>0</v>
      </c>
      <c r="AM471">
        <f t="shared" si="135"/>
        <v>0</v>
      </c>
      <c r="AN471">
        <f t="shared" si="123"/>
        <v>0</v>
      </c>
    </row>
    <row r="472" spans="1:40">
      <c r="A472" t="s">
        <v>1097</v>
      </c>
      <c r="B472" t="s">
        <v>24</v>
      </c>
      <c r="C472" t="s">
        <v>457</v>
      </c>
      <c r="D472" t="s">
        <v>1098</v>
      </c>
      <c r="E472" t="s">
        <v>59</v>
      </c>
      <c r="F472" t="s">
        <v>70</v>
      </c>
      <c r="G472">
        <f t="shared" si="124"/>
        <v>0</v>
      </c>
      <c r="H472">
        <f t="shared" si="125"/>
        <v>0</v>
      </c>
      <c r="I472">
        <f t="shared" si="126"/>
        <v>1</v>
      </c>
      <c r="J472">
        <f t="shared" si="127"/>
        <v>0</v>
      </c>
      <c r="K472">
        <f t="shared" si="128"/>
        <v>0</v>
      </c>
      <c r="L472" t="s">
        <v>42</v>
      </c>
      <c r="M472" t="s">
        <v>43</v>
      </c>
      <c r="N472">
        <f t="shared" si="136"/>
        <v>2</v>
      </c>
      <c r="O472" t="s">
        <v>52</v>
      </c>
      <c r="P472" t="s">
        <v>32</v>
      </c>
      <c r="Q472">
        <v>9</v>
      </c>
      <c r="R472">
        <v>10</v>
      </c>
      <c r="S472">
        <v>10</v>
      </c>
      <c r="T472">
        <v>10</v>
      </c>
      <c r="U472">
        <v>10</v>
      </c>
      <c r="V472">
        <v>10</v>
      </c>
      <c r="W472">
        <f t="shared" si="137"/>
        <v>9.8333333333333339</v>
      </c>
      <c r="X472" t="s">
        <v>76</v>
      </c>
      <c r="Y472" t="s">
        <v>110</v>
      </c>
      <c r="Z472" t="s">
        <v>35</v>
      </c>
      <c r="AA472">
        <f t="shared" si="138"/>
        <v>0</v>
      </c>
      <c r="AB472">
        <v>18</v>
      </c>
      <c r="AC472" t="s">
        <v>77</v>
      </c>
      <c r="AD472">
        <f t="shared" si="139"/>
        <v>3</v>
      </c>
      <c r="AE472" t="s">
        <v>37</v>
      </c>
      <c r="AF472" t="s">
        <v>38</v>
      </c>
      <c r="AG472">
        <f t="shared" si="129"/>
        <v>1</v>
      </c>
      <c r="AH472">
        <f t="shared" si="130"/>
        <v>0</v>
      </c>
      <c r="AI472">
        <f t="shared" si="131"/>
        <v>0</v>
      </c>
      <c r="AJ472">
        <f t="shared" si="132"/>
        <v>0</v>
      </c>
      <c r="AK472">
        <f t="shared" si="133"/>
        <v>0</v>
      </c>
      <c r="AL472">
        <f t="shared" si="134"/>
        <v>0</v>
      </c>
      <c r="AM472">
        <f t="shared" si="135"/>
        <v>0</v>
      </c>
      <c r="AN472">
        <f t="shared" si="123"/>
        <v>0</v>
      </c>
    </row>
    <row r="473" spans="1:40">
      <c r="A473" t="s">
        <v>1099</v>
      </c>
      <c r="B473" t="s">
        <v>24</v>
      </c>
      <c r="C473" t="s">
        <v>25</v>
      </c>
      <c r="D473" t="s">
        <v>351</v>
      </c>
      <c r="E473" t="s">
        <v>1100</v>
      </c>
      <c r="F473" t="s">
        <v>70</v>
      </c>
      <c r="G473">
        <f t="shared" si="124"/>
        <v>0</v>
      </c>
      <c r="H473">
        <f t="shared" si="125"/>
        <v>0</v>
      </c>
      <c r="I473">
        <f t="shared" si="126"/>
        <v>1</v>
      </c>
      <c r="J473">
        <f t="shared" si="127"/>
        <v>0</v>
      </c>
      <c r="K473">
        <f t="shared" si="128"/>
        <v>0</v>
      </c>
      <c r="L473" t="s">
        <v>29</v>
      </c>
      <c r="M473" t="s">
        <v>60</v>
      </c>
      <c r="N473">
        <f t="shared" si="136"/>
        <v>7</v>
      </c>
      <c r="O473" t="s">
        <v>44</v>
      </c>
      <c r="P473" t="s">
        <v>32</v>
      </c>
      <c r="Q473">
        <v>7</v>
      </c>
      <c r="R473">
        <v>5</v>
      </c>
      <c r="S473">
        <v>3</v>
      </c>
      <c r="T473">
        <v>6</v>
      </c>
      <c r="U473">
        <v>4</v>
      </c>
      <c r="V473">
        <v>4</v>
      </c>
      <c r="W473">
        <f t="shared" si="137"/>
        <v>4.833333333333333</v>
      </c>
      <c r="X473" t="s">
        <v>66</v>
      </c>
      <c r="Y473" t="s">
        <v>54</v>
      </c>
      <c r="Z473" t="s">
        <v>35</v>
      </c>
      <c r="AA473">
        <f t="shared" si="138"/>
        <v>0</v>
      </c>
      <c r="AB473">
        <v>21</v>
      </c>
      <c r="AC473" t="s">
        <v>100</v>
      </c>
      <c r="AD473">
        <f t="shared" si="139"/>
        <v>4</v>
      </c>
      <c r="AE473" t="s">
        <v>37</v>
      </c>
      <c r="AF473" t="s">
        <v>187</v>
      </c>
      <c r="AG473">
        <f t="shared" si="129"/>
        <v>0</v>
      </c>
      <c r="AH473">
        <f t="shared" si="130"/>
        <v>0</v>
      </c>
      <c r="AI473">
        <f t="shared" si="131"/>
        <v>1</v>
      </c>
      <c r="AJ473">
        <f t="shared" si="132"/>
        <v>0</v>
      </c>
      <c r="AK473">
        <f t="shared" si="133"/>
        <v>0</v>
      </c>
      <c r="AL473">
        <f t="shared" si="134"/>
        <v>0</v>
      </c>
      <c r="AM473">
        <f t="shared" si="135"/>
        <v>0</v>
      </c>
      <c r="AN473">
        <f t="shared" si="123"/>
        <v>0</v>
      </c>
    </row>
    <row r="474" spans="1:40">
      <c r="A474" t="s">
        <v>1101</v>
      </c>
      <c r="B474" t="s">
        <v>24</v>
      </c>
      <c r="C474" t="s">
        <v>457</v>
      </c>
      <c r="D474" t="s">
        <v>1102</v>
      </c>
      <c r="E474" t="s">
        <v>151</v>
      </c>
      <c r="F474" t="s">
        <v>52</v>
      </c>
      <c r="G474">
        <f t="shared" si="124"/>
        <v>0</v>
      </c>
      <c r="H474">
        <f t="shared" si="125"/>
        <v>0</v>
      </c>
      <c r="I474">
        <f t="shared" si="126"/>
        <v>0</v>
      </c>
      <c r="J474">
        <f t="shared" si="127"/>
        <v>0</v>
      </c>
      <c r="K474">
        <f t="shared" si="128"/>
        <v>0</v>
      </c>
      <c r="L474" t="s">
        <v>29</v>
      </c>
      <c r="M474" t="s">
        <v>81</v>
      </c>
      <c r="N474">
        <f t="shared" si="136"/>
        <v>6</v>
      </c>
      <c r="O474" t="s">
        <v>31</v>
      </c>
      <c r="P474" t="s">
        <v>32</v>
      </c>
      <c r="Q474">
        <v>7</v>
      </c>
      <c r="R474">
        <v>6</v>
      </c>
      <c r="S474">
        <v>8</v>
      </c>
      <c r="T474">
        <v>8</v>
      </c>
      <c r="U474">
        <v>8</v>
      </c>
      <c r="V474">
        <v>7</v>
      </c>
      <c r="W474">
        <f t="shared" si="137"/>
        <v>7.333333333333333</v>
      </c>
      <c r="X474" t="s">
        <v>53</v>
      </c>
      <c r="Y474" t="s">
        <v>34</v>
      </c>
      <c r="Z474" t="s">
        <v>35</v>
      </c>
      <c r="AA474">
        <f t="shared" si="138"/>
        <v>0</v>
      </c>
      <c r="AB474">
        <v>28</v>
      </c>
      <c r="AC474" t="s">
        <v>77</v>
      </c>
      <c r="AD474">
        <f t="shared" si="139"/>
        <v>3</v>
      </c>
      <c r="AE474" t="s">
        <v>37</v>
      </c>
      <c r="AF474" t="s">
        <v>38</v>
      </c>
      <c r="AG474">
        <f t="shared" si="129"/>
        <v>1</v>
      </c>
      <c r="AH474">
        <f t="shared" si="130"/>
        <v>0</v>
      </c>
      <c r="AI474">
        <f t="shared" si="131"/>
        <v>0</v>
      </c>
      <c r="AJ474">
        <f t="shared" si="132"/>
        <v>0</v>
      </c>
      <c r="AK474">
        <f t="shared" si="133"/>
        <v>0</v>
      </c>
      <c r="AL474">
        <f t="shared" si="134"/>
        <v>0</v>
      </c>
      <c r="AM474">
        <f t="shared" si="135"/>
        <v>0</v>
      </c>
      <c r="AN474">
        <f t="shared" si="123"/>
        <v>0</v>
      </c>
    </row>
    <row r="475" spans="1:40" hidden="1">
      <c r="A475" t="s">
        <v>1103</v>
      </c>
      <c r="B475" t="s">
        <v>24</v>
      </c>
      <c r="C475" t="s">
        <v>457</v>
      </c>
      <c r="D475" t="s">
        <v>978</v>
      </c>
      <c r="E475" t="s">
        <v>129</v>
      </c>
      <c r="F475" t="s">
        <v>75</v>
      </c>
      <c r="G475">
        <f t="shared" si="124"/>
        <v>0</v>
      </c>
      <c r="H475">
        <f t="shared" si="125"/>
        <v>0</v>
      </c>
      <c r="I475">
        <f t="shared" si="126"/>
        <v>0</v>
      </c>
      <c r="J475">
        <f t="shared" si="127"/>
        <v>0</v>
      </c>
      <c r="K475">
        <f t="shared" si="128"/>
        <v>0</v>
      </c>
      <c r="L475" t="s">
        <v>42</v>
      </c>
      <c r="M475" t="s">
        <v>51</v>
      </c>
      <c r="N475">
        <f t="shared" si="136"/>
        <v>1</v>
      </c>
      <c r="O475" t="s">
        <v>52</v>
      </c>
      <c r="P475" t="s">
        <v>32</v>
      </c>
      <c r="Q475">
        <v>0</v>
      </c>
      <c r="R475">
        <v>0</v>
      </c>
      <c r="S475">
        <v>0</v>
      </c>
      <c r="T475">
        <v>0</v>
      </c>
      <c r="U475">
        <v>0</v>
      </c>
      <c r="V475">
        <v>0</v>
      </c>
      <c r="W475">
        <f t="shared" si="137"/>
        <v>0</v>
      </c>
      <c r="X475" t="s">
        <v>53</v>
      </c>
      <c r="Y475" t="s">
        <v>54</v>
      </c>
      <c r="Z475" t="s">
        <v>62</v>
      </c>
      <c r="AA475">
        <f t="shared" si="138"/>
        <v>1</v>
      </c>
      <c r="AB475">
        <v>26</v>
      </c>
      <c r="AC475" t="s">
        <v>77</v>
      </c>
      <c r="AD475">
        <f t="shared" si="139"/>
        <v>3</v>
      </c>
      <c r="AE475" t="s">
        <v>1073</v>
      </c>
      <c r="AF475" t="s">
        <v>38</v>
      </c>
      <c r="AG475">
        <f t="shared" si="129"/>
        <v>1</v>
      </c>
      <c r="AH475">
        <f t="shared" si="130"/>
        <v>0</v>
      </c>
      <c r="AI475">
        <f t="shared" si="131"/>
        <v>0</v>
      </c>
      <c r="AJ475">
        <f t="shared" si="132"/>
        <v>0</v>
      </c>
      <c r="AK475">
        <f t="shared" si="133"/>
        <v>0</v>
      </c>
      <c r="AL475">
        <f t="shared" si="134"/>
        <v>0</v>
      </c>
      <c r="AM475">
        <f t="shared" si="135"/>
        <v>0</v>
      </c>
      <c r="AN475">
        <f t="shared" si="123"/>
        <v>0</v>
      </c>
    </row>
    <row r="476" spans="1:40">
      <c r="A476" t="s">
        <v>1104</v>
      </c>
      <c r="B476" t="s">
        <v>24</v>
      </c>
      <c r="C476" t="s">
        <v>457</v>
      </c>
      <c r="D476" t="s">
        <v>1105</v>
      </c>
      <c r="E476" t="s">
        <v>1106</v>
      </c>
      <c r="F476" t="s">
        <v>75</v>
      </c>
      <c r="G476">
        <f t="shared" si="124"/>
        <v>0</v>
      </c>
      <c r="H476">
        <f t="shared" si="125"/>
        <v>0</v>
      </c>
      <c r="I476">
        <f t="shared" si="126"/>
        <v>0</v>
      </c>
      <c r="J476">
        <f t="shared" si="127"/>
        <v>0</v>
      </c>
      <c r="K476">
        <f t="shared" si="128"/>
        <v>0</v>
      </c>
      <c r="L476" t="s">
        <v>29</v>
      </c>
      <c r="M476" t="s">
        <v>51</v>
      </c>
      <c r="N476">
        <f t="shared" si="136"/>
        <v>1</v>
      </c>
      <c r="O476" t="s">
        <v>568</v>
      </c>
      <c r="P476" t="s">
        <v>32</v>
      </c>
      <c r="Q476">
        <v>0</v>
      </c>
      <c r="R476">
        <v>3</v>
      </c>
      <c r="S476">
        <v>3</v>
      </c>
      <c r="T476">
        <v>3</v>
      </c>
      <c r="U476">
        <v>3</v>
      </c>
      <c r="V476">
        <v>6</v>
      </c>
      <c r="W476">
        <f t="shared" si="137"/>
        <v>3</v>
      </c>
      <c r="X476" t="s">
        <v>66</v>
      </c>
      <c r="Y476" t="s">
        <v>54</v>
      </c>
      <c r="Z476" t="s">
        <v>35</v>
      </c>
      <c r="AA476">
        <f t="shared" si="138"/>
        <v>0</v>
      </c>
      <c r="AB476">
        <v>47</v>
      </c>
      <c r="AC476" t="s">
        <v>77</v>
      </c>
      <c r="AD476">
        <f t="shared" si="139"/>
        <v>3</v>
      </c>
      <c r="AE476" t="s">
        <v>37</v>
      </c>
      <c r="AF476" t="s">
        <v>187</v>
      </c>
      <c r="AG476">
        <f t="shared" si="129"/>
        <v>0</v>
      </c>
      <c r="AH476">
        <f t="shared" si="130"/>
        <v>0</v>
      </c>
      <c r="AI476">
        <f t="shared" si="131"/>
        <v>1</v>
      </c>
      <c r="AJ476">
        <f t="shared" si="132"/>
        <v>0</v>
      </c>
      <c r="AK476">
        <f t="shared" si="133"/>
        <v>0</v>
      </c>
      <c r="AL476">
        <f t="shared" si="134"/>
        <v>0</v>
      </c>
      <c r="AM476">
        <f t="shared" si="135"/>
        <v>0</v>
      </c>
      <c r="AN476">
        <f t="shared" si="123"/>
        <v>0</v>
      </c>
    </row>
    <row r="477" spans="1:40" hidden="1">
      <c r="A477" t="s">
        <v>1107</v>
      </c>
      <c r="B477" t="s">
        <v>24</v>
      </c>
      <c r="C477" t="s">
        <v>457</v>
      </c>
      <c r="D477" t="s">
        <v>1108</v>
      </c>
      <c r="E477" t="s">
        <v>1109</v>
      </c>
      <c r="F477" t="s">
        <v>28</v>
      </c>
      <c r="G477">
        <f t="shared" si="124"/>
        <v>1</v>
      </c>
      <c r="H477">
        <f t="shared" si="125"/>
        <v>0</v>
      </c>
      <c r="I477">
        <f t="shared" si="126"/>
        <v>0</v>
      </c>
      <c r="J477">
        <f t="shared" si="127"/>
        <v>0</v>
      </c>
      <c r="K477">
        <f t="shared" si="128"/>
        <v>0</v>
      </c>
      <c r="L477" t="s">
        <v>42</v>
      </c>
      <c r="M477" t="s">
        <v>43</v>
      </c>
      <c r="N477">
        <f t="shared" si="136"/>
        <v>2</v>
      </c>
      <c r="O477" t="s">
        <v>116</v>
      </c>
      <c r="P477" t="s">
        <v>32</v>
      </c>
      <c r="Q477">
        <v>9</v>
      </c>
      <c r="R477">
        <v>7</v>
      </c>
      <c r="S477">
        <v>9</v>
      </c>
      <c r="T477">
        <v>10</v>
      </c>
      <c r="U477">
        <v>10</v>
      </c>
      <c r="V477">
        <v>10</v>
      </c>
      <c r="W477">
        <f t="shared" si="137"/>
        <v>9.1666666666666661</v>
      </c>
      <c r="X477" t="s">
        <v>76</v>
      </c>
      <c r="Y477" t="s">
        <v>54</v>
      </c>
      <c r="Z477" t="s">
        <v>62</v>
      </c>
      <c r="AA477">
        <f t="shared" si="138"/>
        <v>1</v>
      </c>
      <c r="AB477">
        <v>22</v>
      </c>
      <c r="AC477" t="s">
        <v>100</v>
      </c>
      <c r="AD477">
        <f t="shared" si="139"/>
        <v>4</v>
      </c>
      <c r="AE477" t="s">
        <v>46</v>
      </c>
      <c r="AF477" t="s">
        <v>146</v>
      </c>
      <c r="AG477">
        <f t="shared" si="129"/>
        <v>0</v>
      </c>
      <c r="AH477">
        <f t="shared" si="130"/>
        <v>0</v>
      </c>
      <c r="AI477">
        <f t="shared" si="131"/>
        <v>0</v>
      </c>
      <c r="AJ477">
        <f t="shared" si="132"/>
        <v>1</v>
      </c>
      <c r="AK477">
        <f t="shared" si="133"/>
        <v>0</v>
      </c>
      <c r="AL477">
        <f t="shared" si="134"/>
        <v>0</v>
      </c>
      <c r="AM477">
        <f t="shared" si="135"/>
        <v>0</v>
      </c>
      <c r="AN477">
        <f t="shared" si="123"/>
        <v>0</v>
      </c>
    </row>
    <row r="478" spans="1:40">
      <c r="A478" t="s">
        <v>1110</v>
      </c>
      <c r="B478" t="s">
        <v>24</v>
      </c>
      <c r="C478" t="s">
        <v>457</v>
      </c>
      <c r="D478" t="s">
        <v>574</v>
      </c>
      <c r="E478" t="s">
        <v>324</v>
      </c>
      <c r="F478" t="s">
        <v>28</v>
      </c>
      <c r="G478">
        <f t="shared" si="124"/>
        <v>1</v>
      </c>
      <c r="H478">
        <f t="shared" si="125"/>
        <v>0</v>
      </c>
      <c r="I478">
        <f t="shared" si="126"/>
        <v>0</v>
      </c>
      <c r="J478">
        <f t="shared" si="127"/>
        <v>0</v>
      </c>
      <c r="K478">
        <f t="shared" si="128"/>
        <v>0</v>
      </c>
      <c r="L478" t="s">
        <v>29</v>
      </c>
      <c r="M478" t="s">
        <v>51</v>
      </c>
      <c r="N478">
        <f t="shared" si="136"/>
        <v>1</v>
      </c>
      <c r="O478" t="s">
        <v>116</v>
      </c>
      <c r="P478" t="s">
        <v>45</v>
      </c>
      <c r="Q478">
        <v>0</v>
      </c>
      <c r="R478">
        <v>8</v>
      </c>
      <c r="S478">
        <v>7</v>
      </c>
      <c r="T478">
        <v>6</v>
      </c>
      <c r="U478">
        <v>3</v>
      </c>
      <c r="V478">
        <v>9</v>
      </c>
      <c r="W478">
        <f t="shared" si="137"/>
        <v>5.5</v>
      </c>
      <c r="X478" t="s">
        <v>33</v>
      </c>
      <c r="Y478" t="s">
        <v>67</v>
      </c>
      <c r="Z478" t="s">
        <v>35</v>
      </c>
      <c r="AA478">
        <f t="shared" si="138"/>
        <v>0</v>
      </c>
      <c r="AB478">
        <v>27</v>
      </c>
      <c r="AC478" t="s">
        <v>96</v>
      </c>
      <c r="AD478">
        <f t="shared" si="139"/>
        <v>1</v>
      </c>
      <c r="AE478" t="s">
        <v>37</v>
      </c>
      <c r="AF478" t="s">
        <v>38</v>
      </c>
      <c r="AG478">
        <f t="shared" si="129"/>
        <v>1</v>
      </c>
      <c r="AH478">
        <f t="shared" si="130"/>
        <v>0</v>
      </c>
      <c r="AI478">
        <f t="shared" si="131"/>
        <v>0</v>
      </c>
      <c r="AJ478">
        <f t="shared" si="132"/>
        <v>0</v>
      </c>
      <c r="AK478">
        <f t="shared" si="133"/>
        <v>0</v>
      </c>
      <c r="AL478">
        <f t="shared" si="134"/>
        <v>0</v>
      </c>
      <c r="AM478">
        <f t="shared" si="135"/>
        <v>0</v>
      </c>
      <c r="AN478">
        <f t="shared" si="123"/>
        <v>0</v>
      </c>
    </row>
    <row r="479" spans="1:40">
      <c r="A479" t="s">
        <v>1111</v>
      </c>
      <c r="B479" t="s">
        <v>24</v>
      </c>
      <c r="C479" t="s">
        <v>457</v>
      </c>
      <c r="D479" t="s">
        <v>596</v>
      </c>
      <c r="E479" t="s">
        <v>509</v>
      </c>
      <c r="F479" t="s">
        <v>50</v>
      </c>
      <c r="G479">
        <f t="shared" si="124"/>
        <v>0</v>
      </c>
      <c r="H479">
        <f t="shared" si="125"/>
        <v>1</v>
      </c>
      <c r="I479">
        <f t="shared" si="126"/>
        <v>0</v>
      </c>
      <c r="J479">
        <f t="shared" si="127"/>
        <v>0</v>
      </c>
      <c r="K479">
        <f t="shared" si="128"/>
        <v>0</v>
      </c>
      <c r="L479" t="s">
        <v>29</v>
      </c>
      <c r="M479" t="s">
        <v>51</v>
      </c>
      <c r="N479">
        <f t="shared" si="136"/>
        <v>1</v>
      </c>
      <c r="O479" t="s">
        <v>52</v>
      </c>
      <c r="P479" t="s">
        <v>32</v>
      </c>
      <c r="Q479">
        <v>5</v>
      </c>
      <c r="R479">
        <v>7</v>
      </c>
      <c r="S479">
        <v>6</v>
      </c>
      <c r="T479">
        <v>8</v>
      </c>
      <c r="U479">
        <v>7</v>
      </c>
      <c r="V479">
        <v>7</v>
      </c>
      <c r="W479">
        <f t="shared" si="137"/>
        <v>6.666666666666667</v>
      </c>
      <c r="X479" t="s">
        <v>76</v>
      </c>
      <c r="Y479" t="s">
        <v>54</v>
      </c>
      <c r="Z479" t="s">
        <v>35</v>
      </c>
      <c r="AA479">
        <f t="shared" si="138"/>
        <v>0</v>
      </c>
      <c r="AB479">
        <v>28</v>
      </c>
      <c r="AC479" t="s">
        <v>77</v>
      </c>
      <c r="AD479">
        <f t="shared" si="139"/>
        <v>3</v>
      </c>
      <c r="AE479" t="s">
        <v>46</v>
      </c>
      <c r="AF479" t="s">
        <v>146</v>
      </c>
      <c r="AG479">
        <f t="shared" si="129"/>
        <v>0</v>
      </c>
      <c r="AH479">
        <f t="shared" si="130"/>
        <v>0</v>
      </c>
      <c r="AI479">
        <f t="shared" si="131"/>
        <v>0</v>
      </c>
      <c r="AJ479">
        <f t="shared" si="132"/>
        <v>1</v>
      </c>
      <c r="AK479">
        <f t="shared" si="133"/>
        <v>0</v>
      </c>
      <c r="AL479">
        <f t="shared" si="134"/>
        <v>0</v>
      </c>
      <c r="AM479">
        <f t="shared" si="135"/>
        <v>0</v>
      </c>
      <c r="AN479">
        <f t="shared" si="123"/>
        <v>0</v>
      </c>
    </row>
    <row r="480" spans="1:40">
      <c r="A480" t="s">
        <v>1112</v>
      </c>
      <c r="B480" t="s">
        <v>24</v>
      </c>
      <c r="C480" t="s">
        <v>457</v>
      </c>
      <c r="D480" t="s">
        <v>400</v>
      </c>
      <c r="E480" t="s">
        <v>336</v>
      </c>
      <c r="F480" t="s">
        <v>28</v>
      </c>
      <c r="G480">
        <f t="shared" si="124"/>
        <v>1</v>
      </c>
      <c r="H480">
        <f t="shared" si="125"/>
        <v>0</v>
      </c>
      <c r="I480">
        <f t="shared" si="126"/>
        <v>0</v>
      </c>
      <c r="J480">
        <f t="shared" si="127"/>
        <v>0</v>
      </c>
      <c r="K480">
        <f t="shared" si="128"/>
        <v>0</v>
      </c>
      <c r="L480" t="s">
        <v>29</v>
      </c>
      <c r="M480" t="s">
        <v>51</v>
      </c>
      <c r="N480">
        <f t="shared" si="136"/>
        <v>1</v>
      </c>
      <c r="O480" t="s">
        <v>116</v>
      </c>
      <c r="P480" t="s">
        <v>32</v>
      </c>
      <c r="Q480">
        <v>3</v>
      </c>
      <c r="R480">
        <v>2</v>
      </c>
      <c r="S480">
        <v>4</v>
      </c>
      <c r="T480">
        <v>3</v>
      </c>
      <c r="U480">
        <v>3</v>
      </c>
      <c r="V480">
        <v>3</v>
      </c>
      <c r="W480">
        <f t="shared" si="137"/>
        <v>3</v>
      </c>
      <c r="X480" t="s">
        <v>76</v>
      </c>
      <c r="Y480" t="s">
        <v>67</v>
      </c>
      <c r="Z480" t="s">
        <v>35</v>
      </c>
      <c r="AA480">
        <f t="shared" si="138"/>
        <v>0</v>
      </c>
      <c r="AB480">
        <v>25</v>
      </c>
      <c r="AC480" t="s">
        <v>96</v>
      </c>
      <c r="AD480">
        <f t="shared" si="139"/>
        <v>1</v>
      </c>
      <c r="AE480" t="s">
        <v>55</v>
      </c>
      <c r="AF480" t="s">
        <v>56</v>
      </c>
      <c r="AG480">
        <f t="shared" si="129"/>
        <v>0</v>
      </c>
      <c r="AH480">
        <f t="shared" si="130"/>
        <v>1</v>
      </c>
      <c r="AI480">
        <f t="shared" si="131"/>
        <v>0</v>
      </c>
      <c r="AJ480">
        <f t="shared" si="132"/>
        <v>0</v>
      </c>
      <c r="AK480">
        <f t="shared" si="133"/>
        <v>0</v>
      </c>
      <c r="AL480">
        <f t="shared" si="134"/>
        <v>0</v>
      </c>
      <c r="AM480">
        <f t="shared" si="135"/>
        <v>0</v>
      </c>
      <c r="AN480">
        <f t="shared" si="123"/>
        <v>0</v>
      </c>
    </row>
    <row r="481" spans="1:40">
      <c r="A481" t="s">
        <v>1113</v>
      </c>
      <c r="B481" t="s">
        <v>24</v>
      </c>
      <c r="C481" t="s">
        <v>457</v>
      </c>
      <c r="D481" t="s">
        <v>1114</v>
      </c>
      <c r="E481" t="s">
        <v>180</v>
      </c>
      <c r="F481" t="s">
        <v>28</v>
      </c>
      <c r="G481">
        <f t="shared" si="124"/>
        <v>1</v>
      </c>
      <c r="H481">
        <f t="shared" si="125"/>
        <v>0</v>
      </c>
      <c r="I481">
        <f t="shared" si="126"/>
        <v>0</v>
      </c>
      <c r="J481">
        <f t="shared" si="127"/>
        <v>0</v>
      </c>
      <c r="K481">
        <f t="shared" si="128"/>
        <v>0</v>
      </c>
      <c r="L481" t="s">
        <v>42</v>
      </c>
      <c r="M481" t="s">
        <v>51</v>
      </c>
      <c r="N481">
        <f t="shared" si="136"/>
        <v>1</v>
      </c>
      <c r="O481" t="s">
        <v>31</v>
      </c>
      <c r="P481" t="s">
        <v>32</v>
      </c>
      <c r="Q481">
        <v>2</v>
      </c>
      <c r="R481">
        <v>6</v>
      </c>
      <c r="S481">
        <v>6</v>
      </c>
      <c r="T481">
        <v>7</v>
      </c>
      <c r="U481">
        <v>7</v>
      </c>
      <c r="V481">
        <v>9</v>
      </c>
      <c r="W481">
        <f t="shared" si="137"/>
        <v>6.166666666666667</v>
      </c>
      <c r="X481" t="s">
        <v>66</v>
      </c>
      <c r="Y481" t="s">
        <v>67</v>
      </c>
      <c r="Z481" t="s">
        <v>35</v>
      </c>
      <c r="AA481">
        <f t="shared" si="138"/>
        <v>0</v>
      </c>
      <c r="AB481">
        <v>32</v>
      </c>
      <c r="AC481" t="s">
        <v>77</v>
      </c>
      <c r="AD481">
        <f t="shared" si="139"/>
        <v>3</v>
      </c>
      <c r="AE481" t="s">
        <v>88</v>
      </c>
      <c r="AF481" t="s">
        <v>105</v>
      </c>
      <c r="AG481">
        <f t="shared" si="129"/>
        <v>0</v>
      </c>
      <c r="AH481">
        <f t="shared" si="130"/>
        <v>0</v>
      </c>
      <c r="AI481">
        <f t="shared" si="131"/>
        <v>0</v>
      </c>
      <c r="AJ481">
        <f t="shared" si="132"/>
        <v>0</v>
      </c>
      <c r="AK481">
        <f t="shared" si="133"/>
        <v>1</v>
      </c>
      <c r="AL481">
        <f t="shared" si="134"/>
        <v>0</v>
      </c>
      <c r="AM481">
        <f t="shared" si="135"/>
        <v>0</v>
      </c>
      <c r="AN481">
        <f t="shared" si="123"/>
        <v>0</v>
      </c>
    </row>
    <row r="482" spans="1:40">
      <c r="A482" t="s">
        <v>1115</v>
      </c>
      <c r="B482" t="s">
        <v>24</v>
      </c>
      <c r="C482" t="s">
        <v>72</v>
      </c>
      <c r="D482" t="s">
        <v>1116</v>
      </c>
      <c r="E482" t="s">
        <v>1117</v>
      </c>
      <c r="F482" t="s">
        <v>28</v>
      </c>
      <c r="G482">
        <f t="shared" si="124"/>
        <v>1</v>
      </c>
      <c r="H482">
        <f t="shared" si="125"/>
        <v>0</v>
      </c>
      <c r="I482">
        <f t="shared" si="126"/>
        <v>0</v>
      </c>
      <c r="J482">
        <f t="shared" si="127"/>
        <v>0</v>
      </c>
      <c r="K482">
        <f t="shared" si="128"/>
        <v>0</v>
      </c>
      <c r="L482" t="s">
        <v>29</v>
      </c>
      <c r="M482" t="s">
        <v>51</v>
      </c>
      <c r="N482">
        <f t="shared" si="136"/>
        <v>1</v>
      </c>
      <c r="O482" t="s">
        <v>52</v>
      </c>
      <c r="P482" t="s">
        <v>32</v>
      </c>
      <c r="Q482">
        <v>6</v>
      </c>
      <c r="R482">
        <v>6</v>
      </c>
      <c r="S482">
        <v>9</v>
      </c>
      <c r="T482">
        <v>9</v>
      </c>
      <c r="U482">
        <v>10</v>
      </c>
      <c r="V482">
        <v>10</v>
      </c>
      <c r="W482">
        <f t="shared" si="137"/>
        <v>8.3333333333333339</v>
      </c>
      <c r="X482" t="s">
        <v>76</v>
      </c>
      <c r="Y482" t="s">
        <v>34</v>
      </c>
      <c r="Z482" t="s">
        <v>35</v>
      </c>
      <c r="AA482">
        <f t="shared" si="138"/>
        <v>0</v>
      </c>
      <c r="AB482">
        <v>25</v>
      </c>
      <c r="AC482" t="s">
        <v>77</v>
      </c>
      <c r="AD482">
        <f t="shared" si="139"/>
        <v>3</v>
      </c>
      <c r="AE482" t="s">
        <v>37</v>
      </c>
      <c r="AF482" t="s">
        <v>187</v>
      </c>
      <c r="AG482">
        <f t="shared" si="129"/>
        <v>0</v>
      </c>
      <c r="AH482">
        <f t="shared" si="130"/>
        <v>0</v>
      </c>
      <c r="AI482">
        <f t="shared" si="131"/>
        <v>1</v>
      </c>
      <c r="AJ482">
        <f t="shared" si="132"/>
        <v>0</v>
      </c>
      <c r="AK482">
        <f t="shared" si="133"/>
        <v>0</v>
      </c>
      <c r="AL482">
        <f t="shared" si="134"/>
        <v>0</v>
      </c>
      <c r="AM482">
        <f t="shared" si="135"/>
        <v>0</v>
      </c>
      <c r="AN482">
        <f t="shared" si="123"/>
        <v>0</v>
      </c>
    </row>
    <row r="483" spans="1:40">
      <c r="A483" t="s">
        <v>1118</v>
      </c>
      <c r="B483" t="s">
        <v>24</v>
      </c>
      <c r="C483" t="s">
        <v>457</v>
      </c>
      <c r="D483" t="s">
        <v>667</v>
      </c>
      <c r="E483" t="s">
        <v>1119</v>
      </c>
      <c r="F483" t="s">
        <v>28</v>
      </c>
      <c r="G483">
        <f t="shared" si="124"/>
        <v>1</v>
      </c>
      <c r="H483">
        <f t="shared" si="125"/>
        <v>0</v>
      </c>
      <c r="I483">
        <f t="shared" si="126"/>
        <v>0</v>
      </c>
      <c r="J483">
        <f t="shared" si="127"/>
        <v>0</v>
      </c>
      <c r="K483">
        <f t="shared" si="128"/>
        <v>0</v>
      </c>
      <c r="L483" t="s">
        <v>42</v>
      </c>
      <c r="M483" t="s">
        <v>43</v>
      </c>
      <c r="N483">
        <f t="shared" si="136"/>
        <v>2</v>
      </c>
      <c r="O483" t="s">
        <v>52</v>
      </c>
      <c r="P483" t="s">
        <v>32</v>
      </c>
      <c r="Q483">
        <v>5</v>
      </c>
      <c r="R483">
        <v>6</v>
      </c>
      <c r="S483">
        <v>5</v>
      </c>
      <c r="T483">
        <v>2</v>
      </c>
      <c r="U483">
        <v>3</v>
      </c>
      <c r="V483">
        <v>3</v>
      </c>
      <c r="W483">
        <f t="shared" si="137"/>
        <v>4</v>
      </c>
      <c r="X483" t="s">
        <v>53</v>
      </c>
      <c r="Y483" t="s">
        <v>34</v>
      </c>
      <c r="Z483" t="s">
        <v>35</v>
      </c>
      <c r="AA483">
        <f t="shared" si="138"/>
        <v>0</v>
      </c>
      <c r="AB483">
        <v>23</v>
      </c>
      <c r="AC483" t="s">
        <v>100</v>
      </c>
      <c r="AD483">
        <f t="shared" si="139"/>
        <v>4</v>
      </c>
      <c r="AE483" t="s">
        <v>55</v>
      </c>
      <c r="AF483" t="s">
        <v>38</v>
      </c>
      <c r="AG483">
        <f t="shared" si="129"/>
        <v>1</v>
      </c>
      <c r="AH483">
        <f t="shared" si="130"/>
        <v>0</v>
      </c>
      <c r="AI483">
        <f t="shared" si="131"/>
        <v>0</v>
      </c>
      <c r="AJ483">
        <f t="shared" si="132"/>
        <v>0</v>
      </c>
      <c r="AK483">
        <f t="shared" si="133"/>
        <v>0</v>
      </c>
      <c r="AL483">
        <f t="shared" si="134"/>
        <v>0</v>
      </c>
      <c r="AM483">
        <f t="shared" si="135"/>
        <v>0</v>
      </c>
      <c r="AN483">
        <f t="shared" si="123"/>
        <v>0</v>
      </c>
    </row>
    <row r="484" spans="1:40" hidden="1">
      <c r="A484" t="s">
        <v>1120</v>
      </c>
      <c r="B484" t="s">
        <v>24</v>
      </c>
      <c r="C484" t="s">
        <v>457</v>
      </c>
      <c r="D484" t="s">
        <v>1121</v>
      </c>
      <c r="E484" t="s">
        <v>691</v>
      </c>
      <c r="F484" t="s">
        <v>75</v>
      </c>
      <c r="G484">
        <f t="shared" si="124"/>
        <v>0</v>
      </c>
      <c r="H484">
        <f t="shared" si="125"/>
        <v>0</v>
      </c>
      <c r="I484">
        <f t="shared" si="126"/>
        <v>0</v>
      </c>
      <c r="J484">
        <f t="shared" si="127"/>
        <v>0</v>
      </c>
      <c r="K484">
        <f t="shared" si="128"/>
        <v>0</v>
      </c>
      <c r="L484" t="s">
        <v>29</v>
      </c>
      <c r="M484" t="s">
        <v>51</v>
      </c>
      <c r="N484">
        <f t="shared" si="136"/>
        <v>1</v>
      </c>
      <c r="O484" t="s">
        <v>44</v>
      </c>
      <c r="P484" t="s">
        <v>45</v>
      </c>
      <c r="Q484">
        <v>4</v>
      </c>
      <c r="R484">
        <v>5</v>
      </c>
      <c r="S484">
        <v>4</v>
      </c>
      <c r="T484">
        <v>4</v>
      </c>
      <c r="U484">
        <v>5</v>
      </c>
      <c r="V484">
        <v>6</v>
      </c>
      <c r="W484">
        <f t="shared" si="137"/>
        <v>4.666666666666667</v>
      </c>
      <c r="X484" t="s">
        <v>76</v>
      </c>
      <c r="Y484" t="s">
        <v>34</v>
      </c>
      <c r="Z484" t="s">
        <v>62</v>
      </c>
      <c r="AA484">
        <f t="shared" si="138"/>
        <v>1</v>
      </c>
      <c r="AB484">
        <v>40</v>
      </c>
      <c r="AC484" t="s">
        <v>77</v>
      </c>
      <c r="AD484">
        <f t="shared" si="139"/>
        <v>3</v>
      </c>
      <c r="AE484" t="s">
        <v>55</v>
      </c>
      <c r="AF484" t="s">
        <v>56</v>
      </c>
      <c r="AG484">
        <f t="shared" si="129"/>
        <v>0</v>
      </c>
      <c r="AH484">
        <f t="shared" si="130"/>
        <v>1</v>
      </c>
      <c r="AI484">
        <f t="shared" si="131"/>
        <v>0</v>
      </c>
      <c r="AJ484">
        <f t="shared" si="132"/>
        <v>0</v>
      </c>
      <c r="AK484">
        <f t="shared" si="133"/>
        <v>0</v>
      </c>
      <c r="AL484">
        <f t="shared" si="134"/>
        <v>0</v>
      </c>
      <c r="AM484">
        <f t="shared" si="135"/>
        <v>0</v>
      </c>
      <c r="AN484">
        <f t="shared" si="123"/>
        <v>0</v>
      </c>
    </row>
    <row r="485" spans="1:40" hidden="1">
      <c r="A485" t="s">
        <v>1122</v>
      </c>
      <c r="B485" t="s">
        <v>24</v>
      </c>
      <c r="C485" t="s">
        <v>457</v>
      </c>
      <c r="D485" t="s">
        <v>1123</v>
      </c>
      <c r="E485" t="s">
        <v>137</v>
      </c>
      <c r="F485" t="s">
        <v>28</v>
      </c>
      <c r="G485">
        <f t="shared" si="124"/>
        <v>1</v>
      </c>
      <c r="H485">
        <f t="shared" si="125"/>
        <v>0</v>
      </c>
      <c r="I485">
        <f t="shared" si="126"/>
        <v>0</v>
      </c>
      <c r="J485">
        <f t="shared" si="127"/>
        <v>0</v>
      </c>
      <c r="K485">
        <f t="shared" si="128"/>
        <v>0</v>
      </c>
      <c r="L485" t="s">
        <v>29</v>
      </c>
      <c r="M485" t="s">
        <v>43</v>
      </c>
      <c r="N485">
        <f t="shared" si="136"/>
        <v>2</v>
      </c>
      <c r="O485" t="s">
        <v>52</v>
      </c>
      <c r="P485" t="s">
        <v>32</v>
      </c>
      <c r="Q485">
        <v>7</v>
      </c>
      <c r="R485">
        <v>9</v>
      </c>
      <c r="S485">
        <v>9</v>
      </c>
      <c r="T485">
        <v>9</v>
      </c>
      <c r="U485">
        <v>7</v>
      </c>
      <c r="V485">
        <v>9</v>
      </c>
      <c r="W485">
        <f t="shared" si="137"/>
        <v>8.3333333333333339</v>
      </c>
      <c r="X485" t="s">
        <v>53</v>
      </c>
      <c r="Y485" t="s">
        <v>67</v>
      </c>
      <c r="Z485" t="s">
        <v>62</v>
      </c>
      <c r="AA485">
        <f t="shared" si="138"/>
        <v>1</v>
      </c>
      <c r="AB485">
        <v>28</v>
      </c>
      <c r="AC485" t="s">
        <v>77</v>
      </c>
      <c r="AD485">
        <f t="shared" si="139"/>
        <v>3</v>
      </c>
      <c r="AE485" t="s">
        <v>46</v>
      </c>
      <c r="AF485" t="s">
        <v>105</v>
      </c>
      <c r="AG485">
        <f t="shared" si="129"/>
        <v>0</v>
      </c>
      <c r="AH485">
        <f t="shared" si="130"/>
        <v>0</v>
      </c>
      <c r="AI485">
        <f t="shared" si="131"/>
        <v>0</v>
      </c>
      <c r="AJ485">
        <f t="shared" si="132"/>
        <v>0</v>
      </c>
      <c r="AK485">
        <f t="shared" si="133"/>
        <v>1</v>
      </c>
      <c r="AL485">
        <f t="shared" si="134"/>
        <v>0</v>
      </c>
      <c r="AM485">
        <f t="shared" si="135"/>
        <v>0</v>
      </c>
      <c r="AN485">
        <f t="shared" si="123"/>
        <v>0</v>
      </c>
    </row>
    <row r="486" spans="1:40">
      <c r="A486" t="s">
        <v>1124</v>
      </c>
      <c r="B486" t="s">
        <v>24</v>
      </c>
      <c r="C486" t="s">
        <v>457</v>
      </c>
      <c r="D486" t="s">
        <v>1125</v>
      </c>
      <c r="E486" t="s">
        <v>1126</v>
      </c>
      <c r="F486" t="s">
        <v>28</v>
      </c>
      <c r="G486">
        <f t="shared" si="124"/>
        <v>1</v>
      </c>
      <c r="H486">
        <f t="shared" si="125"/>
        <v>0</v>
      </c>
      <c r="I486">
        <f t="shared" si="126"/>
        <v>0</v>
      </c>
      <c r="J486">
        <f t="shared" si="127"/>
        <v>0</v>
      </c>
      <c r="K486">
        <f t="shared" si="128"/>
        <v>0</v>
      </c>
      <c r="L486" t="s">
        <v>42</v>
      </c>
      <c r="M486" t="s">
        <v>51</v>
      </c>
      <c r="N486">
        <f t="shared" si="136"/>
        <v>1</v>
      </c>
      <c r="O486" t="s">
        <v>568</v>
      </c>
      <c r="P486" t="s">
        <v>45</v>
      </c>
      <c r="Q486">
        <v>3</v>
      </c>
      <c r="R486">
        <v>7</v>
      </c>
      <c r="S486">
        <v>8</v>
      </c>
      <c r="T486">
        <v>6</v>
      </c>
      <c r="U486">
        <v>6</v>
      </c>
      <c r="V486">
        <v>9</v>
      </c>
      <c r="W486">
        <f t="shared" si="137"/>
        <v>6.5</v>
      </c>
      <c r="X486" t="s">
        <v>66</v>
      </c>
      <c r="Y486" t="s">
        <v>34</v>
      </c>
      <c r="Z486" t="s">
        <v>35</v>
      </c>
      <c r="AA486">
        <f t="shared" si="138"/>
        <v>0</v>
      </c>
      <c r="AB486">
        <v>26</v>
      </c>
      <c r="AC486" t="s">
        <v>96</v>
      </c>
      <c r="AD486">
        <f t="shared" si="139"/>
        <v>1</v>
      </c>
      <c r="AE486" t="s">
        <v>55</v>
      </c>
      <c r="AF486" t="s">
        <v>56</v>
      </c>
      <c r="AG486">
        <f t="shared" si="129"/>
        <v>0</v>
      </c>
      <c r="AH486">
        <f t="shared" si="130"/>
        <v>1</v>
      </c>
      <c r="AI486">
        <f t="shared" si="131"/>
        <v>0</v>
      </c>
      <c r="AJ486">
        <f t="shared" si="132"/>
        <v>0</v>
      </c>
      <c r="AK486">
        <f t="shared" si="133"/>
        <v>0</v>
      </c>
      <c r="AL486">
        <f t="shared" si="134"/>
        <v>0</v>
      </c>
      <c r="AM486">
        <f t="shared" si="135"/>
        <v>0</v>
      </c>
      <c r="AN486">
        <f t="shared" si="123"/>
        <v>0</v>
      </c>
    </row>
    <row r="487" spans="1:40" hidden="1">
      <c r="A487" t="s">
        <v>1127</v>
      </c>
      <c r="B487" t="s">
        <v>24</v>
      </c>
      <c r="C487" t="s">
        <v>457</v>
      </c>
      <c r="D487" t="s">
        <v>1128</v>
      </c>
      <c r="E487" t="s">
        <v>516</v>
      </c>
      <c r="F487" t="s">
        <v>52</v>
      </c>
      <c r="G487">
        <f t="shared" si="124"/>
        <v>0</v>
      </c>
      <c r="H487">
        <f t="shared" si="125"/>
        <v>0</v>
      </c>
      <c r="I487">
        <f t="shared" si="126"/>
        <v>0</v>
      </c>
      <c r="J487">
        <f t="shared" si="127"/>
        <v>0</v>
      </c>
      <c r="K487">
        <f t="shared" si="128"/>
        <v>0</v>
      </c>
      <c r="L487" t="s">
        <v>29</v>
      </c>
      <c r="M487" t="s">
        <v>51</v>
      </c>
      <c r="N487">
        <f t="shared" si="136"/>
        <v>1</v>
      </c>
      <c r="O487" t="s">
        <v>116</v>
      </c>
      <c r="P487" t="s">
        <v>32</v>
      </c>
      <c r="Q487">
        <v>3</v>
      </c>
      <c r="R487">
        <v>5</v>
      </c>
      <c r="S487">
        <v>5</v>
      </c>
      <c r="T487">
        <v>4</v>
      </c>
      <c r="U487">
        <v>3</v>
      </c>
      <c r="V487">
        <v>2</v>
      </c>
      <c r="W487">
        <f t="shared" si="137"/>
        <v>3.6666666666666665</v>
      </c>
      <c r="X487" t="s">
        <v>66</v>
      </c>
      <c r="Y487" t="s">
        <v>67</v>
      </c>
      <c r="Z487" t="s">
        <v>62</v>
      </c>
      <c r="AA487">
        <f t="shared" si="138"/>
        <v>1</v>
      </c>
      <c r="AB487">
        <v>24</v>
      </c>
      <c r="AC487" t="s">
        <v>77</v>
      </c>
      <c r="AD487">
        <f t="shared" si="139"/>
        <v>3</v>
      </c>
      <c r="AE487" t="s">
        <v>46</v>
      </c>
      <c r="AF487" t="s">
        <v>146</v>
      </c>
      <c r="AG487">
        <f t="shared" si="129"/>
        <v>0</v>
      </c>
      <c r="AH487">
        <f t="shared" si="130"/>
        <v>0</v>
      </c>
      <c r="AI487">
        <f t="shared" si="131"/>
        <v>0</v>
      </c>
      <c r="AJ487">
        <f t="shared" si="132"/>
        <v>1</v>
      </c>
      <c r="AK487">
        <f t="shared" si="133"/>
        <v>0</v>
      </c>
      <c r="AL487">
        <f t="shared" si="134"/>
        <v>0</v>
      </c>
      <c r="AM487">
        <f t="shared" si="135"/>
        <v>0</v>
      </c>
      <c r="AN487">
        <f t="shared" si="123"/>
        <v>0</v>
      </c>
    </row>
    <row r="488" spans="1:40">
      <c r="A488" t="s">
        <v>659</v>
      </c>
      <c r="B488" t="s">
        <v>24</v>
      </c>
      <c r="C488" t="s">
        <v>25</v>
      </c>
      <c r="D488" t="s">
        <v>660</v>
      </c>
      <c r="E488" t="s">
        <v>661</v>
      </c>
      <c r="F488" t="s">
        <v>547</v>
      </c>
      <c r="G488">
        <f t="shared" si="124"/>
        <v>0</v>
      </c>
      <c r="H488">
        <f t="shared" si="125"/>
        <v>0</v>
      </c>
      <c r="I488">
        <f t="shared" si="126"/>
        <v>0</v>
      </c>
      <c r="J488">
        <f t="shared" si="127"/>
        <v>0</v>
      </c>
      <c r="K488">
        <f t="shared" si="128"/>
        <v>0</v>
      </c>
      <c r="L488" t="s">
        <v>42</v>
      </c>
      <c r="M488" t="s">
        <v>51</v>
      </c>
      <c r="N488">
        <f t="shared" si="136"/>
        <v>1</v>
      </c>
      <c r="O488" t="s">
        <v>52</v>
      </c>
      <c r="P488" t="s">
        <v>32</v>
      </c>
      <c r="Q488">
        <v>3</v>
      </c>
      <c r="R488">
        <v>3</v>
      </c>
      <c r="S488">
        <v>6</v>
      </c>
      <c r="T488">
        <v>5</v>
      </c>
      <c r="U488">
        <v>5</v>
      </c>
      <c r="V488">
        <v>4</v>
      </c>
      <c r="W488">
        <f t="shared" si="137"/>
        <v>4.333333333333333</v>
      </c>
      <c r="X488" t="s">
        <v>66</v>
      </c>
      <c r="Y488" t="s">
        <v>54</v>
      </c>
      <c r="Z488" t="s">
        <v>35</v>
      </c>
      <c r="AA488">
        <f t="shared" si="138"/>
        <v>0</v>
      </c>
      <c r="AB488">
        <v>23</v>
      </c>
      <c r="AC488" t="s">
        <v>77</v>
      </c>
      <c r="AD488">
        <f t="shared" si="139"/>
        <v>3</v>
      </c>
      <c r="AE488" t="s">
        <v>46</v>
      </c>
      <c r="AF488" t="s">
        <v>146</v>
      </c>
      <c r="AG488">
        <f t="shared" si="129"/>
        <v>0</v>
      </c>
      <c r="AH488">
        <f t="shared" si="130"/>
        <v>0</v>
      </c>
      <c r="AI488">
        <f t="shared" si="131"/>
        <v>0</v>
      </c>
      <c r="AJ488">
        <f t="shared" si="132"/>
        <v>1</v>
      </c>
      <c r="AK488">
        <f t="shared" si="133"/>
        <v>0</v>
      </c>
      <c r="AL488">
        <f t="shared" si="134"/>
        <v>0</v>
      </c>
      <c r="AM488">
        <f t="shared" si="135"/>
        <v>0</v>
      </c>
      <c r="AN488">
        <f t="shared" si="123"/>
        <v>0</v>
      </c>
    </row>
    <row r="489" spans="1:40">
      <c r="A489" t="s">
        <v>1130</v>
      </c>
      <c r="B489" t="s">
        <v>24</v>
      </c>
      <c r="C489" t="s">
        <v>457</v>
      </c>
      <c r="D489" t="s">
        <v>747</v>
      </c>
      <c r="E489" t="s">
        <v>336</v>
      </c>
      <c r="F489" t="s">
        <v>28</v>
      </c>
      <c r="G489">
        <f t="shared" si="124"/>
        <v>1</v>
      </c>
      <c r="H489">
        <f t="shared" si="125"/>
        <v>0</v>
      </c>
      <c r="I489">
        <f t="shared" si="126"/>
        <v>0</v>
      </c>
      <c r="J489">
        <f t="shared" si="127"/>
        <v>0</v>
      </c>
      <c r="K489">
        <f t="shared" si="128"/>
        <v>0</v>
      </c>
      <c r="L489" t="s">
        <v>29</v>
      </c>
      <c r="M489" t="s">
        <v>91</v>
      </c>
      <c r="N489">
        <f t="shared" si="136"/>
        <v>3</v>
      </c>
      <c r="O489" t="s">
        <v>52</v>
      </c>
      <c r="P489" t="s">
        <v>32</v>
      </c>
      <c r="Q489">
        <v>8</v>
      </c>
      <c r="R489">
        <v>10</v>
      </c>
      <c r="S489">
        <v>10</v>
      </c>
      <c r="T489">
        <v>10</v>
      </c>
      <c r="U489">
        <v>7</v>
      </c>
      <c r="V489">
        <v>9</v>
      </c>
      <c r="W489">
        <f t="shared" si="137"/>
        <v>9</v>
      </c>
      <c r="X489" t="s">
        <v>76</v>
      </c>
      <c r="Y489" t="s">
        <v>67</v>
      </c>
      <c r="Z489" t="s">
        <v>35</v>
      </c>
      <c r="AA489">
        <f t="shared" si="138"/>
        <v>0</v>
      </c>
      <c r="AB489">
        <v>26</v>
      </c>
      <c r="AC489" t="s">
        <v>77</v>
      </c>
      <c r="AD489">
        <f t="shared" si="139"/>
        <v>3</v>
      </c>
      <c r="AE489" t="s">
        <v>55</v>
      </c>
      <c r="AF489" t="s">
        <v>38</v>
      </c>
      <c r="AG489">
        <f t="shared" si="129"/>
        <v>1</v>
      </c>
      <c r="AH489">
        <f t="shared" si="130"/>
        <v>0</v>
      </c>
      <c r="AI489">
        <f t="shared" si="131"/>
        <v>0</v>
      </c>
      <c r="AJ489">
        <f t="shared" si="132"/>
        <v>0</v>
      </c>
      <c r="AK489">
        <f t="shared" si="133"/>
        <v>0</v>
      </c>
      <c r="AL489">
        <f t="shared" si="134"/>
        <v>0</v>
      </c>
      <c r="AM489">
        <f t="shared" si="135"/>
        <v>0</v>
      </c>
      <c r="AN489">
        <f t="shared" si="123"/>
        <v>0</v>
      </c>
    </row>
    <row r="490" spans="1:40" hidden="1">
      <c r="A490" t="s">
        <v>1131</v>
      </c>
      <c r="B490" t="s">
        <v>24</v>
      </c>
      <c r="C490" t="s">
        <v>457</v>
      </c>
      <c r="D490" t="s">
        <v>1132</v>
      </c>
      <c r="E490" t="s">
        <v>349</v>
      </c>
      <c r="F490" t="s">
        <v>70</v>
      </c>
      <c r="G490">
        <f t="shared" si="124"/>
        <v>0</v>
      </c>
      <c r="H490">
        <f t="shared" si="125"/>
        <v>0</v>
      </c>
      <c r="I490">
        <f t="shared" si="126"/>
        <v>1</v>
      </c>
      <c r="J490">
        <f t="shared" si="127"/>
        <v>0</v>
      </c>
      <c r="K490">
        <f t="shared" si="128"/>
        <v>0</v>
      </c>
      <c r="L490" t="s">
        <v>29</v>
      </c>
      <c r="M490" t="s">
        <v>43</v>
      </c>
      <c r="N490">
        <f t="shared" si="136"/>
        <v>2</v>
      </c>
      <c r="O490" t="s">
        <v>52</v>
      </c>
      <c r="P490" t="s">
        <v>32</v>
      </c>
      <c r="Q490">
        <v>8</v>
      </c>
      <c r="R490">
        <v>8</v>
      </c>
      <c r="S490">
        <v>10</v>
      </c>
      <c r="T490">
        <v>10</v>
      </c>
      <c r="U490">
        <v>10</v>
      </c>
      <c r="V490">
        <v>10</v>
      </c>
      <c r="W490">
        <f t="shared" si="137"/>
        <v>9.3333333333333339</v>
      </c>
      <c r="X490" t="s">
        <v>53</v>
      </c>
      <c r="Y490" t="s">
        <v>110</v>
      </c>
      <c r="Z490" t="s">
        <v>62</v>
      </c>
      <c r="AA490">
        <f t="shared" si="138"/>
        <v>1</v>
      </c>
      <c r="AB490">
        <v>44</v>
      </c>
      <c r="AC490" t="s">
        <v>77</v>
      </c>
      <c r="AD490">
        <f t="shared" si="139"/>
        <v>3</v>
      </c>
      <c r="AE490" t="s">
        <v>37</v>
      </c>
      <c r="AF490" t="s">
        <v>105</v>
      </c>
      <c r="AG490">
        <f t="shared" si="129"/>
        <v>0</v>
      </c>
      <c r="AH490">
        <f t="shared" si="130"/>
        <v>0</v>
      </c>
      <c r="AI490">
        <f t="shared" si="131"/>
        <v>0</v>
      </c>
      <c r="AJ490">
        <f t="shared" si="132"/>
        <v>0</v>
      </c>
      <c r="AK490">
        <f t="shared" si="133"/>
        <v>1</v>
      </c>
      <c r="AL490">
        <f t="shared" si="134"/>
        <v>0</v>
      </c>
      <c r="AM490">
        <f t="shared" si="135"/>
        <v>0</v>
      </c>
      <c r="AN490">
        <f t="shared" si="123"/>
        <v>0</v>
      </c>
    </row>
    <row r="491" spans="1:40">
      <c r="A491" t="s">
        <v>1133</v>
      </c>
      <c r="B491" t="s">
        <v>24</v>
      </c>
      <c r="C491" t="s">
        <v>457</v>
      </c>
      <c r="D491" t="s">
        <v>1134</v>
      </c>
      <c r="E491" t="s">
        <v>217</v>
      </c>
      <c r="F491" t="s">
        <v>52</v>
      </c>
      <c r="G491">
        <f t="shared" si="124"/>
        <v>0</v>
      </c>
      <c r="H491">
        <f t="shared" si="125"/>
        <v>0</v>
      </c>
      <c r="I491">
        <f t="shared" si="126"/>
        <v>0</v>
      </c>
      <c r="J491">
        <f t="shared" si="127"/>
        <v>0</v>
      </c>
      <c r="K491">
        <f t="shared" si="128"/>
        <v>0</v>
      </c>
      <c r="L491" t="s">
        <v>29</v>
      </c>
      <c r="M491" t="s">
        <v>91</v>
      </c>
      <c r="N491">
        <f t="shared" si="136"/>
        <v>3</v>
      </c>
      <c r="O491" t="s">
        <v>52</v>
      </c>
      <c r="P491" t="s">
        <v>32</v>
      </c>
      <c r="Q491">
        <v>7</v>
      </c>
      <c r="R491">
        <v>9</v>
      </c>
      <c r="S491">
        <v>8</v>
      </c>
      <c r="T491">
        <v>8</v>
      </c>
      <c r="U491">
        <v>6</v>
      </c>
      <c r="V491">
        <v>6</v>
      </c>
      <c r="W491">
        <f t="shared" si="137"/>
        <v>7.333333333333333</v>
      </c>
      <c r="X491" t="s">
        <v>76</v>
      </c>
      <c r="Y491" t="s">
        <v>67</v>
      </c>
      <c r="Z491" t="s">
        <v>35</v>
      </c>
      <c r="AA491">
        <f t="shared" si="138"/>
        <v>0</v>
      </c>
      <c r="AB491">
        <v>36</v>
      </c>
      <c r="AC491" t="s">
        <v>100</v>
      </c>
      <c r="AD491">
        <f t="shared" si="139"/>
        <v>4</v>
      </c>
      <c r="AE491" t="s">
        <v>37</v>
      </c>
      <c r="AF491" t="s">
        <v>38</v>
      </c>
      <c r="AG491">
        <f t="shared" si="129"/>
        <v>1</v>
      </c>
      <c r="AH491">
        <f t="shared" si="130"/>
        <v>0</v>
      </c>
      <c r="AI491">
        <f t="shared" si="131"/>
        <v>0</v>
      </c>
      <c r="AJ491">
        <f t="shared" si="132"/>
        <v>0</v>
      </c>
      <c r="AK491">
        <f t="shared" si="133"/>
        <v>0</v>
      </c>
      <c r="AL491">
        <f t="shared" si="134"/>
        <v>0</v>
      </c>
      <c r="AM491">
        <f t="shared" si="135"/>
        <v>0</v>
      </c>
      <c r="AN491">
        <f t="shared" si="123"/>
        <v>0</v>
      </c>
    </row>
    <row r="492" spans="1:40">
      <c r="A492" t="s">
        <v>1135</v>
      </c>
      <c r="B492" t="s">
        <v>24</v>
      </c>
      <c r="C492" t="s">
        <v>220</v>
      </c>
      <c r="D492" t="s">
        <v>1136</v>
      </c>
      <c r="E492" t="s">
        <v>343</v>
      </c>
      <c r="F492" t="s">
        <v>70</v>
      </c>
      <c r="G492">
        <f t="shared" si="124"/>
        <v>0</v>
      </c>
      <c r="H492">
        <f t="shared" si="125"/>
        <v>0</v>
      </c>
      <c r="I492">
        <f t="shared" si="126"/>
        <v>1</v>
      </c>
      <c r="J492">
        <f t="shared" si="127"/>
        <v>0</v>
      </c>
      <c r="K492">
        <f t="shared" si="128"/>
        <v>0</v>
      </c>
      <c r="L492" t="s">
        <v>42</v>
      </c>
      <c r="M492" t="s">
        <v>43</v>
      </c>
      <c r="N492">
        <f t="shared" si="136"/>
        <v>2</v>
      </c>
      <c r="O492" t="s">
        <v>116</v>
      </c>
      <c r="P492" t="s">
        <v>45</v>
      </c>
      <c r="Q492">
        <v>5</v>
      </c>
      <c r="R492">
        <v>1</v>
      </c>
      <c r="S492">
        <v>7</v>
      </c>
      <c r="T492">
        <v>1</v>
      </c>
      <c r="U492">
        <v>1</v>
      </c>
      <c r="V492">
        <v>2</v>
      </c>
      <c r="W492">
        <f t="shared" si="137"/>
        <v>2.8333333333333335</v>
      </c>
      <c r="X492" t="s">
        <v>76</v>
      </c>
      <c r="Y492" t="s">
        <v>54</v>
      </c>
      <c r="Z492" t="s">
        <v>35</v>
      </c>
      <c r="AA492">
        <f t="shared" si="138"/>
        <v>0</v>
      </c>
      <c r="AB492">
        <v>40</v>
      </c>
      <c r="AC492" t="s">
        <v>100</v>
      </c>
      <c r="AD492">
        <f t="shared" si="139"/>
        <v>4</v>
      </c>
      <c r="AE492" t="s">
        <v>37</v>
      </c>
      <c r="AF492" t="s">
        <v>187</v>
      </c>
      <c r="AG492">
        <f t="shared" si="129"/>
        <v>0</v>
      </c>
      <c r="AH492">
        <f t="shared" si="130"/>
        <v>0</v>
      </c>
      <c r="AI492">
        <f t="shared" si="131"/>
        <v>1</v>
      </c>
      <c r="AJ492">
        <f t="shared" si="132"/>
        <v>0</v>
      </c>
      <c r="AK492">
        <f t="shared" si="133"/>
        <v>0</v>
      </c>
      <c r="AL492">
        <f t="shared" si="134"/>
        <v>0</v>
      </c>
      <c r="AM492">
        <f t="shared" si="135"/>
        <v>0</v>
      </c>
      <c r="AN492">
        <f t="shared" si="123"/>
        <v>0</v>
      </c>
    </row>
    <row r="493" spans="1:40" hidden="1">
      <c r="A493" t="s">
        <v>1137</v>
      </c>
      <c r="B493" t="s">
        <v>24</v>
      </c>
      <c r="C493" t="s">
        <v>1138</v>
      </c>
      <c r="D493" t="s">
        <v>1139</v>
      </c>
      <c r="E493" t="s">
        <v>589</v>
      </c>
      <c r="F493" t="s">
        <v>28</v>
      </c>
      <c r="G493">
        <f t="shared" si="124"/>
        <v>1</v>
      </c>
      <c r="H493">
        <f t="shared" si="125"/>
        <v>0</v>
      </c>
      <c r="I493">
        <f t="shared" si="126"/>
        <v>0</v>
      </c>
      <c r="J493">
        <f t="shared" si="127"/>
        <v>0</v>
      </c>
      <c r="K493">
        <f t="shared" si="128"/>
        <v>0</v>
      </c>
      <c r="L493" t="s">
        <v>42</v>
      </c>
      <c r="M493" t="s">
        <v>43</v>
      </c>
      <c r="N493">
        <f t="shared" si="136"/>
        <v>2</v>
      </c>
      <c r="O493" t="s">
        <v>44</v>
      </c>
      <c r="P493" t="s">
        <v>82</v>
      </c>
      <c r="Q493">
        <v>7</v>
      </c>
      <c r="R493">
        <v>5</v>
      </c>
      <c r="S493">
        <v>4</v>
      </c>
      <c r="T493">
        <v>6</v>
      </c>
      <c r="U493">
        <v>4</v>
      </c>
      <c r="V493">
        <v>5</v>
      </c>
      <c r="W493">
        <f t="shared" si="137"/>
        <v>5.166666666666667</v>
      </c>
      <c r="X493" t="s">
        <v>53</v>
      </c>
      <c r="Y493" t="s">
        <v>54</v>
      </c>
      <c r="Z493" t="s">
        <v>62</v>
      </c>
      <c r="AA493">
        <f t="shared" si="138"/>
        <v>1</v>
      </c>
      <c r="AB493">
        <v>39</v>
      </c>
      <c r="AC493" t="s">
        <v>100</v>
      </c>
      <c r="AD493">
        <f t="shared" si="139"/>
        <v>4</v>
      </c>
      <c r="AE493" t="s">
        <v>37</v>
      </c>
      <c r="AF493" t="s">
        <v>187</v>
      </c>
      <c r="AG493">
        <f t="shared" si="129"/>
        <v>0</v>
      </c>
      <c r="AH493">
        <f t="shared" si="130"/>
        <v>0</v>
      </c>
      <c r="AI493">
        <f t="shared" si="131"/>
        <v>1</v>
      </c>
      <c r="AJ493">
        <f t="shared" si="132"/>
        <v>0</v>
      </c>
      <c r="AK493">
        <f t="shared" si="133"/>
        <v>0</v>
      </c>
      <c r="AL493">
        <f t="shared" si="134"/>
        <v>0</v>
      </c>
      <c r="AM493">
        <f t="shared" si="135"/>
        <v>0</v>
      </c>
      <c r="AN493">
        <f t="shared" si="123"/>
        <v>0</v>
      </c>
    </row>
    <row r="494" spans="1:40" hidden="1">
      <c r="A494" t="s">
        <v>1140</v>
      </c>
      <c r="B494" t="s">
        <v>24</v>
      </c>
      <c r="C494" t="s">
        <v>457</v>
      </c>
      <c r="D494" t="s">
        <v>221</v>
      </c>
      <c r="E494" t="s">
        <v>1141</v>
      </c>
      <c r="F494" t="s">
        <v>28</v>
      </c>
      <c r="G494">
        <f t="shared" si="124"/>
        <v>1</v>
      </c>
      <c r="H494">
        <f t="shared" si="125"/>
        <v>0</v>
      </c>
      <c r="I494">
        <f t="shared" si="126"/>
        <v>0</v>
      </c>
      <c r="J494">
        <f t="shared" si="127"/>
        <v>0</v>
      </c>
      <c r="K494">
        <f t="shared" si="128"/>
        <v>0</v>
      </c>
      <c r="L494" t="s">
        <v>29</v>
      </c>
      <c r="M494" t="s">
        <v>43</v>
      </c>
      <c r="N494">
        <f t="shared" si="136"/>
        <v>2</v>
      </c>
      <c r="O494" t="s">
        <v>109</v>
      </c>
      <c r="P494" t="s">
        <v>52</v>
      </c>
      <c r="Q494">
        <v>1</v>
      </c>
      <c r="R494">
        <v>4</v>
      </c>
      <c r="S494">
        <v>1</v>
      </c>
      <c r="T494">
        <v>2</v>
      </c>
      <c r="U494">
        <v>2</v>
      </c>
      <c r="V494">
        <v>3</v>
      </c>
      <c r="W494">
        <f t="shared" si="137"/>
        <v>2.1666666666666665</v>
      </c>
      <c r="X494" t="s">
        <v>53</v>
      </c>
      <c r="Y494" t="s">
        <v>67</v>
      </c>
      <c r="Z494" t="s">
        <v>62</v>
      </c>
      <c r="AA494">
        <f t="shared" si="138"/>
        <v>1</v>
      </c>
      <c r="AB494">
        <v>30</v>
      </c>
      <c r="AC494" t="s">
        <v>100</v>
      </c>
      <c r="AD494">
        <f t="shared" si="139"/>
        <v>4</v>
      </c>
      <c r="AE494" t="s">
        <v>46</v>
      </c>
      <c r="AF494" t="s">
        <v>38</v>
      </c>
      <c r="AG494">
        <f t="shared" si="129"/>
        <v>1</v>
      </c>
      <c r="AH494">
        <f t="shared" si="130"/>
        <v>0</v>
      </c>
      <c r="AI494">
        <f t="shared" si="131"/>
        <v>0</v>
      </c>
      <c r="AJ494">
        <f t="shared" si="132"/>
        <v>0</v>
      </c>
      <c r="AK494">
        <f t="shared" si="133"/>
        <v>0</v>
      </c>
      <c r="AL494">
        <f t="shared" si="134"/>
        <v>0</v>
      </c>
      <c r="AM494">
        <f t="shared" si="135"/>
        <v>0</v>
      </c>
      <c r="AN494">
        <f t="shared" si="123"/>
        <v>0</v>
      </c>
    </row>
    <row r="495" spans="1:40">
      <c r="A495" t="s">
        <v>1142</v>
      </c>
      <c r="B495" t="s">
        <v>24</v>
      </c>
      <c r="C495" t="s">
        <v>457</v>
      </c>
      <c r="D495" t="s">
        <v>1143</v>
      </c>
      <c r="E495" t="s">
        <v>1144</v>
      </c>
      <c r="F495" t="s">
        <v>52</v>
      </c>
      <c r="G495">
        <f t="shared" si="124"/>
        <v>0</v>
      </c>
      <c r="H495">
        <f t="shared" si="125"/>
        <v>0</v>
      </c>
      <c r="I495">
        <f t="shared" si="126"/>
        <v>0</v>
      </c>
      <c r="J495">
        <f t="shared" si="127"/>
        <v>0</v>
      </c>
      <c r="K495">
        <f t="shared" si="128"/>
        <v>0</v>
      </c>
      <c r="L495" t="s">
        <v>42</v>
      </c>
      <c r="M495" t="s">
        <v>51</v>
      </c>
      <c r="N495">
        <f t="shared" si="136"/>
        <v>1</v>
      </c>
      <c r="O495" t="s">
        <v>87</v>
      </c>
      <c r="P495" t="s">
        <v>32</v>
      </c>
      <c r="Q495">
        <v>3</v>
      </c>
      <c r="R495">
        <v>8</v>
      </c>
      <c r="S495">
        <v>8</v>
      </c>
      <c r="T495">
        <v>5</v>
      </c>
      <c r="U495">
        <v>3</v>
      </c>
      <c r="V495">
        <v>5</v>
      </c>
      <c r="W495">
        <f t="shared" si="137"/>
        <v>5.333333333333333</v>
      </c>
      <c r="X495" t="s">
        <v>66</v>
      </c>
      <c r="Y495" t="s">
        <v>67</v>
      </c>
      <c r="Z495" t="s">
        <v>35</v>
      </c>
      <c r="AA495">
        <f t="shared" si="138"/>
        <v>0</v>
      </c>
      <c r="AB495">
        <v>28</v>
      </c>
      <c r="AC495" t="s">
        <v>77</v>
      </c>
      <c r="AD495">
        <f t="shared" si="139"/>
        <v>3</v>
      </c>
      <c r="AE495" t="s">
        <v>52</v>
      </c>
      <c r="AF495" t="s">
        <v>146</v>
      </c>
      <c r="AG495">
        <f t="shared" si="129"/>
        <v>0</v>
      </c>
      <c r="AH495">
        <f t="shared" si="130"/>
        <v>0</v>
      </c>
      <c r="AI495">
        <f t="shared" si="131"/>
        <v>0</v>
      </c>
      <c r="AJ495">
        <f t="shared" si="132"/>
        <v>1</v>
      </c>
      <c r="AK495">
        <f t="shared" si="133"/>
        <v>0</v>
      </c>
      <c r="AL495">
        <f t="shared" si="134"/>
        <v>0</v>
      </c>
      <c r="AM495">
        <f t="shared" si="135"/>
        <v>0</v>
      </c>
      <c r="AN495">
        <f t="shared" si="123"/>
        <v>0</v>
      </c>
    </row>
    <row r="496" spans="1:40">
      <c r="A496" t="s">
        <v>1145</v>
      </c>
      <c r="B496" t="s">
        <v>24</v>
      </c>
      <c r="C496" t="s">
        <v>457</v>
      </c>
      <c r="D496" t="s">
        <v>1146</v>
      </c>
      <c r="E496" t="s">
        <v>217</v>
      </c>
      <c r="F496" t="s">
        <v>52</v>
      </c>
      <c r="G496">
        <f t="shared" si="124"/>
        <v>0</v>
      </c>
      <c r="H496">
        <f t="shared" si="125"/>
        <v>0</v>
      </c>
      <c r="I496">
        <f t="shared" si="126"/>
        <v>0</v>
      </c>
      <c r="J496">
        <f t="shared" si="127"/>
        <v>0</v>
      </c>
      <c r="K496">
        <f t="shared" si="128"/>
        <v>0</v>
      </c>
      <c r="L496" t="s">
        <v>42</v>
      </c>
      <c r="M496" t="s">
        <v>51</v>
      </c>
      <c r="N496">
        <f t="shared" si="136"/>
        <v>1</v>
      </c>
      <c r="O496" t="s">
        <v>116</v>
      </c>
      <c r="P496" t="s">
        <v>32</v>
      </c>
      <c r="Q496">
        <v>5</v>
      </c>
      <c r="R496">
        <v>8</v>
      </c>
      <c r="S496">
        <v>7</v>
      </c>
      <c r="T496">
        <v>7</v>
      </c>
      <c r="U496">
        <v>3</v>
      </c>
      <c r="V496">
        <v>2</v>
      </c>
      <c r="W496">
        <f t="shared" si="137"/>
        <v>5.333333333333333</v>
      </c>
      <c r="X496" t="s">
        <v>66</v>
      </c>
      <c r="Y496" t="s">
        <v>67</v>
      </c>
      <c r="Z496" t="s">
        <v>35</v>
      </c>
      <c r="AA496">
        <f t="shared" si="138"/>
        <v>0</v>
      </c>
      <c r="AB496">
        <v>25</v>
      </c>
      <c r="AC496" t="s">
        <v>77</v>
      </c>
      <c r="AD496">
        <f t="shared" si="139"/>
        <v>3</v>
      </c>
      <c r="AE496" t="s">
        <v>52</v>
      </c>
      <c r="AF496" t="s">
        <v>146</v>
      </c>
      <c r="AG496">
        <f t="shared" si="129"/>
        <v>0</v>
      </c>
      <c r="AH496">
        <f t="shared" si="130"/>
        <v>0</v>
      </c>
      <c r="AI496">
        <f t="shared" si="131"/>
        <v>0</v>
      </c>
      <c r="AJ496">
        <f t="shared" si="132"/>
        <v>1</v>
      </c>
      <c r="AK496">
        <f t="shared" si="133"/>
        <v>0</v>
      </c>
      <c r="AL496">
        <f t="shared" si="134"/>
        <v>0</v>
      </c>
      <c r="AM496">
        <f t="shared" si="135"/>
        <v>0</v>
      </c>
      <c r="AN496">
        <f t="shared" si="123"/>
        <v>0</v>
      </c>
    </row>
    <row r="497" spans="1:40">
      <c r="A497" t="s">
        <v>1147</v>
      </c>
      <c r="B497" t="s">
        <v>24</v>
      </c>
      <c r="C497" t="s">
        <v>72</v>
      </c>
      <c r="D497" t="s">
        <v>850</v>
      </c>
      <c r="E497" t="s">
        <v>41</v>
      </c>
      <c r="F497" t="s">
        <v>52</v>
      </c>
      <c r="G497">
        <f t="shared" si="124"/>
        <v>0</v>
      </c>
      <c r="H497">
        <f t="shared" si="125"/>
        <v>0</v>
      </c>
      <c r="I497">
        <f t="shared" si="126"/>
        <v>0</v>
      </c>
      <c r="J497">
        <f t="shared" si="127"/>
        <v>0</v>
      </c>
      <c r="K497">
        <f t="shared" si="128"/>
        <v>0</v>
      </c>
      <c r="L497" t="s">
        <v>42</v>
      </c>
      <c r="M497" t="s">
        <v>30</v>
      </c>
      <c r="N497">
        <f t="shared" si="136"/>
        <v>5</v>
      </c>
      <c r="O497" t="s">
        <v>116</v>
      </c>
      <c r="P497" t="s">
        <v>82</v>
      </c>
      <c r="Q497">
        <v>6</v>
      </c>
      <c r="R497">
        <v>5</v>
      </c>
      <c r="S497">
        <v>4</v>
      </c>
      <c r="T497">
        <v>4</v>
      </c>
      <c r="U497">
        <v>3</v>
      </c>
      <c r="V497">
        <v>4</v>
      </c>
      <c r="W497">
        <f t="shared" si="137"/>
        <v>4.333333333333333</v>
      </c>
      <c r="X497" t="s">
        <v>53</v>
      </c>
      <c r="Y497" t="s">
        <v>67</v>
      </c>
      <c r="Z497" t="s">
        <v>35</v>
      </c>
      <c r="AA497">
        <f t="shared" si="138"/>
        <v>0</v>
      </c>
      <c r="AB497">
        <v>24</v>
      </c>
      <c r="AC497" t="s">
        <v>100</v>
      </c>
      <c r="AD497">
        <f t="shared" si="139"/>
        <v>4</v>
      </c>
      <c r="AE497" t="s">
        <v>1073</v>
      </c>
      <c r="AF497" t="s">
        <v>38</v>
      </c>
      <c r="AG497">
        <f t="shared" si="129"/>
        <v>1</v>
      </c>
      <c r="AH497">
        <f t="shared" si="130"/>
        <v>0</v>
      </c>
      <c r="AI497">
        <f t="shared" si="131"/>
        <v>0</v>
      </c>
      <c r="AJ497">
        <f t="shared" si="132"/>
        <v>0</v>
      </c>
      <c r="AK497">
        <f t="shared" si="133"/>
        <v>0</v>
      </c>
      <c r="AL497">
        <f t="shared" si="134"/>
        <v>0</v>
      </c>
      <c r="AM497">
        <f t="shared" si="135"/>
        <v>0</v>
      </c>
      <c r="AN497">
        <f t="shared" si="123"/>
        <v>0</v>
      </c>
    </row>
    <row r="498" spans="1:40">
      <c r="A498" t="s">
        <v>1148</v>
      </c>
      <c r="B498" t="s">
        <v>24</v>
      </c>
      <c r="C498" t="s">
        <v>72</v>
      </c>
      <c r="D498" t="s">
        <v>1057</v>
      </c>
      <c r="E498" t="s">
        <v>419</v>
      </c>
      <c r="F498" t="s">
        <v>28</v>
      </c>
      <c r="G498">
        <f t="shared" si="124"/>
        <v>1</v>
      </c>
      <c r="H498">
        <f t="shared" si="125"/>
        <v>0</v>
      </c>
      <c r="I498">
        <f t="shared" si="126"/>
        <v>0</v>
      </c>
      <c r="J498">
        <f t="shared" si="127"/>
        <v>0</v>
      </c>
      <c r="K498">
        <f t="shared" si="128"/>
        <v>0</v>
      </c>
      <c r="L498" t="s">
        <v>29</v>
      </c>
      <c r="M498" t="s">
        <v>43</v>
      </c>
      <c r="N498">
        <f t="shared" si="136"/>
        <v>2</v>
      </c>
      <c r="O498" t="s">
        <v>52</v>
      </c>
      <c r="P498" t="s">
        <v>32</v>
      </c>
      <c r="Q498">
        <v>5</v>
      </c>
      <c r="R498">
        <v>10</v>
      </c>
      <c r="S498">
        <v>7</v>
      </c>
      <c r="T498">
        <v>7</v>
      </c>
      <c r="U498">
        <v>4</v>
      </c>
      <c r="V498">
        <v>8</v>
      </c>
      <c r="W498">
        <f t="shared" si="137"/>
        <v>6.833333333333333</v>
      </c>
      <c r="X498" t="s">
        <v>53</v>
      </c>
      <c r="Y498" t="s">
        <v>67</v>
      </c>
      <c r="Z498" t="s">
        <v>35</v>
      </c>
      <c r="AA498">
        <f t="shared" si="138"/>
        <v>0</v>
      </c>
      <c r="AB498">
        <v>31</v>
      </c>
      <c r="AC498" t="s">
        <v>77</v>
      </c>
      <c r="AD498">
        <f t="shared" si="139"/>
        <v>3</v>
      </c>
      <c r="AE498" t="s">
        <v>55</v>
      </c>
      <c r="AF498" t="s">
        <v>38</v>
      </c>
      <c r="AG498">
        <f t="shared" si="129"/>
        <v>1</v>
      </c>
      <c r="AH498">
        <f t="shared" si="130"/>
        <v>0</v>
      </c>
      <c r="AI498">
        <f t="shared" si="131"/>
        <v>0</v>
      </c>
      <c r="AJ498">
        <f t="shared" si="132"/>
        <v>0</v>
      </c>
      <c r="AK498">
        <f t="shared" si="133"/>
        <v>0</v>
      </c>
      <c r="AL498">
        <f t="shared" si="134"/>
        <v>0</v>
      </c>
      <c r="AM498">
        <f t="shared" si="135"/>
        <v>0</v>
      </c>
      <c r="AN498">
        <f t="shared" si="123"/>
        <v>0</v>
      </c>
    </row>
    <row r="499" spans="1:40">
      <c r="A499" t="s">
        <v>1149</v>
      </c>
      <c r="B499" t="s">
        <v>24</v>
      </c>
      <c r="C499" t="s">
        <v>72</v>
      </c>
      <c r="D499" t="s">
        <v>1150</v>
      </c>
      <c r="E499" t="s">
        <v>156</v>
      </c>
      <c r="F499" t="s">
        <v>50</v>
      </c>
      <c r="G499">
        <f t="shared" si="124"/>
        <v>0</v>
      </c>
      <c r="H499">
        <f t="shared" si="125"/>
        <v>1</v>
      </c>
      <c r="I499">
        <f t="shared" si="126"/>
        <v>0</v>
      </c>
      <c r="J499">
        <f t="shared" si="127"/>
        <v>0</v>
      </c>
      <c r="K499">
        <f t="shared" si="128"/>
        <v>0</v>
      </c>
      <c r="L499" t="s">
        <v>42</v>
      </c>
      <c r="M499" t="s">
        <v>51</v>
      </c>
      <c r="N499">
        <f t="shared" si="136"/>
        <v>1</v>
      </c>
      <c r="O499" t="s">
        <v>568</v>
      </c>
      <c r="P499" t="s">
        <v>32</v>
      </c>
      <c r="Q499">
        <v>3</v>
      </c>
      <c r="R499">
        <v>3</v>
      </c>
      <c r="S499">
        <v>8</v>
      </c>
      <c r="T499">
        <v>9</v>
      </c>
      <c r="U499">
        <v>5</v>
      </c>
      <c r="V499">
        <v>3</v>
      </c>
      <c r="W499">
        <f t="shared" si="137"/>
        <v>5.166666666666667</v>
      </c>
      <c r="X499" t="s">
        <v>53</v>
      </c>
      <c r="Y499" t="s">
        <v>67</v>
      </c>
      <c r="Z499" t="s">
        <v>35</v>
      </c>
      <c r="AA499">
        <f t="shared" si="138"/>
        <v>0</v>
      </c>
      <c r="AB499">
        <v>23</v>
      </c>
      <c r="AC499" t="s">
        <v>77</v>
      </c>
      <c r="AD499">
        <f t="shared" si="139"/>
        <v>3</v>
      </c>
      <c r="AE499" t="s">
        <v>52</v>
      </c>
      <c r="AF499" t="s">
        <v>105</v>
      </c>
      <c r="AG499">
        <f t="shared" si="129"/>
        <v>0</v>
      </c>
      <c r="AH499">
        <f t="shared" si="130"/>
        <v>0</v>
      </c>
      <c r="AI499">
        <f t="shared" si="131"/>
        <v>0</v>
      </c>
      <c r="AJ499">
        <f t="shared" si="132"/>
        <v>0</v>
      </c>
      <c r="AK499">
        <f t="shared" si="133"/>
        <v>1</v>
      </c>
      <c r="AL499">
        <f t="shared" si="134"/>
        <v>0</v>
      </c>
      <c r="AM499">
        <f t="shared" si="135"/>
        <v>0</v>
      </c>
      <c r="AN499">
        <f t="shared" si="123"/>
        <v>0</v>
      </c>
    </row>
    <row r="500" spans="1:40" hidden="1">
      <c r="A500" t="s">
        <v>1151</v>
      </c>
      <c r="B500" t="s">
        <v>24</v>
      </c>
      <c r="C500" t="s">
        <v>72</v>
      </c>
      <c r="D500" t="s">
        <v>1152</v>
      </c>
      <c r="E500" t="s">
        <v>673</v>
      </c>
      <c r="F500" t="s">
        <v>28</v>
      </c>
      <c r="G500">
        <f t="shared" si="124"/>
        <v>1</v>
      </c>
      <c r="H500">
        <f t="shared" si="125"/>
        <v>0</v>
      </c>
      <c r="I500">
        <f t="shared" si="126"/>
        <v>0</v>
      </c>
      <c r="J500">
        <f t="shared" si="127"/>
        <v>0</v>
      </c>
      <c r="K500">
        <f t="shared" si="128"/>
        <v>0</v>
      </c>
      <c r="L500" t="s">
        <v>42</v>
      </c>
      <c r="M500" t="s">
        <v>43</v>
      </c>
      <c r="N500">
        <f t="shared" si="136"/>
        <v>2</v>
      </c>
      <c r="O500" t="s">
        <v>52</v>
      </c>
      <c r="P500" t="s">
        <v>52</v>
      </c>
      <c r="Q500">
        <v>1</v>
      </c>
      <c r="R500">
        <v>4</v>
      </c>
      <c r="S500">
        <v>4</v>
      </c>
      <c r="T500">
        <v>1</v>
      </c>
      <c r="U500">
        <v>1</v>
      </c>
      <c r="V500">
        <v>4</v>
      </c>
      <c r="W500">
        <f t="shared" si="137"/>
        <v>2.5</v>
      </c>
      <c r="X500" t="s">
        <v>53</v>
      </c>
      <c r="Y500" t="s">
        <v>110</v>
      </c>
      <c r="Z500" t="s">
        <v>62</v>
      </c>
      <c r="AA500">
        <f t="shared" si="138"/>
        <v>1</v>
      </c>
      <c r="AB500">
        <v>48</v>
      </c>
      <c r="AC500" t="s">
        <v>100</v>
      </c>
      <c r="AD500">
        <f t="shared" si="139"/>
        <v>4</v>
      </c>
      <c r="AE500" t="s">
        <v>37</v>
      </c>
      <c r="AF500" t="s">
        <v>105</v>
      </c>
      <c r="AG500">
        <f t="shared" si="129"/>
        <v>0</v>
      </c>
      <c r="AH500">
        <f t="shared" si="130"/>
        <v>0</v>
      </c>
      <c r="AI500">
        <f t="shared" si="131"/>
        <v>0</v>
      </c>
      <c r="AJ500">
        <f t="shared" si="132"/>
        <v>0</v>
      </c>
      <c r="AK500">
        <f t="shared" si="133"/>
        <v>1</v>
      </c>
      <c r="AL500">
        <f t="shared" si="134"/>
        <v>0</v>
      </c>
      <c r="AM500">
        <f t="shared" si="135"/>
        <v>0</v>
      </c>
      <c r="AN500">
        <f t="shared" si="123"/>
        <v>0</v>
      </c>
    </row>
    <row r="501" spans="1:40">
      <c r="A501" t="s">
        <v>1153</v>
      </c>
      <c r="B501" t="s">
        <v>24</v>
      </c>
      <c r="C501" t="s">
        <v>72</v>
      </c>
      <c r="D501" t="s">
        <v>1154</v>
      </c>
      <c r="E501" t="s">
        <v>960</v>
      </c>
      <c r="F501" t="s">
        <v>28</v>
      </c>
      <c r="G501">
        <f t="shared" si="124"/>
        <v>1</v>
      </c>
      <c r="H501">
        <f t="shared" si="125"/>
        <v>0</v>
      </c>
      <c r="I501">
        <f t="shared" si="126"/>
        <v>0</v>
      </c>
      <c r="J501">
        <f t="shared" si="127"/>
        <v>0</v>
      </c>
      <c r="K501">
        <f t="shared" si="128"/>
        <v>0</v>
      </c>
      <c r="L501" t="s">
        <v>29</v>
      </c>
      <c r="M501" t="s">
        <v>91</v>
      </c>
      <c r="N501">
        <f t="shared" si="136"/>
        <v>3</v>
      </c>
      <c r="O501" t="s">
        <v>31</v>
      </c>
      <c r="P501" t="s">
        <v>32</v>
      </c>
      <c r="Q501">
        <v>6</v>
      </c>
      <c r="R501">
        <v>9</v>
      </c>
      <c r="S501">
        <v>8</v>
      </c>
      <c r="T501">
        <v>8</v>
      </c>
      <c r="U501">
        <v>8</v>
      </c>
      <c r="V501">
        <v>7</v>
      </c>
      <c r="W501">
        <f t="shared" si="137"/>
        <v>7.666666666666667</v>
      </c>
      <c r="X501" t="s">
        <v>76</v>
      </c>
      <c r="Y501" t="s">
        <v>67</v>
      </c>
      <c r="Z501" t="s">
        <v>35</v>
      </c>
      <c r="AA501">
        <f t="shared" si="138"/>
        <v>0</v>
      </c>
      <c r="AB501">
        <v>28</v>
      </c>
      <c r="AC501" t="s">
        <v>77</v>
      </c>
      <c r="AD501">
        <f t="shared" si="139"/>
        <v>3</v>
      </c>
      <c r="AE501" t="s">
        <v>55</v>
      </c>
      <c r="AF501" t="s">
        <v>38</v>
      </c>
      <c r="AG501">
        <f t="shared" si="129"/>
        <v>1</v>
      </c>
      <c r="AH501">
        <f t="shared" si="130"/>
        <v>0</v>
      </c>
      <c r="AI501">
        <f t="shared" si="131"/>
        <v>0</v>
      </c>
      <c r="AJ501">
        <f t="shared" si="132"/>
        <v>0</v>
      </c>
      <c r="AK501">
        <f t="shared" si="133"/>
        <v>0</v>
      </c>
      <c r="AL501">
        <f t="shared" si="134"/>
        <v>0</v>
      </c>
      <c r="AM501">
        <f t="shared" si="135"/>
        <v>0</v>
      </c>
      <c r="AN501">
        <f t="shared" si="123"/>
        <v>0</v>
      </c>
    </row>
    <row r="502" spans="1:40">
      <c r="A502" t="s">
        <v>1155</v>
      </c>
      <c r="B502" t="s">
        <v>24</v>
      </c>
      <c r="C502" t="s">
        <v>72</v>
      </c>
      <c r="D502" t="s">
        <v>1156</v>
      </c>
      <c r="E502" t="s">
        <v>225</v>
      </c>
      <c r="F502" t="s">
        <v>28</v>
      </c>
      <c r="G502">
        <f t="shared" si="124"/>
        <v>1</v>
      </c>
      <c r="H502">
        <f t="shared" si="125"/>
        <v>0</v>
      </c>
      <c r="I502">
        <f t="shared" si="126"/>
        <v>0</v>
      </c>
      <c r="J502">
        <f t="shared" si="127"/>
        <v>0</v>
      </c>
      <c r="K502">
        <f t="shared" si="128"/>
        <v>0</v>
      </c>
      <c r="L502" t="s">
        <v>29</v>
      </c>
      <c r="M502" t="s">
        <v>43</v>
      </c>
      <c r="N502">
        <f t="shared" si="136"/>
        <v>2</v>
      </c>
      <c r="O502" t="s">
        <v>52</v>
      </c>
      <c r="P502" t="s">
        <v>32</v>
      </c>
      <c r="Q502">
        <v>5</v>
      </c>
      <c r="R502">
        <v>7</v>
      </c>
      <c r="S502">
        <v>7</v>
      </c>
      <c r="T502">
        <v>7</v>
      </c>
      <c r="U502">
        <v>7</v>
      </c>
      <c r="V502">
        <v>7</v>
      </c>
      <c r="W502">
        <f t="shared" si="137"/>
        <v>6.666666666666667</v>
      </c>
      <c r="X502" t="s">
        <v>66</v>
      </c>
      <c r="Y502" t="s">
        <v>67</v>
      </c>
      <c r="Z502" t="s">
        <v>35</v>
      </c>
      <c r="AA502">
        <f t="shared" si="138"/>
        <v>0</v>
      </c>
      <c r="AB502">
        <v>32</v>
      </c>
      <c r="AC502" t="s">
        <v>100</v>
      </c>
      <c r="AD502">
        <f t="shared" si="139"/>
        <v>4</v>
      </c>
      <c r="AE502" t="s">
        <v>88</v>
      </c>
      <c r="AF502" t="s">
        <v>105</v>
      </c>
      <c r="AG502">
        <f t="shared" si="129"/>
        <v>0</v>
      </c>
      <c r="AH502">
        <f t="shared" si="130"/>
        <v>0</v>
      </c>
      <c r="AI502">
        <f t="shared" si="131"/>
        <v>0</v>
      </c>
      <c r="AJ502">
        <f t="shared" si="132"/>
        <v>0</v>
      </c>
      <c r="AK502">
        <f t="shared" si="133"/>
        <v>1</v>
      </c>
      <c r="AL502">
        <f t="shared" si="134"/>
        <v>0</v>
      </c>
      <c r="AM502">
        <f t="shared" si="135"/>
        <v>0</v>
      </c>
      <c r="AN502">
        <f t="shared" si="123"/>
        <v>0</v>
      </c>
    </row>
    <row r="503" spans="1:40" hidden="1">
      <c r="A503" t="s">
        <v>1157</v>
      </c>
      <c r="B503" t="s">
        <v>24</v>
      </c>
      <c r="C503" t="s">
        <v>25</v>
      </c>
      <c r="D503" t="s">
        <v>452</v>
      </c>
      <c r="E503" t="s">
        <v>907</v>
      </c>
      <c r="F503" t="s">
        <v>579</v>
      </c>
      <c r="G503">
        <f t="shared" si="124"/>
        <v>0</v>
      </c>
      <c r="H503">
        <f t="shared" si="125"/>
        <v>0</v>
      </c>
      <c r="I503">
        <f t="shared" si="126"/>
        <v>0</v>
      </c>
      <c r="J503">
        <f t="shared" si="127"/>
        <v>0</v>
      </c>
      <c r="K503">
        <f t="shared" si="128"/>
        <v>0</v>
      </c>
      <c r="L503" t="s">
        <v>29</v>
      </c>
      <c r="M503" t="s">
        <v>51</v>
      </c>
      <c r="N503">
        <f t="shared" si="136"/>
        <v>1</v>
      </c>
      <c r="O503" t="s">
        <v>44</v>
      </c>
      <c r="P503" t="s">
        <v>32</v>
      </c>
      <c r="Q503">
        <v>5</v>
      </c>
      <c r="R503">
        <v>6</v>
      </c>
      <c r="S503">
        <v>2</v>
      </c>
      <c r="T503">
        <v>3</v>
      </c>
      <c r="U503">
        <v>3</v>
      </c>
      <c r="V503">
        <v>5</v>
      </c>
      <c r="W503">
        <f t="shared" si="137"/>
        <v>4</v>
      </c>
      <c r="X503" t="s">
        <v>33</v>
      </c>
      <c r="Y503" t="s">
        <v>54</v>
      </c>
      <c r="Z503" t="s">
        <v>62</v>
      </c>
      <c r="AA503">
        <f t="shared" si="138"/>
        <v>1</v>
      </c>
      <c r="AB503">
        <v>34</v>
      </c>
      <c r="AC503" t="s">
        <v>100</v>
      </c>
      <c r="AD503">
        <f t="shared" si="139"/>
        <v>4</v>
      </c>
      <c r="AE503" t="s">
        <v>37</v>
      </c>
      <c r="AF503" t="s">
        <v>187</v>
      </c>
      <c r="AG503">
        <f t="shared" si="129"/>
        <v>0</v>
      </c>
      <c r="AH503">
        <f t="shared" si="130"/>
        <v>0</v>
      </c>
      <c r="AI503">
        <f t="shared" si="131"/>
        <v>1</v>
      </c>
      <c r="AJ503">
        <f t="shared" si="132"/>
        <v>0</v>
      </c>
      <c r="AK503">
        <f t="shared" si="133"/>
        <v>0</v>
      </c>
      <c r="AL503">
        <f t="shared" si="134"/>
        <v>0</v>
      </c>
      <c r="AM503">
        <f t="shared" si="135"/>
        <v>0</v>
      </c>
      <c r="AN503">
        <f t="shared" si="123"/>
        <v>0</v>
      </c>
    </row>
    <row r="504" spans="1:40">
      <c r="A504" t="s">
        <v>1158</v>
      </c>
      <c r="B504" t="s">
        <v>24</v>
      </c>
      <c r="C504" t="s">
        <v>25</v>
      </c>
      <c r="D504" t="s">
        <v>64</v>
      </c>
      <c r="E504" t="s">
        <v>1159</v>
      </c>
      <c r="F504" t="s">
        <v>28</v>
      </c>
      <c r="G504">
        <f t="shared" si="124"/>
        <v>1</v>
      </c>
      <c r="H504">
        <f t="shared" si="125"/>
        <v>0</v>
      </c>
      <c r="I504">
        <f t="shared" si="126"/>
        <v>0</v>
      </c>
      <c r="J504">
        <f t="shared" si="127"/>
        <v>0</v>
      </c>
      <c r="K504">
        <f t="shared" si="128"/>
        <v>0</v>
      </c>
      <c r="L504" t="s">
        <v>29</v>
      </c>
      <c r="M504" t="s">
        <v>51</v>
      </c>
      <c r="N504">
        <f t="shared" si="136"/>
        <v>1</v>
      </c>
      <c r="O504" t="s">
        <v>52</v>
      </c>
      <c r="P504" t="s">
        <v>32</v>
      </c>
      <c r="Q504">
        <v>2</v>
      </c>
      <c r="R504">
        <v>3</v>
      </c>
      <c r="S504">
        <v>3</v>
      </c>
      <c r="T504">
        <v>3</v>
      </c>
      <c r="U504">
        <v>3</v>
      </c>
      <c r="V504">
        <v>2</v>
      </c>
      <c r="W504">
        <f t="shared" si="137"/>
        <v>2.6666666666666665</v>
      </c>
      <c r="X504" t="s">
        <v>66</v>
      </c>
      <c r="Y504" t="s">
        <v>54</v>
      </c>
      <c r="Z504" t="s">
        <v>35</v>
      </c>
      <c r="AA504">
        <f t="shared" si="138"/>
        <v>0</v>
      </c>
      <c r="AB504">
        <v>33</v>
      </c>
      <c r="AC504" t="s">
        <v>36</v>
      </c>
      <c r="AD504" t="str">
        <f t="shared" si="139"/>
        <v xml:space="preserve"> </v>
      </c>
      <c r="AE504" t="s">
        <v>55</v>
      </c>
      <c r="AF504" t="s">
        <v>56</v>
      </c>
      <c r="AG504">
        <f t="shared" si="129"/>
        <v>0</v>
      </c>
      <c r="AH504">
        <f t="shared" si="130"/>
        <v>1</v>
      </c>
      <c r="AI504">
        <f t="shared" si="131"/>
        <v>0</v>
      </c>
      <c r="AJ504">
        <f t="shared" si="132"/>
        <v>0</v>
      </c>
      <c r="AK504">
        <f t="shared" si="133"/>
        <v>0</v>
      </c>
      <c r="AL504">
        <f t="shared" si="134"/>
        <v>0</v>
      </c>
      <c r="AM504">
        <f t="shared" si="135"/>
        <v>0</v>
      </c>
      <c r="AN504">
        <f t="shared" si="123"/>
        <v>0</v>
      </c>
    </row>
    <row r="505" spans="1:40">
      <c r="A505" t="s">
        <v>1160</v>
      </c>
      <c r="B505" t="s">
        <v>24</v>
      </c>
      <c r="C505" t="s">
        <v>25</v>
      </c>
      <c r="D505" t="s">
        <v>1161</v>
      </c>
      <c r="E505" t="s">
        <v>204</v>
      </c>
      <c r="F505" t="s">
        <v>28</v>
      </c>
      <c r="G505">
        <f t="shared" si="124"/>
        <v>1</v>
      </c>
      <c r="H505">
        <f t="shared" si="125"/>
        <v>0</v>
      </c>
      <c r="I505">
        <f t="shared" si="126"/>
        <v>0</v>
      </c>
      <c r="J505">
        <f t="shared" si="127"/>
        <v>0</v>
      </c>
      <c r="K505">
        <f t="shared" si="128"/>
        <v>0</v>
      </c>
      <c r="L505" t="s">
        <v>42</v>
      </c>
      <c r="M505" t="s">
        <v>51</v>
      </c>
      <c r="N505">
        <f t="shared" si="136"/>
        <v>1</v>
      </c>
      <c r="O505" t="s">
        <v>52</v>
      </c>
      <c r="P505" t="s">
        <v>52</v>
      </c>
      <c r="Q505">
        <v>5</v>
      </c>
      <c r="R505">
        <v>2</v>
      </c>
      <c r="S505">
        <v>5</v>
      </c>
      <c r="T505">
        <v>5</v>
      </c>
      <c r="U505">
        <v>3</v>
      </c>
      <c r="V505">
        <v>4</v>
      </c>
      <c r="W505">
        <f t="shared" si="137"/>
        <v>4</v>
      </c>
      <c r="X505" t="s">
        <v>66</v>
      </c>
      <c r="Y505" t="s">
        <v>67</v>
      </c>
      <c r="Z505" t="s">
        <v>35</v>
      </c>
      <c r="AA505">
        <f t="shared" si="138"/>
        <v>0</v>
      </c>
      <c r="AB505">
        <v>25</v>
      </c>
      <c r="AC505" t="s">
        <v>77</v>
      </c>
      <c r="AD505">
        <f t="shared" si="139"/>
        <v>3</v>
      </c>
      <c r="AE505" t="s">
        <v>37</v>
      </c>
      <c r="AF505" t="s">
        <v>187</v>
      </c>
      <c r="AG505">
        <f t="shared" si="129"/>
        <v>0</v>
      </c>
      <c r="AH505">
        <f t="shared" si="130"/>
        <v>0</v>
      </c>
      <c r="AI505">
        <f t="shared" si="131"/>
        <v>1</v>
      </c>
      <c r="AJ505">
        <f t="shared" si="132"/>
        <v>0</v>
      </c>
      <c r="AK505">
        <f t="shared" si="133"/>
        <v>0</v>
      </c>
      <c r="AL505">
        <f t="shared" si="134"/>
        <v>0</v>
      </c>
      <c r="AM505">
        <f t="shared" si="135"/>
        <v>0</v>
      </c>
      <c r="AN505">
        <f t="shared" si="123"/>
        <v>0</v>
      </c>
    </row>
    <row r="506" spans="1:40" hidden="1">
      <c r="A506" t="s">
        <v>1162</v>
      </c>
      <c r="B506" t="s">
        <v>24</v>
      </c>
      <c r="C506" t="s">
        <v>72</v>
      </c>
      <c r="D506" t="s">
        <v>1163</v>
      </c>
      <c r="E506" t="s">
        <v>1164</v>
      </c>
      <c r="F506" t="s">
        <v>28</v>
      </c>
      <c r="G506">
        <f t="shared" si="124"/>
        <v>1</v>
      </c>
      <c r="H506">
        <f t="shared" si="125"/>
        <v>0</v>
      </c>
      <c r="I506">
        <f t="shared" si="126"/>
        <v>0</v>
      </c>
      <c r="J506">
        <f t="shared" si="127"/>
        <v>0</v>
      </c>
      <c r="K506">
        <f t="shared" si="128"/>
        <v>0</v>
      </c>
      <c r="L506" t="s">
        <v>29</v>
      </c>
      <c r="M506" t="s">
        <v>51</v>
      </c>
      <c r="N506">
        <f t="shared" si="136"/>
        <v>1</v>
      </c>
      <c r="O506" t="s">
        <v>52</v>
      </c>
      <c r="P506" t="s">
        <v>32</v>
      </c>
      <c r="Q506">
        <v>4</v>
      </c>
      <c r="R506">
        <v>2</v>
      </c>
      <c r="S506">
        <v>5</v>
      </c>
      <c r="T506">
        <v>2</v>
      </c>
      <c r="U506">
        <v>4</v>
      </c>
      <c r="V506">
        <v>4</v>
      </c>
      <c r="W506">
        <f t="shared" si="137"/>
        <v>3.5</v>
      </c>
      <c r="X506" t="s">
        <v>76</v>
      </c>
      <c r="Y506" t="s">
        <v>54</v>
      </c>
      <c r="Z506" t="s">
        <v>62</v>
      </c>
      <c r="AA506">
        <f t="shared" si="138"/>
        <v>1</v>
      </c>
      <c r="AB506">
        <v>35</v>
      </c>
      <c r="AC506" t="s">
        <v>100</v>
      </c>
      <c r="AD506">
        <f t="shared" si="139"/>
        <v>4</v>
      </c>
      <c r="AE506" t="s">
        <v>37</v>
      </c>
      <c r="AF506" t="s">
        <v>187</v>
      </c>
      <c r="AG506">
        <f t="shared" si="129"/>
        <v>0</v>
      </c>
      <c r="AH506">
        <f t="shared" si="130"/>
        <v>0</v>
      </c>
      <c r="AI506">
        <f t="shared" si="131"/>
        <v>1</v>
      </c>
      <c r="AJ506">
        <f t="shared" si="132"/>
        <v>0</v>
      </c>
      <c r="AK506">
        <f t="shared" si="133"/>
        <v>0</v>
      </c>
      <c r="AL506">
        <f t="shared" si="134"/>
        <v>0</v>
      </c>
      <c r="AM506">
        <f t="shared" si="135"/>
        <v>0</v>
      </c>
      <c r="AN506">
        <f t="shared" si="123"/>
        <v>0</v>
      </c>
    </row>
    <row r="507" spans="1:40" hidden="1">
      <c r="A507" t="s">
        <v>1165</v>
      </c>
      <c r="B507" t="s">
        <v>24</v>
      </c>
      <c r="C507" t="s">
        <v>72</v>
      </c>
      <c r="D507" t="s">
        <v>300</v>
      </c>
      <c r="E507" t="s">
        <v>232</v>
      </c>
      <c r="F507" t="s">
        <v>52</v>
      </c>
      <c r="G507">
        <f t="shared" si="124"/>
        <v>0</v>
      </c>
      <c r="H507">
        <f t="shared" si="125"/>
        <v>0</v>
      </c>
      <c r="I507">
        <f t="shared" si="126"/>
        <v>0</v>
      </c>
      <c r="J507">
        <f t="shared" si="127"/>
        <v>0</v>
      </c>
      <c r="K507">
        <f t="shared" si="128"/>
        <v>0</v>
      </c>
      <c r="L507" t="s">
        <v>29</v>
      </c>
      <c r="M507" t="s">
        <v>91</v>
      </c>
      <c r="N507">
        <f t="shared" si="136"/>
        <v>3</v>
      </c>
      <c r="O507" t="s">
        <v>52</v>
      </c>
      <c r="P507" t="s">
        <v>32</v>
      </c>
      <c r="Q507">
        <v>6</v>
      </c>
      <c r="R507">
        <v>6</v>
      </c>
      <c r="S507">
        <v>7</v>
      </c>
      <c r="T507">
        <v>7</v>
      </c>
      <c r="U507">
        <v>6</v>
      </c>
      <c r="V507">
        <v>7</v>
      </c>
      <c r="W507">
        <f t="shared" si="137"/>
        <v>6.5</v>
      </c>
      <c r="X507" t="s">
        <v>53</v>
      </c>
      <c r="Y507" t="s">
        <v>110</v>
      </c>
      <c r="Z507" t="s">
        <v>62</v>
      </c>
      <c r="AA507">
        <f t="shared" si="138"/>
        <v>1</v>
      </c>
      <c r="AB507">
        <v>30</v>
      </c>
      <c r="AC507" t="s">
        <v>100</v>
      </c>
      <c r="AD507">
        <f t="shared" si="139"/>
        <v>4</v>
      </c>
      <c r="AE507" t="s">
        <v>46</v>
      </c>
      <c r="AF507" t="s">
        <v>38</v>
      </c>
      <c r="AG507">
        <f t="shared" si="129"/>
        <v>1</v>
      </c>
      <c r="AH507">
        <f t="shared" si="130"/>
        <v>0</v>
      </c>
      <c r="AI507">
        <f t="shared" si="131"/>
        <v>0</v>
      </c>
      <c r="AJ507">
        <f t="shared" si="132"/>
        <v>0</v>
      </c>
      <c r="AK507">
        <f t="shared" si="133"/>
        <v>0</v>
      </c>
      <c r="AL507">
        <f t="shared" si="134"/>
        <v>0</v>
      </c>
      <c r="AM507">
        <f t="shared" si="135"/>
        <v>0</v>
      </c>
      <c r="AN507">
        <f t="shared" si="123"/>
        <v>0</v>
      </c>
    </row>
    <row r="508" spans="1:40">
      <c r="A508" t="s">
        <v>1166</v>
      </c>
      <c r="B508" t="s">
        <v>24</v>
      </c>
      <c r="C508" t="s">
        <v>72</v>
      </c>
      <c r="D508" t="s">
        <v>1167</v>
      </c>
      <c r="E508" t="s">
        <v>383</v>
      </c>
      <c r="F508" t="s">
        <v>28</v>
      </c>
      <c r="G508">
        <f t="shared" si="124"/>
        <v>1</v>
      </c>
      <c r="H508">
        <f t="shared" si="125"/>
        <v>0</v>
      </c>
      <c r="I508">
        <f t="shared" si="126"/>
        <v>0</v>
      </c>
      <c r="J508">
        <f t="shared" si="127"/>
        <v>0</v>
      </c>
      <c r="K508">
        <f t="shared" si="128"/>
        <v>0</v>
      </c>
      <c r="L508" t="s">
        <v>29</v>
      </c>
      <c r="M508" t="s">
        <v>43</v>
      </c>
      <c r="N508">
        <f t="shared" si="136"/>
        <v>2</v>
      </c>
      <c r="O508" t="s">
        <v>116</v>
      </c>
      <c r="P508" t="s">
        <v>32</v>
      </c>
      <c r="Q508">
        <v>3</v>
      </c>
      <c r="R508">
        <v>3</v>
      </c>
      <c r="S508">
        <v>5</v>
      </c>
      <c r="T508">
        <v>4</v>
      </c>
      <c r="U508">
        <v>4</v>
      </c>
      <c r="V508">
        <v>4</v>
      </c>
      <c r="W508">
        <f t="shared" si="137"/>
        <v>3.8333333333333335</v>
      </c>
      <c r="X508" t="s">
        <v>76</v>
      </c>
      <c r="Y508" t="s">
        <v>67</v>
      </c>
      <c r="Z508" t="s">
        <v>35</v>
      </c>
      <c r="AA508">
        <f t="shared" si="138"/>
        <v>0</v>
      </c>
      <c r="AB508">
        <v>48</v>
      </c>
      <c r="AC508" t="s">
        <v>77</v>
      </c>
      <c r="AD508">
        <f t="shared" si="139"/>
        <v>3</v>
      </c>
      <c r="AE508" t="s">
        <v>37</v>
      </c>
      <c r="AF508" t="s">
        <v>38</v>
      </c>
      <c r="AG508">
        <f t="shared" si="129"/>
        <v>1</v>
      </c>
      <c r="AH508">
        <f t="shared" si="130"/>
        <v>0</v>
      </c>
      <c r="AI508">
        <f t="shared" si="131"/>
        <v>0</v>
      </c>
      <c r="AJ508">
        <f t="shared" si="132"/>
        <v>0</v>
      </c>
      <c r="AK508">
        <f t="shared" si="133"/>
        <v>0</v>
      </c>
      <c r="AL508">
        <f t="shared" si="134"/>
        <v>0</v>
      </c>
      <c r="AM508">
        <f t="shared" si="135"/>
        <v>0</v>
      </c>
      <c r="AN508">
        <f t="shared" si="123"/>
        <v>0</v>
      </c>
    </row>
    <row r="509" spans="1:40">
      <c r="A509" t="s">
        <v>1168</v>
      </c>
      <c r="B509" t="s">
        <v>24</v>
      </c>
      <c r="C509" t="s">
        <v>72</v>
      </c>
      <c r="D509" t="s">
        <v>312</v>
      </c>
      <c r="E509" t="s">
        <v>383</v>
      </c>
      <c r="F509" t="s">
        <v>28</v>
      </c>
      <c r="G509">
        <f t="shared" si="124"/>
        <v>1</v>
      </c>
      <c r="H509">
        <f t="shared" si="125"/>
        <v>0</v>
      </c>
      <c r="I509">
        <f t="shared" si="126"/>
        <v>0</v>
      </c>
      <c r="J509">
        <f t="shared" si="127"/>
        <v>0</v>
      </c>
      <c r="K509">
        <f t="shared" si="128"/>
        <v>0</v>
      </c>
      <c r="L509" t="s">
        <v>29</v>
      </c>
      <c r="M509" t="s">
        <v>91</v>
      </c>
      <c r="N509">
        <f t="shared" si="136"/>
        <v>3</v>
      </c>
      <c r="O509" t="s">
        <v>44</v>
      </c>
      <c r="P509" t="s">
        <v>82</v>
      </c>
      <c r="Q509">
        <v>5</v>
      </c>
      <c r="R509">
        <v>8</v>
      </c>
      <c r="S509">
        <v>5</v>
      </c>
      <c r="T509">
        <v>5</v>
      </c>
      <c r="U509">
        <v>5</v>
      </c>
      <c r="V509">
        <v>4</v>
      </c>
      <c r="W509">
        <f t="shared" si="137"/>
        <v>5.333333333333333</v>
      </c>
      <c r="X509" t="s">
        <v>53</v>
      </c>
      <c r="Y509" t="s">
        <v>34</v>
      </c>
      <c r="Z509" t="s">
        <v>35</v>
      </c>
      <c r="AA509">
        <f t="shared" si="138"/>
        <v>0</v>
      </c>
      <c r="AB509">
        <v>32</v>
      </c>
      <c r="AC509" t="s">
        <v>100</v>
      </c>
      <c r="AD509">
        <f t="shared" si="139"/>
        <v>4</v>
      </c>
      <c r="AE509" t="s">
        <v>46</v>
      </c>
      <c r="AF509" t="s">
        <v>38</v>
      </c>
      <c r="AG509">
        <f t="shared" si="129"/>
        <v>1</v>
      </c>
      <c r="AH509">
        <f t="shared" si="130"/>
        <v>0</v>
      </c>
      <c r="AI509">
        <f t="shared" si="131"/>
        <v>0</v>
      </c>
      <c r="AJ509">
        <f t="shared" si="132"/>
        <v>0</v>
      </c>
      <c r="AK509">
        <f t="shared" si="133"/>
        <v>0</v>
      </c>
      <c r="AL509">
        <f t="shared" si="134"/>
        <v>0</v>
      </c>
      <c r="AM509">
        <f t="shared" si="135"/>
        <v>0</v>
      </c>
      <c r="AN509">
        <f t="shared" si="123"/>
        <v>0</v>
      </c>
    </row>
    <row r="510" spans="1:40">
      <c r="A510" t="s">
        <v>1169</v>
      </c>
      <c r="B510" t="s">
        <v>24</v>
      </c>
      <c r="C510" t="s">
        <v>72</v>
      </c>
      <c r="D510" t="s">
        <v>1098</v>
      </c>
      <c r="E510" t="s">
        <v>1170</v>
      </c>
      <c r="F510" t="s">
        <v>52</v>
      </c>
      <c r="G510">
        <f t="shared" si="124"/>
        <v>0</v>
      </c>
      <c r="H510">
        <f t="shared" si="125"/>
        <v>0</v>
      </c>
      <c r="I510">
        <f t="shared" si="126"/>
        <v>0</v>
      </c>
      <c r="J510">
        <f t="shared" si="127"/>
        <v>0</v>
      </c>
      <c r="K510">
        <f t="shared" si="128"/>
        <v>0</v>
      </c>
      <c r="L510" t="s">
        <v>29</v>
      </c>
      <c r="M510" t="s">
        <v>43</v>
      </c>
      <c r="N510">
        <f t="shared" si="136"/>
        <v>2</v>
      </c>
      <c r="O510" t="s">
        <v>87</v>
      </c>
      <c r="P510" t="s">
        <v>32</v>
      </c>
      <c r="Q510">
        <v>4</v>
      </c>
      <c r="R510">
        <v>5</v>
      </c>
      <c r="S510">
        <v>4</v>
      </c>
      <c r="T510">
        <v>5</v>
      </c>
      <c r="U510">
        <v>5</v>
      </c>
      <c r="V510">
        <v>6</v>
      </c>
      <c r="W510">
        <f t="shared" si="137"/>
        <v>4.833333333333333</v>
      </c>
      <c r="X510" t="s">
        <v>66</v>
      </c>
      <c r="Y510" t="s">
        <v>54</v>
      </c>
      <c r="Z510" t="s">
        <v>35</v>
      </c>
      <c r="AA510">
        <f t="shared" si="138"/>
        <v>0</v>
      </c>
      <c r="AB510">
        <v>27</v>
      </c>
      <c r="AC510" t="s">
        <v>77</v>
      </c>
      <c r="AD510">
        <f t="shared" si="139"/>
        <v>3</v>
      </c>
      <c r="AE510" t="s">
        <v>1073</v>
      </c>
      <c r="AF510" t="s">
        <v>146</v>
      </c>
      <c r="AG510">
        <f t="shared" si="129"/>
        <v>0</v>
      </c>
      <c r="AH510">
        <f t="shared" si="130"/>
        <v>0</v>
      </c>
      <c r="AI510">
        <f t="shared" si="131"/>
        <v>0</v>
      </c>
      <c r="AJ510">
        <f t="shared" si="132"/>
        <v>1</v>
      </c>
      <c r="AK510">
        <f t="shared" si="133"/>
        <v>0</v>
      </c>
      <c r="AL510">
        <f t="shared" si="134"/>
        <v>0</v>
      </c>
      <c r="AM510">
        <f t="shared" si="135"/>
        <v>0</v>
      </c>
      <c r="AN510">
        <f t="shared" si="123"/>
        <v>0</v>
      </c>
    </row>
    <row r="511" spans="1:40">
      <c r="A511" t="s">
        <v>1171</v>
      </c>
      <c r="B511" t="s">
        <v>24</v>
      </c>
      <c r="C511" t="s">
        <v>72</v>
      </c>
      <c r="D511" t="s">
        <v>1172</v>
      </c>
      <c r="E511" t="s">
        <v>153</v>
      </c>
      <c r="F511" t="s">
        <v>52</v>
      </c>
      <c r="G511">
        <f t="shared" si="124"/>
        <v>0</v>
      </c>
      <c r="H511">
        <f t="shared" si="125"/>
        <v>0</v>
      </c>
      <c r="I511">
        <f t="shared" si="126"/>
        <v>0</v>
      </c>
      <c r="J511">
        <f t="shared" si="127"/>
        <v>0</v>
      </c>
      <c r="K511">
        <f t="shared" si="128"/>
        <v>0</v>
      </c>
      <c r="L511" t="s">
        <v>42</v>
      </c>
      <c r="M511" t="s">
        <v>43</v>
      </c>
      <c r="N511">
        <f t="shared" si="136"/>
        <v>2</v>
      </c>
      <c r="O511" t="s">
        <v>116</v>
      </c>
      <c r="P511" t="s">
        <v>32</v>
      </c>
      <c r="Q511">
        <v>7</v>
      </c>
      <c r="R511">
        <v>9</v>
      </c>
      <c r="S511">
        <v>5</v>
      </c>
      <c r="T511">
        <v>6</v>
      </c>
      <c r="U511">
        <v>6</v>
      </c>
      <c r="V511">
        <v>7</v>
      </c>
      <c r="W511">
        <f t="shared" si="137"/>
        <v>6.666666666666667</v>
      </c>
      <c r="X511" t="s">
        <v>53</v>
      </c>
      <c r="Y511" t="s">
        <v>52</v>
      </c>
      <c r="Z511" t="s">
        <v>35</v>
      </c>
      <c r="AA511">
        <f t="shared" si="138"/>
        <v>0</v>
      </c>
      <c r="AB511">
        <v>27</v>
      </c>
      <c r="AC511" t="s">
        <v>100</v>
      </c>
      <c r="AD511">
        <f t="shared" si="139"/>
        <v>4</v>
      </c>
      <c r="AE511" t="s">
        <v>37</v>
      </c>
      <c r="AF511" t="s">
        <v>105</v>
      </c>
      <c r="AG511">
        <f t="shared" si="129"/>
        <v>0</v>
      </c>
      <c r="AH511">
        <f t="shared" si="130"/>
        <v>0</v>
      </c>
      <c r="AI511">
        <f t="shared" si="131"/>
        <v>0</v>
      </c>
      <c r="AJ511">
        <f t="shared" si="132"/>
        <v>0</v>
      </c>
      <c r="AK511">
        <f t="shared" si="133"/>
        <v>1</v>
      </c>
      <c r="AL511">
        <f t="shared" si="134"/>
        <v>0</v>
      </c>
      <c r="AM511">
        <f t="shared" si="135"/>
        <v>0</v>
      </c>
      <c r="AN511">
        <f t="shared" si="123"/>
        <v>0</v>
      </c>
    </row>
    <row r="512" spans="1:40">
      <c r="A512" t="s">
        <v>1173</v>
      </c>
      <c r="B512" t="s">
        <v>24</v>
      </c>
      <c r="C512" t="s">
        <v>135</v>
      </c>
      <c r="D512" t="s">
        <v>1174</v>
      </c>
      <c r="E512" t="s">
        <v>345</v>
      </c>
      <c r="F512" t="s">
        <v>75</v>
      </c>
      <c r="G512">
        <f t="shared" si="124"/>
        <v>0</v>
      </c>
      <c r="H512">
        <f t="shared" si="125"/>
        <v>0</v>
      </c>
      <c r="I512">
        <f t="shared" si="126"/>
        <v>0</v>
      </c>
      <c r="J512">
        <f t="shared" si="127"/>
        <v>0</v>
      </c>
      <c r="K512">
        <f t="shared" si="128"/>
        <v>0</v>
      </c>
      <c r="L512" t="s">
        <v>29</v>
      </c>
      <c r="M512" t="s">
        <v>51</v>
      </c>
      <c r="N512">
        <f t="shared" si="136"/>
        <v>1</v>
      </c>
      <c r="O512" t="s">
        <v>52</v>
      </c>
      <c r="P512" t="s">
        <v>45</v>
      </c>
      <c r="Q512">
        <v>3</v>
      </c>
      <c r="R512">
        <v>6</v>
      </c>
      <c r="S512">
        <v>7</v>
      </c>
      <c r="T512">
        <v>6</v>
      </c>
      <c r="U512">
        <v>4</v>
      </c>
      <c r="V512">
        <v>4</v>
      </c>
      <c r="W512">
        <f t="shared" si="137"/>
        <v>5</v>
      </c>
      <c r="X512" t="s">
        <v>76</v>
      </c>
      <c r="Y512" t="s">
        <v>54</v>
      </c>
      <c r="Z512" t="s">
        <v>35</v>
      </c>
      <c r="AA512">
        <f t="shared" si="138"/>
        <v>0</v>
      </c>
      <c r="AB512">
        <v>24</v>
      </c>
      <c r="AC512" t="s">
        <v>77</v>
      </c>
      <c r="AD512">
        <f t="shared" si="139"/>
        <v>3</v>
      </c>
      <c r="AE512" t="s">
        <v>37</v>
      </c>
      <c r="AF512" t="s">
        <v>187</v>
      </c>
      <c r="AG512">
        <f t="shared" si="129"/>
        <v>0</v>
      </c>
      <c r="AH512">
        <f t="shared" si="130"/>
        <v>0</v>
      </c>
      <c r="AI512">
        <f t="shared" si="131"/>
        <v>1</v>
      </c>
      <c r="AJ512">
        <f t="shared" si="132"/>
        <v>0</v>
      </c>
      <c r="AK512">
        <f t="shared" si="133"/>
        <v>0</v>
      </c>
      <c r="AL512">
        <f t="shared" si="134"/>
        <v>0</v>
      </c>
      <c r="AM512">
        <f t="shared" si="135"/>
        <v>0</v>
      </c>
      <c r="AN512">
        <f t="shared" si="123"/>
        <v>0</v>
      </c>
    </row>
    <row r="513" spans="1:40">
      <c r="A513" t="s">
        <v>1175</v>
      </c>
      <c r="B513" t="s">
        <v>24</v>
      </c>
      <c r="C513" t="s">
        <v>72</v>
      </c>
      <c r="D513" t="s">
        <v>511</v>
      </c>
      <c r="E513" t="s">
        <v>298</v>
      </c>
      <c r="F513" t="s">
        <v>70</v>
      </c>
      <c r="G513">
        <f t="shared" si="124"/>
        <v>0</v>
      </c>
      <c r="H513">
        <f t="shared" si="125"/>
        <v>0</v>
      </c>
      <c r="I513">
        <f t="shared" si="126"/>
        <v>1</v>
      </c>
      <c r="J513">
        <f t="shared" si="127"/>
        <v>0</v>
      </c>
      <c r="K513">
        <f t="shared" si="128"/>
        <v>0</v>
      </c>
      <c r="L513" t="s">
        <v>29</v>
      </c>
      <c r="M513" t="s">
        <v>60</v>
      </c>
      <c r="N513">
        <f t="shared" si="136"/>
        <v>7</v>
      </c>
      <c r="O513" t="s">
        <v>44</v>
      </c>
      <c r="P513" t="s">
        <v>45</v>
      </c>
      <c r="Q513">
        <v>9</v>
      </c>
      <c r="R513">
        <v>9</v>
      </c>
      <c r="S513">
        <v>9</v>
      </c>
      <c r="T513">
        <v>9</v>
      </c>
      <c r="U513">
        <v>8</v>
      </c>
      <c r="V513">
        <v>8</v>
      </c>
      <c r="W513">
        <f t="shared" si="137"/>
        <v>8.6666666666666661</v>
      </c>
      <c r="X513" t="s">
        <v>66</v>
      </c>
      <c r="Y513" t="s">
        <v>67</v>
      </c>
      <c r="Z513" t="s">
        <v>35</v>
      </c>
      <c r="AA513">
        <f t="shared" si="138"/>
        <v>0</v>
      </c>
      <c r="AB513">
        <v>42</v>
      </c>
      <c r="AC513" t="s">
        <v>244</v>
      </c>
      <c r="AD513">
        <f t="shared" si="139"/>
        <v>5</v>
      </c>
      <c r="AE513" t="s">
        <v>46</v>
      </c>
      <c r="AF513" t="s">
        <v>38</v>
      </c>
      <c r="AG513">
        <f t="shared" si="129"/>
        <v>1</v>
      </c>
      <c r="AH513">
        <f t="shared" si="130"/>
        <v>0</v>
      </c>
      <c r="AI513">
        <f t="shared" si="131"/>
        <v>0</v>
      </c>
      <c r="AJ513">
        <f t="shared" si="132"/>
        <v>0</v>
      </c>
      <c r="AK513">
        <f t="shared" si="133"/>
        <v>0</v>
      </c>
      <c r="AL513">
        <f t="shared" si="134"/>
        <v>0</v>
      </c>
      <c r="AM513">
        <f t="shared" si="135"/>
        <v>0</v>
      </c>
      <c r="AN513">
        <f t="shared" si="123"/>
        <v>0</v>
      </c>
    </row>
    <row r="514" spans="1:40">
      <c r="A514" t="s">
        <v>1176</v>
      </c>
      <c r="B514" t="s">
        <v>24</v>
      </c>
      <c r="C514" t="s">
        <v>72</v>
      </c>
      <c r="D514" t="s">
        <v>1177</v>
      </c>
      <c r="E514" t="s">
        <v>283</v>
      </c>
      <c r="F514" t="s">
        <v>52</v>
      </c>
      <c r="G514">
        <f t="shared" si="124"/>
        <v>0</v>
      </c>
      <c r="H514">
        <f t="shared" si="125"/>
        <v>0</v>
      </c>
      <c r="I514">
        <f t="shared" si="126"/>
        <v>0</v>
      </c>
      <c r="J514">
        <f t="shared" si="127"/>
        <v>0</v>
      </c>
      <c r="K514">
        <f t="shared" si="128"/>
        <v>0</v>
      </c>
      <c r="L514" t="s">
        <v>42</v>
      </c>
      <c r="M514" t="s">
        <v>43</v>
      </c>
      <c r="N514">
        <f t="shared" si="136"/>
        <v>2</v>
      </c>
      <c r="O514" t="s">
        <v>116</v>
      </c>
      <c r="P514" t="s">
        <v>32</v>
      </c>
      <c r="Q514">
        <v>8</v>
      </c>
      <c r="R514">
        <v>6</v>
      </c>
      <c r="S514">
        <v>6</v>
      </c>
      <c r="T514">
        <v>8</v>
      </c>
      <c r="U514">
        <v>7</v>
      </c>
      <c r="V514">
        <v>8</v>
      </c>
      <c r="W514">
        <f t="shared" si="137"/>
        <v>7.166666666666667</v>
      </c>
      <c r="X514" t="s">
        <v>76</v>
      </c>
      <c r="Y514" t="s">
        <v>67</v>
      </c>
      <c r="Z514" t="s">
        <v>35</v>
      </c>
      <c r="AA514">
        <f t="shared" si="138"/>
        <v>0</v>
      </c>
      <c r="AB514">
        <v>24</v>
      </c>
      <c r="AC514" t="s">
        <v>77</v>
      </c>
      <c r="AD514">
        <f t="shared" si="139"/>
        <v>3</v>
      </c>
      <c r="AE514" t="s">
        <v>88</v>
      </c>
      <c r="AF514" t="s">
        <v>38</v>
      </c>
      <c r="AG514">
        <f t="shared" si="129"/>
        <v>1</v>
      </c>
      <c r="AH514">
        <f t="shared" si="130"/>
        <v>0</v>
      </c>
      <c r="AI514">
        <f t="shared" si="131"/>
        <v>0</v>
      </c>
      <c r="AJ514">
        <f t="shared" si="132"/>
        <v>0</v>
      </c>
      <c r="AK514">
        <f t="shared" si="133"/>
        <v>0</v>
      </c>
      <c r="AL514">
        <f t="shared" si="134"/>
        <v>0</v>
      </c>
      <c r="AM514">
        <f t="shared" si="135"/>
        <v>0</v>
      </c>
      <c r="AN514">
        <f t="shared" ref="AN514:AN577" si="140">IF(AF514="South America",1,0)</f>
        <v>0</v>
      </c>
    </row>
    <row r="515" spans="1:40">
      <c r="A515" t="s">
        <v>942</v>
      </c>
      <c r="B515" t="s">
        <v>24</v>
      </c>
      <c r="C515" t="s">
        <v>135</v>
      </c>
      <c r="D515" t="s">
        <v>40</v>
      </c>
      <c r="E515" t="s">
        <v>286</v>
      </c>
      <c r="F515" t="s">
        <v>547</v>
      </c>
      <c r="G515">
        <f t="shared" ref="G515:G578" si="141">IF(F515="Data Analyst", 1, 0)</f>
        <v>0</v>
      </c>
      <c r="H515">
        <f t="shared" ref="H515:H578" si="142">IF(F515="Data Engineer",1,0)</f>
        <v>0</v>
      </c>
      <c r="I515">
        <f t="shared" ref="I515:I578" si="143">IF(F515="Data Scientist",1,0)</f>
        <v>0</v>
      </c>
      <c r="J515">
        <f t="shared" ref="J515:J578" si="144">IF(F515="BI Developer/Engineer", 1, 0)</f>
        <v>0</v>
      </c>
      <c r="K515">
        <f t="shared" ref="K515:K578" si="145">IF(F515="Database Developer", 1, 0)</f>
        <v>0</v>
      </c>
      <c r="L515" t="s">
        <v>42</v>
      </c>
      <c r="M515" t="s">
        <v>51</v>
      </c>
      <c r="N515">
        <f t="shared" si="136"/>
        <v>1</v>
      </c>
      <c r="O515" t="s">
        <v>116</v>
      </c>
      <c r="P515" t="s">
        <v>45</v>
      </c>
      <c r="Q515">
        <v>2</v>
      </c>
      <c r="R515">
        <v>5</v>
      </c>
      <c r="S515">
        <v>2</v>
      </c>
      <c r="T515">
        <v>8</v>
      </c>
      <c r="U515">
        <v>9</v>
      </c>
      <c r="V515">
        <v>10</v>
      </c>
      <c r="W515">
        <f t="shared" si="137"/>
        <v>6</v>
      </c>
      <c r="X515" t="s">
        <v>66</v>
      </c>
      <c r="Y515" t="s">
        <v>34</v>
      </c>
      <c r="Z515" t="s">
        <v>35</v>
      </c>
      <c r="AA515">
        <f t="shared" si="138"/>
        <v>0</v>
      </c>
      <c r="AB515">
        <v>26</v>
      </c>
      <c r="AC515" t="s">
        <v>100</v>
      </c>
      <c r="AD515">
        <f t="shared" si="139"/>
        <v>4</v>
      </c>
      <c r="AE515" t="s">
        <v>37</v>
      </c>
      <c r="AF515" t="s">
        <v>187</v>
      </c>
      <c r="AG515">
        <f t="shared" ref="AG515:AG578" si="146">IF(AF515="North America", 1, 0)</f>
        <v>0</v>
      </c>
      <c r="AH515">
        <f t="shared" ref="AH515:AH578" si="147">IF(AF515="Africa", 1, 0)</f>
        <v>0</v>
      </c>
      <c r="AI515">
        <f t="shared" ref="AI515:AI578" si="148">IF(AF515="Europe", 1, 0)</f>
        <v>1</v>
      </c>
      <c r="AJ515">
        <f t="shared" ref="AJ515:AJ578" si="149">IF(AF515="India", 1, 0)</f>
        <v>0</v>
      </c>
      <c r="AK515">
        <f t="shared" ref="AK515:AK578" si="150">IF(AF515="United Kingdom", 1, 0)</f>
        <v>0</v>
      </c>
      <c r="AL515">
        <f t="shared" ref="AL515:AL578" si="151">IF(AF515="Asia", 1, 0)</f>
        <v>0</v>
      </c>
      <c r="AM515">
        <f t="shared" ref="AM515:AM578" si="152">IF(AF515="Australia", 1, 0)</f>
        <v>0</v>
      </c>
      <c r="AN515">
        <f t="shared" si="140"/>
        <v>0</v>
      </c>
    </row>
    <row r="516" spans="1:40">
      <c r="A516" t="s">
        <v>1180</v>
      </c>
      <c r="B516" t="s">
        <v>24</v>
      </c>
      <c r="C516" t="s">
        <v>72</v>
      </c>
      <c r="D516" t="s">
        <v>563</v>
      </c>
      <c r="E516" t="s">
        <v>123</v>
      </c>
      <c r="F516" t="s">
        <v>28</v>
      </c>
      <c r="G516">
        <f t="shared" si="141"/>
        <v>1</v>
      </c>
      <c r="H516">
        <f t="shared" si="142"/>
        <v>0</v>
      </c>
      <c r="I516">
        <f t="shared" si="143"/>
        <v>0</v>
      </c>
      <c r="J516">
        <f t="shared" si="144"/>
        <v>0</v>
      </c>
      <c r="K516">
        <f t="shared" si="145"/>
        <v>0</v>
      </c>
      <c r="L516" t="s">
        <v>42</v>
      </c>
      <c r="M516" t="s">
        <v>51</v>
      </c>
      <c r="N516">
        <f t="shared" si="136"/>
        <v>1</v>
      </c>
      <c r="O516" t="s">
        <v>116</v>
      </c>
      <c r="P516" t="s">
        <v>32</v>
      </c>
      <c r="Q516">
        <v>7</v>
      </c>
      <c r="R516">
        <v>9</v>
      </c>
      <c r="S516">
        <v>8</v>
      </c>
      <c r="T516">
        <v>8</v>
      </c>
      <c r="U516">
        <v>4</v>
      </c>
      <c r="V516">
        <v>2</v>
      </c>
      <c r="W516">
        <f t="shared" si="137"/>
        <v>6.333333333333333</v>
      </c>
      <c r="X516" t="s">
        <v>76</v>
      </c>
      <c r="Y516" t="s">
        <v>67</v>
      </c>
      <c r="Z516" t="s">
        <v>35</v>
      </c>
      <c r="AA516">
        <f t="shared" si="138"/>
        <v>0</v>
      </c>
      <c r="AB516">
        <v>26</v>
      </c>
      <c r="AC516" t="s">
        <v>77</v>
      </c>
      <c r="AD516">
        <f t="shared" si="139"/>
        <v>3</v>
      </c>
      <c r="AE516" t="s">
        <v>46</v>
      </c>
      <c r="AF516" t="s">
        <v>146</v>
      </c>
      <c r="AG516">
        <f t="shared" si="146"/>
        <v>0</v>
      </c>
      <c r="AH516">
        <f t="shared" si="147"/>
        <v>0</v>
      </c>
      <c r="AI516">
        <f t="shared" si="148"/>
        <v>0</v>
      </c>
      <c r="AJ516">
        <f t="shared" si="149"/>
        <v>1</v>
      </c>
      <c r="AK516">
        <f t="shared" si="150"/>
        <v>0</v>
      </c>
      <c r="AL516">
        <f t="shared" si="151"/>
        <v>0</v>
      </c>
      <c r="AM516">
        <f t="shared" si="152"/>
        <v>0</v>
      </c>
      <c r="AN516">
        <f t="shared" si="140"/>
        <v>0</v>
      </c>
    </row>
    <row r="517" spans="1:40">
      <c r="A517" t="s">
        <v>1181</v>
      </c>
      <c r="B517" t="s">
        <v>24</v>
      </c>
      <c r="C517" t="s">
        <v>72</v>
      </c>
      <c r="D517" t="s">
        <v>1066</v>
      </c>
      <c r="E517" t="s">
        <v>99</v>
      </c>
      <c r="F517" t="s">
        <v>28</v>
      </c>
      <c r="G517">
        <f t="shared" si="141"/>
        <v>1</v>
      </c>
      <c r="H517">
        <f t="shared" si="142"/>
        <v>0</v>
      </c>
      <c r="I517">
        <f t="shared" si="143"/>
        <v>0</v>
      </c>
      <c r="J517">
        <f t="shared" si="144"/>
        <v>0</v>
      </c>
      <c r="K517">
        <f t="shared" si="145"/>
        <v>0</v>
      </c>
      <c r="L517" t="s">
        <v>42</v>
      </c>
      <c r="M517" t="s">
        <v>43</v>
      </c>
      <c r="N517">
        <f t="shared" si="136"/>
        <v>2</v>
      </c>
      <c r="O517" t="s">
        <v>52</v>
      </c>
      <c r="P517" t="s">
        <v>82</v>
      </c>
      <c r="Q517">
        <v>5</v>
      </c>
      <c r="R517">
        <v>6</v>
      </c>
      <c r="S517">
        <v>6</v>
      </c>
      <c r="T517">
        <v>2</v>
      </c>
      <c r="U517">
        <v>2</v>
      </c>
      <c r="V517">
        <v>3</v>
      </c>
      <c r="W517">
        <f t="shared" si="137"/>
        <v>4</v>
      </c>
      <c r="X517" t="s">
        <v>76</v>
      </c>
      <c r="Y517" t="s">
        <v>67</v>
      </c>
      <c r="Z517" t="s">
        <v>35</v>
      </c>
      <c r="AA517">
        <f t="shared" si="138"/>
        <v>0</v>
      </c>
      <c r="AB517">
        <v>32</v>
      </c>
      <c r="AC517" t="s">
        <v>77</v>
      </c>
      <c r="AD517">
        <f t="shared" si="139"/>
        <v>3</v>
      </c>
      <c r="AE517" t="s">
        <v>55</v>
      </c>
      <c r="AF517" t="s">
        <v>187</v>
      </c>
      <c r="AG517">
        <f t="shared" si="146"/>
        <v>0</v>
      </c>
      <c r="AH517">
        <f t="shared" si="147"/>
        <v>0</v>
      </c>
      <c r="AI517">
        <f t="shared" si="148"/>
        <v>1</v>
      </c>
      <c r="AJ517">
        <f t="shared" si="149"/>
        <v>0</v>
      </c>
      <c r="AK517">
        <f t="shared" si="150"/>
        <v>0</v>
      </c>
      <c r="AL517">
        <f t="shared" si="151"/>
        <v>0</v>
      </c>
      <c r="AM517">
        <f t="shared" si="152"/>
        <v>0</v>
      </c>
      <c r="AN517">
        <f t="shared" si="140"/>
        <v>0</v>
      </c>
    </row>
    <row r="518" spans="1:40" hidden="1">
      <c r="A518" t="s">
        <v>1182</v>
      </c>
      <c r="B518" t="s">
        <v>24</v>
      </c>
      <c r="C518" t="s">
        <v>93</v>
      </c>
      <c r="D518" t="s">
        <v>1183</v>
      </c>
      <c r="E518" t="s">
        <v>164</v>
      </c>
      <c r="F518" t="s">
        <v>50</v>
      </c>
      <c r="G518">
        <f t="shared" si="141"/>
        <v>0</v>
      </c>
      <c r="H518">
        <f t="shared" si="142"/>
        <v>1</v>
      </c>
      <c r="I518">
        <f t="shared" si="143"/>
        <v>0</v>
      </c>
      <c r="J518">
        <f t="shared" si="144"/>
        <v>0</v>
      </c>
      <c r="K518">
        <f t="shared" si="145"/>
        <v>0</v>
      </c>
      <c r="L518" t="s">
        <v>29</v>
      </c>
      <c r="M518" t="s">
        <v>51</v>
      </c>
      <c r="N518">
        <f t="shared" si="136"/>
        <v>1</v>
      </c>
      <c r="O518" t="s">
        <v>116</v>
      </c>
      <c r="P518" t="s">
        <v>32</v>
      </c>
      <c r="Q518">
        <v>4</v>
      </c>
      <c r="R518">
        <v>6</v>
      </c>
      <c r="S518">
        <v>6</v>
      </c>
      <c r="T518">
        <v>3</v>
      </c>
      <c r="U518">
        <v>7</v>
      </c>
      <c r="V518">
        <v>9</v>
      </c>
      <c r="W518">
        <f t="shared" si="137"/>
        <v>5.833333333333333</v>
      </c>
      <c r="X518" t="s">
        <v>76</v>
      </c>
      <c r="Y518" t="s">
        <v>67</v>
      </c>
      <c r="Z518" t="s">
        <v>62</v>
      </c>
      <c r="AA518">
        <f t="shared" si="138"/>
        <v>1</v>
      </c>
      <c r="AB518">
        <v>33</v>
      </c>
      <c r="AC518" t="s">
        <v>77</v>
      </c>
      <c r="AD518">
        <f t="shared" si="139"/>
        <v>3</v>
      </c>
      <c r="AE518" t="s">
        <v>37</v>
      </c>
      <c r="AF518" t="s">
        <v>187</v>
      </c>
      <c r="AG518">
        <f t="shared" si="146"/>
        <v>0</v>
      </c>
      <c r="AH518">
        <f t="shared" si="147"/>
        <v>0</v>
      </c>
      <c r="AI518">
        <f t="shared" si="148"/>
        <v>1</v>
      </c>
      <c r="AJ518">
        <f t="shared" si="149"/>
        <v>0</v>
      </c>
      <c r="AK518">
        <f t="shared" si="150"/>
        <v>0</v>
      </c>
      <c r="AL518">
        <f t="shared" si="151"/>
        <v>0</v>
      </c>
      <c r="AM518">
        <f t="shared" si="152"/>
        <v>0</v>
      </c>
      <c r="AN518">
        <f t="shared" si="140"/>
        <v>0</v>
      </c>
    </row>
    <row r="519" spans="1:40">
      <c r="A519" t="s">
        <v>1184</v>
      </c>
      <c r="B519" t="s">
        <v>24</v>
      </c>
      <c r="C519" t="s">
        <v>72</v>
      </c>
      <c r="D519" t="s">
        <v>993</v>
      </c>
      <c r="E519" t="s">
        <v>211</v>
      </c>
      <c r="F519" t="s">
        <v>28</v>
      </c>
      <c r="G519">
        <f t="shared" si="141"/>
        <v>1</v>
      </c>
      <c r="H519">
        <f t="shared" si="142"/>
        <v>0</v>
      </c>
      <c r="I519">
        <f t="shared" si="143"/>
        <v>0</v>
      </c>
      <c r="J519">
        <f t="shared" si="144"/>
        <v>0</v>
      </c>
      <c r="K519">
        <f t="shared" si="145"/>
        <v>0</v>
      </c>
      <c r="L519" t="s">
        <v>29</v>
      </c>
      <c r="M519" t="s">
        <v>30</v>
      </c>
      <c r="N519">
        <f t="shared" si="136"/>
        <v>5</v>
      </c>
      <c r="O519" t="s">
        <v>31</v>
      </c>
      <c r="P519" t="s">
        <v>32</v>
      </c>
      <c r="Q519">
        <v>4</v>
      </c>
      <c r="R519">
        <v>3</v>
      </c>
      <c r="S519">
        <v>4</v>
      </c>
      <c r="T519">
        <v>2</v>
      </c>
      <c r="U519">
        <v>2</v>
      </c>
      <c r="V519">
        <v>2</v>
      </c>
      <c r="W519">
        <f t="shared" si="137"/>
        <v>2.8333333333333335</v>
      </c>
      <c r="X519" t="s">
        <v>53</v>
      </c>
      <c r="Y519" t="s">
        <v>54</v>
      </c>
      <c r="Z519" t="s">
        <v>35</v>
      </c>
      <c r="AA519">
        <f t="shared" si="138"/>
        <v>0</v>
      </c>
      <c r="AB519">
        <v>41</v>
      </c>
      <c r="AC519" t="s">
        <v>96</v>
      </c>
      <c r="AD519">
        <f t="shared" si="139"/>
        <v>1</v>
      </c>
      <c r="AE519" t="s">
        <v>37</v>
      </c>
      <c r="AF519" t="s">
        <v>38</v>
      </c>
      <c r="AG519">
        <f t="shared" si="146"/>
        <v>1</v>
      </c>
      <c r="AH519">
        <f t="shared" si="147"/>
        <v>0</v>
      </c>
      <c r="AI519">
        <f t="shared" si="148"/>
        <v>0</v>
      </c>
      <c r="AJ519">
        <f t="shared" si="149"/>
        <v>0</v>
      </c>
      <c r="AK519">
        <f t="shared" si="150"/>
        <v>0</v>
      </c>
      <c r="AL519">
        <f t="shared" si="151"/>
        <v>0</v>
      </c>
      <c r="AM519">
        <f t="shared" si="152"/>
        <v>0</v>
      </c>
      <c r="AN519">
        <f t="shared" si="140"/>
        <v>0</v>
      </c>
    </row>
    <row r="520" spans="1:40">
      <c r="A520" t="s">
        <v>1185</v>
      </c>
      <c r="B520" t="s">
        <v>24</v>
      </c>
      <c r="C520" t="s">
        <v>72</v>
      </c>
      <c r="D520" t="s">
        <v>617</v>
      </c>
      <c r="E520" t="s">
        <v>556</v>
      </c>
      <c r="F520" t="s">
        <v>52</v>
      </c>
      <c r="G520">
        <f t="shared" si="141"/>
        <v>0</v>
      </c>
      <c r="H520">
        <f t="shared" si="142"/>
        <v>0</v>
      </c>
      <c r="I520">
        <f t="shared" si="143"/>
        <v>0</v>
      </c>
      <c r="J520">
        <f t="shared" si="144"/>
        <v>0</v>
      </c>
      <c r="K520">
        <f t="shared" si="145"/>
        <v>0</v>
      </c>
      <c r="L520" t="s">
        <v>42</v>
      </c>
      <c r="M520" t="s">
        <v>43</v>
      </c>
      <c r="N520">
        <f t="shared" si="136"/>
        <v>2</v>
      </c>
      <c r="O520" t="s">
        <v>104</v>
      </c>
      <c r="P520" t="s">
        <v>32</v>
      </c>
      <c r="Q520">
        <v>4</v>
      </c>
      <c r="R520">
        <v>9</v>
      </c>
      <c r="S520">
        <v>8</v>
      </c>
      <c r="T520">
        <v>8</v>
      </c>
      <c r="U520">
        <v>6</v>
      </c>
      <c r="V520">
        <v>7</v>
      </c>
      <c r="W520">
        <f t="shared" si="137"/>
        <v>7</v>
      </c>
      <c r="X520" t="s">
        <v>76</v>
      </c>
      <c r="Y520" t="s">
        <v>67</v>
      </c>
      <c r="Z520" t="s">
        <v>35</v>
      </c>
      <c r="AA520">
        <f t="shared" si="138"/>
        <v>0</v>
      </c>
      <c r="AB520">
        <v>25</v>
      </c>
      <c r="AC520" t="s">
        <v>100</v>
      </c>
      <c r="AD520">
        <f t="shared" si="139"/>
        <v>4</v>
      </c>
      <c r="AE520" t="s">
        <v>37</v>
      </c>
      <c r="AF520" t="s">
        <v>38</v>
      </c>
      <c r="AG520">
        <f t="shared" si="146"/>
        <v>1</v>
      </c>
      <c r="AH520">
        <f t="shared" si="147"/>
        <v>0</v>
      </c>
      <c r="AI520">
        <f t="shared" si="148"/>
        <v>0</v>
      </c>
      <c r="AJ520">
        <f t="shared" si="149"/>
        <v>0</v>
      </c>
      <c r="AK520">
        <f t="shared" si="150"/>
        <v>0</v>
      </c>
      <c r="AL520">
        <f t="shared" si="151"/>
        <v>0</v>
      </c>
      <c r="AM520">
        <f t="shared" si="152"/>
        <v>0</v>
      </c>
      <c r="AN520">
        <f t="shared" si="140"/>
        <v>0</v>
      </c>
    </row>
    <row r="521" spans="1:40" hidden="1">
      <c r="A521" t="s">
        <v>1186</v>
      </c>
      <c r="B521" t="s">
        <v>24</v>
      </c>
      <c r="C521" t="s">
        <v>72</v>
      </c>
      <c r="D521" t="s">
        <v>622</v>
      </c>
      <c r="E521" t="s">
        <v>118</v>
      </c>
      <c r="F521" t="s">
        <v>28</v>
      </c>
      <c r="G521">
        <f t="shared" si="141"/>
        <v>1</v>
      </c>
      <c r="H521">
        <f t="shared" si="142"/>
        <v>0</v>
      </c>
      <c r="I521">
        <f t="shared" si="143"/>
        <v>0</v>
      </c>
      <c r="J521">
        <f t="shared" si="144"/>
        <v>0</v>
      </c>
      <c r="K521">
        <f t="shared" si="145"/>
        <v>0</v>
      </c>
      <c r="L521" t="s">
        <v>29</v>
      </c>
      <c r="M521" t="s">
        <v>51</v>
      </c>
      <c r="N521">
        <f t="shared" si="136"/>
        <v>1</v>
      </c>
      <c r="O521" t="s">
        <v>109</v>
      </c>
      <c r="P521" t="s">
        <v>32</v>
      </c>
      <c r="Q521">
        <v>0</v>
      </c>
      <c r="R521">
        <v>0</v>
      </c>
      <c r="S521">
        <v>0</v>
      </c>
      <c r="T521">
        <v>0</v>
      </c>
      <c r="U521">
        <v>0</v>
      </c>
      <c r="V521">
        <v>0</v>
      </c>
      <c r="W521">
        <f t="shared" si="137"/>
        <v>0</v>
      </c>
      <c r="X521" t="s">
        <v>33</v>
      </c>
      <c r="Y521" t="s">
        <v>67</v>
      </c>
      <c r="Z521" t="s">
        <v>62</v>
      </c>
      <c r="AA521">
        <f t="shared" si="138"/>
        <v>1</v>
      </c>
      <c r="AB521">
        <v>28</v>
      </c>
      <c r="AC521" t="s">
        <v>100</v>
      </c>
      <c r="AD521">
        <f t="shared" si="139"/>
        <v>4</v>
      </c>
      <c r="AE521" t="s">
        <v>46</v>
      </c>
      <c r="AF521" t="s">
        <v>38</v>
      </c>
      <c r="AG521">
        <f t="shared" si="146"/>
        <v>1</v>
      </c>
      <c r="AH521">
        <f t="shared" si="147"/>
        <v>0</v>
      </c>
      <c r="AI521">
        <f t="shared" si="148"/>
        <v>0</v>
      </c>
      <c r="AJ521">
        <f t="shared" si="149"/>
        <v>0</v>
      </c>
      <c r="AK521">
        <f t="shared" si="150"/>
        <v>0</v>
      </c>
      <c r="AL521">
        <f t="shared" si="151"/>
        <v>0</v>
      </c>
      <c r="AM521">
        <f t="shared" si="152"/>
        <v>0</v>
      </c>
      <c r="AN521">
        <f t="shared" si="140"/>
        <v>0</v>
      </c>
    </row>
    <row r="522" spans="1:40">
      <c r="A522" t="s">
        <v>1187</v>
      </c>
      <c r="B522" t="s">
        <v>24</v>
      </c>
      <c r="C522" t="s">
        <v>72</v>
      </c>
      <c r="D522" t="s">
        <v>1188</v>
      </c>
      <c r="E522" t="s">
        <v>1117</v>
      </c>
      <c r="F522" t="s">
        <v>28</v>
      </c>
      <c r="G522">
        <f t="shared" si="141"/>
        <v>1</v>
      </c>
      <c r="H522">
        <f t="shared" si="142"/>
        <v>0</v>
      </c>
      <c r="I522">
        <f t="shared" si="143"/>
        <v>0</v>
      </c>
      <c r="J522">
        <f t="shared" si="144"/>
        <v>0</v>
      </c>
      <c r="K522">
        <f t="shared" si="145"/>
        <v>0</v>
      </c>
      <c r="L522" t="s">
        <v>29</v>
      </c>
      <c r="M522" t="s">
        <v>43</v>
      </c>
      <c r="N522">
        <f t="shared" si="136"/>
        <v>2</v>
      </c>
      <c r="O522" t="s">
        <v>629</v>
      </c>
      <c r="P522" t="s">
        <v>32</v>
      </c>
      <c r="Q522">
        <v>3</v>
      </c>
      <c r="R522">
        <v>6</v>
      </c>
      <c r="S522">
        <v>5</v>
      </c>
      <c r="T522">
        <v>5</v>
      </c>
      <c r="U522">
        <v>5</v>
      </c>
      <c r="V522">
        <v>6</v>
      </c>
      <c r="W522">
        <f t="shared" si="137"/>
        <v>5</v>
      </c>
      <c r="X522" t="s">
        <v>76</v>
      </c>
      <c r="Y522" t="s">
        <v>67</v>
      </c>
      <c r="Z522" t="s">
        <v>35</v>
      </c>
      <c r="AA522">
        <f t="shared" si="138"/>
        <v>0</v>
      </c>
      <c r="AB522">
        <v>29</v>
      </c>
      <c r="AC522" t="s">
        <v>77</v>
      </c>
      <c r="AD522">
        <f t="shared" si="139"/>
        <v>3</v>
      </c>
      <c r="AE522" t="s">
        <v>37</v>
      </c>
      <c r="AF522" t="s">
        <v>38</v>
      </c>
      <c r="AG522">
        <f t="shared" si="146"/>
        <v>1</v>
      </c>
      <c r="AH522">
        <f t="shared" si="147"/>
        <v>0</v>
      </c>
      <c r="AI522">
        <f t="shared" si="148"/>
        <v>0</v>
      </c>
      <c r="AJ522">
        <f t="shared" si="149"/>
        <v>0</v>
      </c>
      <c r="AK522">
        <f t="shared" si="150"/>
        <v>0</v>
      </c>
      <c r="AL522">
        <f t="shared" si="151"/>
        <v>0</v>
      </c>
      <c r="AM522">
        <f t="shared" si="152"/>
        <v>0</v>
      </c>
      <c r="AN522">
        <f t="shared" si="140"/>
        <v>0</v>
      </c>
    </row>
    <row r="523" spans="1:40">
      <c r="A523" t="s">
        <v>1189</v>
      </c>
      <c r="B523" t="s">
        <v>24</v>
      </c>
      <c r="C523" t="s">
        <v>72</v>
      </c>
      <c r="D523" t="s">
        <v>675</v>
      </c>
      <c r="E523" t="s">
        <v>41</v>
      </c>
      <c r="F523" t="s">
        <v>75</v>
      </c>
      <c r="G523">
        <f t="shared" si="141"/>
        <v>0</v>
      </c>
      <c r="H523">
        <f t="shared" si="142"/>
        <v>0</v>
      </c>
      <c r="I523">
        <f t="shared" si="143"/>
        <v>0</v>
      </c>
      <c r="J523">
        <f t="shared" si="144"/>
        <v>0</v>
      </c>
      <c r="K523">
        <f t="shared" si="145"/>
        <v>0</v>
      </c>
      <c r="L523" t="s">
        <v>42</v>
      </c>
      <c r="M523" t="s">
        <v>51</v>
      </c>
      <c r="N523">
        <f t="shared" si="136"/>
        <v>1</v>
      </c>
      <c r="O523" t="s">
        <v>87</v>
      </c>
      <c r="P523" t="s">
        <v>32</v>
      </c>
      <c r="Q523">
        <v>8</v>
      </c>
      <c r="R523">
        <v>10</v>
      </c>
      <c r="S523">
        <v>6</v>
      </c>
      <c r="T523">
        <v>7</v>
      </c>
      <c r="U523">
        <v>8</v>
      </c>
      <c r="V523">
        <v>8</v>
      </c>
      <c r="W523">
        <f t="shared" si="137"/>
        <v>7.833333333333333</v>
      </c>
      <c r="X523" t="s">
        <v>76</v>
      </c>
      <c r="Y523" t="s">
        <v>67</v>
      </c>
      <c r="Z523" t="s">
        <v>35</v>
      </c>
      <c r="AA523">
        <f t="shared" si="138"/>
        <v>0</v>
      </c>
      <c r="AB523">
        <v>19</v>
      </c>
      <c r="AC523" t="s">
        <v>96</v>
      </c>
      <c r="AD523">
        <f t="shared" si="139"/>
        <v>1</v>
      </c>
      <c r="AE523" t="s">
        <v>37</v>
      </c>
      <c r="AF523" t="s">
        <v>38</v>
      </c>
      <c r="AG523">
        <f t="shared" si="146"/>
        <v>1</v>
      </c>
      <c r="AH523">
        <f t="shared" si="147"/>
        <v>0</v>
      </c>
      <c r="AI523">
        <f t="shared" si="148"/>
        <v>0</v>
      </c>
      <c r="AJ523">
        <f t="shared" si="149"/>
        <v>0</v>
      </c>
      <c r="AK523">
        <f t="shared" si="150"/>
        <v>0</v>
      </c>
      <c r="AL523">
        <f t="shared" si="151"/>
        <v>0</v>
      </c>
      <c r="AM523">
        <f t="shared" si="152"/>
        <v>0</v>
      </c>
      <c r="AN523">
        <f t="shared" si="140"/>
        <v>0</v>
      </c>
    </row>
    <row r="524" spans="1:40">
      <c r="A524" t="s">
        <v>1190</v>
      </c>
      <c r="B524" t="s">
        <v>24</v>
      </c>
      <c r="C524" t="s">
        <v>72</v>
      </c>
      <c r="D524" t="s">
        <v>1191</v>
      </c>
      <c r="E524" t="s">
        <v>80</v>
      </c>
      <c r="F524" t="s">
        <v>28</v>
      </c>
      <c r="G524">
        <f t="shared" si="141"/>
        <v>1</v>
      </c>
      <c r="H524">
        <f t="shared" si="142"/>
        <v>0</v>
      </c>
      <c r="I524">
        <f t="shared" si="143"/>
        <v>0</v>
      </c>
      <c r="J524">
        <f t="shared" si="144"/>
        <v>0</v>
      </c>
      <c r="K524">
        <f t="shared" si="145"/>
        <v>0</v>
      </c>
      <c r="L524" t="s">
        <v>29</v>
      </c>
      <c r="M524" t="s">
        <v>43</v>
      </c>
      <c r="N524">
        <f t="shared" si="136"/>
        <v>2</v>
      </c>
      <c r="O524" t="s">
        <v>52</v>
      </c>
      <c r="P524" t="s">
        <v>32</v>
      </c>
      <c r="Q524">
        <v>5</v>
      </c>
      <c r="R524">
        <v>6</v>
      </c>
      <c r="S524">
        <v>9</v>
      </c>
      <c r="T524">
        <v>6</v>
      </c>
      <c r="U524">
        <v>7</v>
      </c>
      <c r="V524">
        <v>10</v>
      </c>
      <c r="W524">
        <f t="shared" si="137"/>
        <v>7.166666666666667</v>
      </c>
      <c r="X524" t="s">
        <v>76</v>
      </c>
      <c r="Y524" t="s">
        <v>67</v>
      </c>
      <c r="Z524" t="s">
        <v>35</v>
      </c>
      <c r="AA524">
        <f t="shared" si="138"/>
        <v>0</v>
      </c>
      <c r="AB524">
        <v>27</v>
      </c>
      <c r="AC524" t="s">
        <v>77</v>
      </c>
      <c r="AD524">
        <f t="shared" si="139"/>
        <v>3</v>
      </c>
      <c r="AE524" t="s">
        <v>46</v>
      </c>
      <c r="AF524" t="s">
        <v>146</v>
      </c>
      <c r="AG524">
        <f t="shared" si="146"/>
        <v>0</v>
      </c>
      <c r="AH524">
        <f t="shared" si="147"/>
        <v>0</v>
      </c>
      <c r="AI524">
        <f t="shared" si="148"/>
        <v>0</v>
      </c>
      <c r="AJ524">
        <f t="shared" si="149"/>
        <v>1</v>
      </c>
      <c r="AK524">
        <f t="shared" si="150"/>
        <v>0</v>
      </c>
      <c r="AL524">
        <f t="shared" si="151"/>
        <v>0</v>
      </c>
      <c r="AM524">
        <f t="shared" si="152"/>
        <v>0</v>
      </c>
      <c r="AN524">
        <f t="shared" si="140"/>
        <v>0</v>
      </c>
    </row>
    <row r="525" spans="1:40">
      <c r="A525" t="s">
        <v>1192</v>
      </c>
      <c r="B525" t="s">
        <v>24</v>
      </c>
      <c r="C525" t="s">
        <v>135</v>
      </c>
      <c r="D525" t="s">
        <v>458</v>
      </c>
      <c r="E525" t="s">
        <v>1193</v>
      </c>
      <c r="F525" t="s">
        <v>28</v>
      </c>
      <c r="G525">
        <f t="shared" si="141"/>
        <v>1</v>
      </c>
      <c r="H525">
        <f t="shared" si="142"/>
        <v>0</v>
      </c>
      <c r="I525">
        <f t="shared" si="143"/>
        <v>0</v>
      </c>
      <c r="J525">
        <f t="shared" si="144"/>
        <v>0</v>
      </c>
      <c r="K525">
        <f t="shared" si="145"/>
        <v>0</v>
      </c>
      <c r="L525" t="s">
        <v>29</v>
      </c>
      <c r="M525" t="s">
        <v>51</v>
      </c>
      <c r="N525">
        <f t="shared" si="136"/>
        <v>1</v>
      </c>
      <c r="O525" t="s">
        <v>629</v>
      </c>
      <c r="P525" t="s">
        <v>32</v>
      </c>
      <c r="Q525">
        <v>2</v>
      </c>
      <c r="R525">
        <v>1</v>
      </c>
      <c r="S525">
        <v>3</v>
      </c>
      <c r="T525">
        <v>3</v>
      </c>
      <c r="U525">
        <v>3</v>
      </c>
      <c r="V525">
        <v>4</v>
      </c>
      <c r="W525">
        <f t="shared" si="137"/>
        <v>2.6666666666666665</v>
      </c>
      <c r="X525" t="s">
        <v>66</v>
      </c>
      <c r="Y525" t="s">
        <v>67</v>
      </c>
      <c r="Z525" t="s">
        <v>35</v>
      </c>
      <c r="AA525">
        <f t="shared" si="138"/>
        <v>0</v>
      </c>
      <c r="AB525">
        <v>36</v>
      </c>
      <c r="AC525" t="s">
        <v>77</v>
      </c>
      <c r="AD525">
        <f t="shared" si="139"/>
        <v>3</v>
      </c>
      <c r="AE525" t="s">
        <v>52</v>
      </c>
      <c r="AF525" t="s">
        <v>367</v>
      </c>
      <c r="AG525">
        <f t="shared" si="146"/>
        <v>0</v>
      </c>
      <c r="AH525">
        <f t="shared" si="147"/>
        <v>0</v>
      </c>
      <c r="AI525">
        <f t="shared" si="148"/>
        <v>0</v>
      </c>
      <c r="AJ525">
        <f t="shared" si="149"/>
        <v>0</v>
      </c>
      <c r="AK525">
        <f t="shared" si="150"/>
        <v>0</v>
      </c>
      <c r="AL525">
        <f t="shared" si="151"/>
        <v>0</v>
      </c>
      <c r="AM525">
        <f t="shared" si="152"/>
        <v>0</v>
      </c>
      <c r="AN525">
        <f t="shared" si="140"/>
        <v>0</v>
      </c>
    </row>
    <row r="526" spans="1:40" hidden="1">
      <c r="A526" t="s">
        <v>1194</v>
      </c>
      <c r="B526" t="s">
        <v>24</v>
      </c>
      <c r="C526" t="s">
        <v>72</v>
      </c>
      <c r="D526" t="s">
        <v>1195</v>
      </c>
      <c r="E526" t="s">
        <v>336</v>
      </c>
      <c r="F526" t="s">
        <v>28</v>
      </c>
      <c r="G526">
        <f t="shared" si="141"/>
        <v>1</v>
      </c>
      <c r="H526">
        <f t="shared" si="142"/>
        <v>0</v>
      </c>
      <c r="I526">
        <f t="shared" si="143"/>
        <v>0</v>
      </c>
      <c r="J526">
        <f t="shared" si="144"/>
        <v>0</v>
      </c>
      <c r="K526">
        <f t="shared" si="145"/>
        <v>0</v>
      </c>
      <c r="L526" t="s">
        <v>29</v>
      </c>
      <c r="M526" t="s">
        <v>43</v>
      </c>
      <c r="N526">
        <f t="shared" ref="N526:N589" si="153">IF(M526="0-40k", 1, IF(M526="41k-65k", 2, IF(M526="66k-85k", 3, IF(M526="86k-105k", 4, IF(M526="106k-125k", 5, IF(M526="125k-150k", 6, IF(M526="150k-225k", 7, IF(M526="225k+", 8, ""))))))))</f>
        <v>2</v>
      </c>
      <c r="O526" t="s">
        <v>52</v>
      </c>
      <c r="P526" t="s">
        <v>32</v>
      </c>
      <c r="Q526">
        <v>6</v>
      </c>
      <c r="R526">
        <v>10</v>
      </c>
      <c r="S526">
        <v>10</v>
      </c>
      <c r="T526">
        <v>10</v>
      </c>
      <c r="U526">
        <v>10</v>
      </c>
      <c r="V526">
        <v>8</v>
      </c>
      <c r="W526">
        <f t="shared" ref="W526:W589" si="154">AVERAGE(Q526:V526)</f>
        <v>9</v>
      </c>
      <c r="X526" t="s">
        <v>66</v>
      </c>
      <c r="Y526" t="s">
        <v>67</v>
      </c>
      <c r="Z526" t="s">
        <v>62</v>
      </c>
      <c r="AA526">
        <f t="shared" ref="AA526:AA589" si="155">IF(Z526="Female", 1, 0)</f>
        <v>1</v>
      </c>
      <c r="AB526">
        <v>26</v>
      </c>
      <c r="AC526" t="s">
        <v>100</v>
      </c>
      <c r="AD526">
        <f t="shared" ref="AD526:AD589" si="156">IF(AC526="High School", 1, IF(AC526="Associates", 2, IF(AC526="Bachelors", 3, IF(AC526="Masters", 4, IF(AC526="PhD", 5, " ")))))</f>
        <v>4</v>
      </c>
      <c r="AE526" t="s">
        <v>46</v>
      </c>
      <c r="AF526" t="s">
        <v>38</v>
      </c>
      <c r="AG526">
        <f t="shared" si="146"/>
        <v>1</v>
      </c>
      <c r="AH526">
        <f t="shared" si="147"/>
        <v>0</v>
      </c>
      <c r="AI526">
        <f t="shared" si="148"/>
        <v>0</v>
      </c>
      <c r="AJ526">
        <f t="shared" si="149"/>
        <v>0</v>
      </c>
      <c r="AK526">
        <f t="shared" si="150"/>
        <v>0</v>
      </c>
      <c r="AL526">
        <f t="shared" si="151"/>
        <v>0</v>
      </c>
      <c r="AM526">
        <f t="shared" si="152"/>
        <v>0</v>
      </c>
      <c r="AN526">
        <f t="shared" si="140"/>
        <v>0</v>
      </c>
    </row>
    <row r="527" spans="1:40">
      <c r="A527" t="s">
        <v>1196</v>
      </c>
      <c r="B527" t="s">
        <v>24</v>
      </c>
      <c r="C527" t="s">
        <v>72</v>
      </c>
      <c r="D527" t="s">
        <v>721</v>
      </c>
      <c r="E527" t="s">
        <v>1106</v>
      </c>
      <c r="F527" t="s">
        <v>28</v>
      </c>
      <c r="G527">
        <f t="shared" si="141"/>
        <v>1</v>
      </c>
      <c r="H527">
        <f t="shared" si="142"/>
        <v>0</v>
      </c>
      <c r="I527">
        <f t="shared" si="143"/>
        <v>0</v>
      </c>
      <c r="J527">
        <f t="shared" si="144"/>
        <v>0</v>
      </c>
      <c r="K527">
        <f t="shared" si="145"/>
        <v>0</v>
      </c>
      <c r="L527" t="s">
        <v>29</v>
      </c>
      <c r="M527" t="s">
        <v>51</v>
      </c>
      <c r="N527">
        <f t="shared" si="153"/>
        <v>1</v>
      </c>
      <c r="O527" t="s">
        <v>31</v>
      </c>
      <c r="P527" t="s">
        <v>32</v>
      </c>
      <c r="Q527">
        <v>3</v>
      </c>
      <c r="R527">
        <v>4</v>
      </c>
      <c r="S527">
        <v>5</v>
      </c>
      <c r="T527">
        <v>5</v>
      </c>
      <c r="U527">
        <v>4</v>
      </c>
      <c r="V527">
        <v>5</v>
      </c>
      <c r="W527">
        <f t="shared" si="154"/>
        <v>4.333333333333333</v>
      </c>
      <c r="X527" t="s">
        <v>66</v>
      </c>
      <c r="Y527" t="s">
        <v>54</v>
      </c>
      <c r="Z527" t="s">
        <v>35</v>
      </c>
      <c r="AA527">
        <f t="shared" si="155"/>
        <v>0</v>
      </c>
      <c r="AB527">
        <v>25</v>
      </c>
      <c r="AC527" t="s">
        <v>77</v>
      </c>
      <c r="AD527">
        <f t="shared" si="156"/>
        <v>3</v>
      </c>
      <c r="AE527" t="s">
        <v>37</v>
      </c>
      <c r="AF527" t="s">
        <v>187</v>
      </c>
      <c r="AG527">
        <f t="shared" si="146"/>
        <v>0</v>
      </c>
      <c r="AH527">
        <f t="shared" si="147"/>
        <v>0</v>
      </c>
      <c r="AI527">
        <f t="shared" si="148"/>
        <v>1</v>
      </c>
      <c r="AJ527">
        <f t="shared" si="149"/>
        <v>0</v>
      </c>
      <c r="AK527">
        <f t="shared" si="150"/>
        <v>0</v>
      </c>
      <c r="AL527">
        <f t="shared" si="151"/>
        <v>0</v>
      </c>
      <c r="AM527">
        <f t="shared" si="152"/>
        <v>0</v>
      </c>
      <c r="AN527">
        <f t="shared" si="140"/>
        <v>0</v>
      </c>
    </row>
    <row r="528" spans="1:40">
      <c r="A528" t="s">
        <v>1197</v>
      </c>
      <c r="B528" t="s">
        <v>24</v>
      </c>
      <c r="C528" t="s">
        <v>220</v>
      </c>
      <c r="D528" t="s">
        <v>1198</v>
      </c>
      <c r="E528" t="s">
        <v>852</v>
      </c>
      <c r="F528" t="s">
        <v>28</v>
      </c>
      <c r="G528">
        <f t="shared" si="141"/>
        <v>1</v>
      </c>
      <c r="H528">
        <f t="shared" si="142"/>
        <v>0</v>
      </c>
      <c r="I528">
        <f t="shared" si="143"/>
        <v>0</v>
      </c>
      <c r="J528">
        <f t="shared" si="144"/>
        <v>0</v>
      </c>
      <c r="K528">
        <f t="shared" si="145"/>
        <v>0</v>
      </c>
      <c r="L528" t="s">
        <v>29</v>
      </c>
      <c r="M528" t="s">
        <v>43</v>
      </c>
      <c r="N528">
        <f t="shared" si="153"/>
        <v>2</v>
      </c>
      <c r="O528" t="s">
        <v>116</v>
      </c>
      <c r="P528" t="s">
        <v>32</v>
      </c>
      <c r="Q528">
        <v>9</v>
      </c>
      <c r="R528">
        <v>7</v>
      </c>
      <c r="S528">
        <v>10</v>
      </c>
      <c r="T528">
        <v>10</v>
      </c>
      <c r="U528">
        <v>5</v>
      </c>
      <c r="V528">
        <v>8</v>
      </c>
      <c r="W528">
        <f t="shared" si="154"/>
        <v>8.1666666666666661</v>
      </c>
      <c r="X528" t="s">
        <v>76</v>
      </c>
      <c r="Y528" t="s">
        <v>67</v>
      </c>
      <c r="Z528" t="s">
        <v>35</v>
      </c>
      <c r="AA528">
        <f t="shared" si="155"/>
        <v>0</v>
      </c>
      <c r="AB528">
        <v>24</v>
      </c>
      <c r="AC528" t="s">
        <v>77</v>
      </c>
      <c r="AD528">
        <f t="shared" si="156"/>
        <v>3</v>
      </c>
      <c r="AE528" t="s">
        <v>52</v>
      </c>
      <c r="AF528" t="s">
        <v>367</v>
      </c>
      <c r="AG528">
        <f t="shared" si="146"/>
        <v>0</v>
      </c>
      <c r="AH528">
        <f t="shared" si="147"/>
        <v>0</v>
      </c>
      <c r="AI528">
        <f t="shared" si="148"/>
        <v>0</v>
      </c>
      <c r="AJ528">
        <f t="shared" si="149"/>
        <v>0</v>
      </c>
      <c r="AK528">
        <f t="shared" si="150"/>
        <v>0</v>
      </c>
      <c r="AL528">
        <f t="shared" si="151"/>
        <v>0</v>
      </c>
      <c r="AM528">
        <f t="shared" si="152"/>
        <v>0</v>
      </c>
      <c r="AN528">
        <f t="shared" si="140"/>
        <v>0</v>
      </c>
    </row>
    <row r="529" spans="1:40">
      <c r="A529" t="s">
        <v>1199</v>
      </c>
      <c r="B529" t="s">
        <v>24</v>
      </c>
      <c r="C529" t="s">
        <v>25</v>
      </c>
      <c r="D529" t="s">
        <v>79</v>
      </c>
      <c r="E529" t="s">
        <v>1200</v>
      </c>
      <c r="F529" t="s">
        <v>28</v>
      </c>
      <c r="G529">
        <f t="shared" si="141"/>
        <v>1</v>
      </c>
      <c r="H529">
        <f t="shared" si="142"/>
        <v>0</v>
      </c>
      <c r="I529">
        <f t="shared" si="143"/>
        <v>0</v>
      </c>
      <c r="J529">
        <f t="shared" si="144"/>
        <v>0</v>
      </c>
      <c r="K529">
        <f t="shared" si="145"/>
        <v>0</v>
      </c>
      <c r="L529" t="s">
        <v>29</v>
      </c>
      <c r="M529" t="s">
        <v>51</v>
      </c>
      <c r="N529">
        <f t="shared" si="153"/>
        <v>1</v>
      </c>
      <c r="O529" t="s">
        <v>52</v>
      </c>
      <c r="P529" t="s">
        <v>32</v>
      </c>
      <c r="Q529">
        <v>3</v>
      </c>
      <c r="R529">
        <v>8</v>
      </c>
      <c r="S529">
        <v>10</v>
      </c>
      <c r="T529">
        <v>10</v>
      </c>
      <c r="U529">
        <v>7</v>
      </c>
      <c r="V529">
        <v>8</v>
      </c>
      <c r="W529">
        <f t="shared" si="154"/>
        <v>7.666666666666667</v>
      </c>
      <c r="X529" t="s">
        <v>76</v>
      </c>
      <c r="Y529" t="s">
        <v>67</v>
      </c>
      <c r="Z529" t="s">
        <v>35</v>
      </c>
      <c r="AA529">
        <f t="shared" si="155"/>
        <v>0</v>
      </c>
      <c r="AB529">
        <v>32</v>
      </c>
      <c r="AC529" t="s">
        <v>36</v>
      </c>
      <c r="AD529" t="str">
        <f t="shared" si="156"/>
        <v xml:space="preserve"> </v>
      </c>
      <c r="AE529" t="s">
        <v>37</v>
      </c>
      <c r="AF529" t="s">
        <v>187</v>
      </c>
      <c r="AG529">
        <f t="shared" si="146"/>
        <v>0</v>
      </c>
      <c r="AH529">
        <f t="shared" si="147"/>
        <v>0</v>
      </c>
      <c r="AI529">
        <f t="shared" si="148"/>
        <v>1</v>
      </c>
      <c r="AJ529">
        <f t="shared" si="149"/>
        <v>0</v>
      </c>
      <c r="AK529">
        <f t="shared" si="150"/>
        <v>0</v>
      </c>
      <c r="AL529">
        <f t="shared" si="151"/>
        <v>0</v>
      </c>
      <c r="AM529">
        <f t="shared" si="152"/>
        <v>0</v>
      </c>
      <c r="AN529">
        <f t="shared" si="140"/>
        <v>0</v>
      </c>
    </row>
    <row r="530" spans="1:40">
      <c r="A530" t="s">
        <v>1201</v>
      </c>
      <c r="B530" t="s">
        <v>24</v>
      </c>
      <c r="C530" t="s">
        <v>72</v>
      </c>
      <c r="D530" t="s">
        <v>857</v>
      </c>
      <c r="E530" t="s">
        <v>455</v>
      </c>
      <c r="F530" t="s">
        <v>28</v>
      </c>
      <c r="G530">
        <f t="shared" si="141"/>
        <v>1</v>
      </c>
      <c r="H530">
        <f t="shared" si="142"/>
        <v>0</v>
      </c>
      <c r="I530">
        <f t="shared" si="143"/>
        <v>0</v>
      </c>
      <c r="J530">
        <f t="shared" si="144"/>
        <v>0</v>
      </c>
      <c r="K530">
        <f t="shared" si="145"/>
        <v>0</v>
      </c>
      <c r="L530" t="s">
        <v>29</v>
      </c>
      <c r="M530" t="s">
        <v>81</v>
      </c>
      <c r="N530">
        <f t="shared" si="153"/>
        <v>6</v>
      </c>
      <c r="O530" t="s">
        <v>104</v>
      </c>
      <c r="P530" t="s">
        <v>32</v>
      </c>
      <c r="Q530">
        <v>8</v>
      </c>
      <c r="R530">
        <v>8</v>
      </c>
      <c r="S530">
        <v>7</v>
      </c>
      <c r="T530">
        <v>6</v>
      </c>
      <c r="U530">
        <v>7</v>
      </c>
      <c r="V530">
        <v>9</v>
      </c>
      <c r="W530">
        <f t="shared" si="154"/>
        <v>7.5</v>
      </c>
      <c r="X530" t="s">
        <v>76</v>
      </c>
      <c r="Y530" t="s">
        <v>110</v>
      </c>
      <c r="Z530" t="s">
        <v>35</v>
      </c>
      <c r="AA530">
        <f t="shared" si="155"/>
        <v>0</v>
      </c>
      <c r="AB530">
        <v>35</v>
      </c>
      <c r="AC530" t="s">
        <v>77</v>
      </c>
      <c r="AD530">
        <f t="shared" si="156"/>
        <v>3</v>
      </c>
      <c r="AE530" t="s">
        <v>37</v>
      </c>
      <c r="AF530" t="s">
        <v>38</v>
      </c>
      <c r="AG530">
        <f t="shared" si="146"/>
        <v>1</v>
      </c>
      <c r="AH530">
        <f t="shared" si="147"/>
        <v>0</v>
      </c>
      <c r="AI530">
        <f t="shared" si="148"/>
        <v>0</v>
      </c>
      <c r="AJ530">
        <f t="shared" si="149"/>
        <v>0</v>
      </c>
      <c r="AK530">
        <f t="shared" si="150"/>
        <v>0</v>
      </c>
      <c r="AL530">
        <f t="shared" si="151"/>
        <v>0</v>
      </c>
      <c r="AM530">
        <f t="shared" si="152"/>
        <v>0</v>
      </c>
      <c r="AN530">
        <f t="shared" si="140"/>
        <v>0</v>
      </c>
    </row>
    <row r="531" spans="1:40">
      <c r="A531" t="s">
        <v>1202</v>
      </c>
      <c r="B531" t="s">
        <v>24</v>
      </c>
      <c r="C531" t="s">
        <v>72</v>
      </c>
      <c r="D531" t="s">
        <v>1203</v>
      </c>
      <c r="E531" t="s">
        <v>475</v>
      </c>
      <c r="F531" t="s">
        <v>28</v>
      </c>
      <c r="G531">
        <f t="shared" si="141"/>
        <v>1</v>
      </c>
      <c r="H531">
        <f t="shared" si="142"/>
        <v>0</v>
      </c>
      <c r="I531">
        <f t="shared" si="143"/>
        <v>0</v>
      </c>
      <c r="J531">
        <f t="shared" si="144"/>
        <v>0</v>
      </c>
      <c r="K531">
        <f t="shared" si="145"/>
        <v>0</v>
      </c>
      <c r="L531" t="s">
        <v>29</v>
      </c>
      <c r="M531" t="s">
        <v>84</v>
      </c>
      <c r="N531">
        <f t="shared" si="153"/>
        <v>4</v>
      </c>
      <c r="O531" t="s">
        <v>52</v>
      </c>
      <c r="P531" t="s">
        <v>32</v>
      </c>
      <c r="Q531">
        <v>6</v>
      </c>
      <c r="R531">
        <v>7</v>
      </c>
      <c r="S531">
        <v>7</v>
      </c>
      <c r="T531">
        <v>6</v>
      </c>
      <c r="U531">
        <v>7</v>
      </c>
      <c r="V531">
        <v>6</v>
      </c>
      <c r="W531">
        <f t="shared" si="154"/>
        <v>6.5</v>
      </c>
      <c r="X531" t="s">
        <v>66</v>
      </c>
      <c r="Y531" t="s">
        <v>34</v>
      </c>
      <c r="Z531" t="s">
        <v>35</v>
      </c>
      <c r="AA531">
        <f t="shared" si="155"/>
        <v>0</v>
      </c>
      <c r="AB531">
        <v>29</v>
      </c>
      <c r="AC531" t="s">
        <v>100</v>
      </c>
      <c r="AD531">
        <f t="shared" si="156"/>
        <v>4</v>
      </c>
      <c r="AE531" t="s">
        <v>55</v>
      </c>
      <c r="AF531" t="s">
        <v>38</v>
      </c>
      <c r="AG531">
        <f t="shared" si="146"/>
        <v>1</v>
      </c>
      <c r="AH531">
        <f t="shared" si="147"/>
        <v>0</v>
      </c>
      <c r="AI531">
        <f t="shared" si="148"/>
        <v>0</v>
      </c>
      <c r="AJ531">
        <f t="shared" si="149"/>
        <v>0</v>
      </c>
      <c r="AK531">
        <f t="shared" si="150"/>
        <v>0</v>
      </c>
      <c r="AL531">
        <f t="shared" si="151"/>
        <v>0</v>
      </c>
      <c r="AM531">
        <f t="shared" si="152"/>
        <v>0</v>
      </c>
      <c r="AN531">
        <f t="shared" si="140"/>
        <v>0</v>
      </c>
    </row>
    <row r="532" spans="1:40" hidden="1">
      <c r="A532" t="s">
        <v>1204</v>
      </c>
      <c r="B532" t="s">
        <v>24</v>
      </c>
      <c r="C532" t="s">
        <v>72</v>
      </c>
      <c r="D532" t="s">
        <v>1205</v>
      </c>
      <c r="E532" t="s">
        <v>313</v>
      </c>
      <c r="F532" t="s">
        <v>28</v>
      </c>
      <c r="G532">
        <f t="shared" si="141"/>
        <v>1</v>
      </c>
      <c r="H532">
        <f t="shared" si="142"/>
        <v>0</v>
      </c>
      <c r="I532">
        <f t="shared" si="143"/>
        <v>0</v>
      </c>
      <c r="J532">
        <f t="shared" si="144"/>
        <v>0</v>
      </c>
      <c r="K532">
        <f t="shared" si="145"/>
        <v>0</v>
      </c>
      <c r="L532" t="s">
        <v>29</v>
      </c>
      <c r="M532" t="s">
        <v>84</v>
      </c>
      <c r="N532">
        <f t="shared" si="153"/>
        <v>4</v>
      </c>
      <c r="O532" t="s">
        <v>116</v>
      </c>
      <c r="P532" t="s">
        <v>32</v>
      </c>
      <c r="Q532">
        <v>7</v>
      </c>
      <c r="R532">
        <v>6</v>
      </c>
      <c r="S532">
        <v>5</v>
      </c>
      <c r="T532">
        <v>4</v>
      </c>
      <c r="U532">
        <v>3</v>
      </c>
      <c r="V532">
        <v>6</v>
      </c>
      <c r="W532">
        <f t="shared" si="154"/>
        <v>5.166666666666667</v>
      </c>
      <c r="X532" t="s">
        <v>76</v>
      </c>
      <c r="Y532" t="s">
        <v>67</v>
      </c>
      <c r="Z532" t="s">
        <v>62</v>
      </c>
      <c r="AA532">
        <f t="shared" si="155"/>
        <v>1</v>
      </c>
      <c r="AB532">
        <v>41</v>
      </c>
      <c r="AC532" t="s">
        <v>138</v>
      </c>
      <c r="AD532">
        <f t="shared" si="156"/>
        <v>2</v>
      </c>
      <c r="AE532" t="s">
        <v>88</v>
      </c>
      <c r="AF532" t="s">
        <v>38</v>
      </c>
      <c r="AG532">
        <f t="shared" si="146"/>
        <v>1</v>
      </c>
      <c r="AH532">
        <f t="shared" si="147"/>
        <v>0</v>
      </c>
      <c r="AI532">
        <f t="shared" si="148"/>
        <v>0</v>
      </c>
      <c r="AJ532">
        <f t="shared" si="149"/>
        <v>0</v>
      </c>
      <c r="AK532">
        <f t="shared" si="150"/>
        <v>0</v>
      </c>
      <c r="AL532">
        <f t="shared" si="151"/>
        <v>0</v>
      </c>
      <c r="AM532">
        <f t="shared" si="152"/>
        <v>0</v>
      </c>
      <c r="AN532">
        <f t="shared" si="140"/>
        <v>0</v>
      </c>
    </row>
    <row r="533" spans="1:40" hidden="1">
      <c r="A533" t="s">
        <v>1206</v>
      </c>
      <c r="B533" t="s">
        <v>24</v>
      </c>
      <c r="C533" t="s">
        <v>72</v>
      </c>
      <c r="D533" t="s">
        <v>1207</v>
      </c>
      <c r="E533" t="s">
        <v>69</v>
      </c>
      <c r="F533" t="s">
        <v>75</v>
      </c>
      <c r="G533">
        <f t="shared" si="141"/>
        <v>0</v>
      </c>
      <c r="H533">
        <f t="shared" si="142"/>
        <v>0</v>
      </c>
      <c r="I533">
        <f t="shared" si="143"/>
        <v>0</v>
      </c>
      <c r="J533">
        <f t="shared" si="144"/>
        <v>0</v>
      </c>
      <c r="K533">
        <f t="shared" si="145"/>
        <v>0</v>
      </c>
      <c r="L533" t="s">
        <v>42</v>
      </c>
      <c r="M533" t="s">
        <v>51</v>
      </c>
      <c r="N533">
        <f t="shared" si="153"/>
        <v>1</v>
      </c>
      <c r="O533" t="s">
        <v>104</v>
      </c>
      <c r="P533" t="s">
        <v>32</v>
      </c>
      <c r="Q533">
        <v>0</v>
      </c>
      <c r="R533">
        <v>6</v>
      </c>
      <c r="S533">
        <v>4</v>
      </c>
      <c r="T533">
        <v>5</v>
      </c>
      <c r="U533">
        <v>2</v>
      </c>
      <c r="V533">
        <v>4</v>
      </c>
      <c r="W533">
        <f t="shared" si="154"/>
        <v>3.5</v>
      </c>
      <c r="X533" t="s">
        <v>33</v>
      </c>
      <c r="Y533" t="s">
        <v>34</v>
      </c>
      <c r="Z533" t="s">
        <v>62</v>
      </c>
      <c r="AA533">
        <f t="shared" si="155"/>
        <v>1</v>
      </c>
      <c r="AB533">
        <v>22</v>
      </c>
      <c r="AC533" t="s">
        <v>77</v>
      </c>
      <c r="AD533">
        <f t="shared" si="156"/>
        <v>3</v>
      </c>
      <c r="AE533" t="s">
        <v>88</v>
      </c>
      <c r="AF533" t="s">
        <v>38</v>
      </c>
      <c r="AG533">
        <f t="shared" si="146"/>
        <v>1</v>
      </c>
      <c r="AH533">
        <f t="shared" si="147"/>
        <v>0</v>
      </c>
      <c r="AI533">
        <f t="shared" si="148"/>
        <v>0</v>
      </c>
      <c r="AJ533">
        <f t="shared" si="149"/>
        <v>0</v>
      </c>
      <c r="AK533">
        <f t="shared" si="150"/>
        <v>0</v>
      </c>
      <c r="AL533">
        <f t="shared" si="151"/>
        <v>0</v>
      </c>
      <c r="AM533">
        <f t="shared" si="152"/>
        <v>0</v>
      </c>
      <c r="AN533">
        <f t="shared" si="140"/>
        <v>0</v>
      </c>
    </row>
    <row r="534" spans="1:40">
      <c r="A534" t="s">
        <v>1208</v>
      </c>
      <c r="B534" t="s">
        <v>24</v>
      </c>
      <c r="C534" t="s">
        <v>72</v>
      </c>
      <c r="D534" t="s">
        <v>1209</v>
      </c>
      <c r="E534" t="s">
        <v>923</v>
      </c>
      <c r="F534" t="s">
        <v>28</v>
      </c>
      <c r="G534">
        <f t="shared" si="141"/>
        <v>1</v>
      </c>
      <c r="H534">
        <f t="shared" si="142"/>
        <v>0</v>
      </c>
      <c r="I534">
        <f t="shared" si="143"/>
        <v>0</v>
      </c>
      <c r="J534">
        <f t="shared" si="144"/>
        <v>0</v>
      </c>
      <c r="K534">
        <f t="shared" si="145"/>
        <v>0</v>
      </c>
      <c r="L534" t="s">
        <v>29</v>
      </c>
      <c r="M534" t="s">
        <v>91</v>
      </c>
      <c r="N534">
        <f t="shared" si="153"/>
        <v>3</v>
      </c>
      <c r="O534" t="s">
        <v>31</v>
      </c>
      <c r="P534" t="s">
        <v>52</v>
      </c>
      <c r="Q534">
        <v>2</v>
      </c>
      <c r="R534">
        <v>6</v>
      </c>
      <c r="S534">
        <v>6</v>
      </c>
      <c r="T534">
        <v>4</v>
      </c>
      <c r="U534">
        <v>3</v>
      </c>
      <c r="V534">
        <v>3</v>
      </c>
      <c r="W534">
        <f t="shared" si="154"/>
        <v>4</v>
      </c>
      <c r="X534" t="s">
        <v>66</v>
      </c>
      <c r="Y534" t="s">
        <v>67</v>
      </c>
      <c r="Z534" t="s">
        <v>35</v>
      </c>
      <c r="AA534">
        <f t="shared" si="155"/>
        <v>0</v>
      </c>
      <c r="AB534">
        <v>35</v>
      </c>
      <c r="AC534" t="s">
        <v>77</v>
      </c>
      <c r="AD534">
        <f t="shared" si="156"/>
        <v>3</v>
      </c>
      <c r="AE534" t="s">
        <v>88</v>
      </c>
      <c r="AF534" t="s">
        <v>38</v>
      </c>
      <c r="AG534">
        <f t="shared" si="146"/>
        <v>1</v>
      </c>
      <c r="AH534">
        <f t="shared" si="147"/>
        <v>0</v>
      </c>
      <c r="AI534">
        <f t="shared" si="148"/>
        <v>0</v>
      </c>
      <c r="AJ534">
        <f t="shared" si="149"/>
        <v>0</v>
      </c>
      <c r="AK534">
        <f t="shared" si="150"/>
        <v>0</v>
      </c>
      <c r="AL534">
        <f t="shared" si="151"/>
        <v>0</v>
      </c>
      <c r="AM534">
        <f t="shared" si="152"/>
        <v>0</v>
      </c>
      <c r="AN534">
        <f t="shared" si="140"/>
        <v>0</v>
      </c>
    </row>
    <row r="535" spans="1:40">
      <c r="A535" t="s">
        <v>1210</v>
      </c>
      <c r="B535" t="s">
        <v>24</v>
      </c>
      <c r="C535" t="s">
        <v>72</v>
      </c>
      <c r="D535" t="s">
        <v>1211</v>
      </c>
      <c r="E535" t="s">
        <v>225</v>
      </c>
      <c r="F535" t="s">
        <v>28</v>
      </c>
      <c r="G535">
        <f t="shared" si="141"/>
        <v>1</v>
      </c>
      <c r="H535">
        <f t="shared" si="142"/>
        <v>0</v>
      </c>
      <c r="I535">
        <f t="shared" si="143"/>
        <v>0</v>
      </c>
      <c r="J535">
        <f t="shared" si="144"/>
        <v>0</v>
      </c>
      <c r="K535">
        <f t="shared" si="145"/>
        <v>0</v>
      </c>
      <c r="L535" t="s">
        <v>29</v>
      </c>
      <c r="M535" t="s">
        <v>91</v>
      </c>
      <c r="N535">
        <f t="shared" si="153"/>
        <v>3</v>
      </c>
      <c r="O535" t="s">
        <v>44</v>
      </c>
      <c r="P535" t="s">
        <v>32</v>
      </c>
      <c r="Q535">
        <v>4</v>
      </c>
      <c r="R535">
        <v>3</v>
      </c>
      <c r="S535">
        <v>4</v>
      </c>
      <c r="T535">
        <v>4</v>
      </c>
      <c r="U535">
        <v>4</v>
      </c>
      <c r="V535">
        <v>6</v>
      </c>
      <c r="W535">
        <f t="shared" si="154"/>
        <v>4.166666666666667</v>
      </c>
      <c r="X535" t="s">
        <v>33</v>
      </c>
      <c r="Y535" t="s">
        <v>67</v>
      </c>
      <c r="Z535" t="s">
        <v>35</v>
      </c>
      <c r="AA535">
        <f t="shared" si="155"/>
        <v>0</v>
      </c>
      <c r="AB535">
        <v>30</v>
      </c>
      <c r="AC535" t="s">
        <v>77</v>
      </c>
      <c r="AD535">
        <f t="shared" si="156"/>
        <v>3</v>
      </c>
      <c r="AE535" t="s">
        <v>46</v>
      </c>
      <c r="AF535" t="s">
        <v>169</v>
      </c>
      <c r="AG535">
        <f t="shared" si="146"/>
        <v>0</v>
      </c>
      <c r="AH535">
        <f t="shared" si="147"/>
        <v>0</v>
      </c>
      <c r="AI535">
        <f t="shared" si="148"/>
        <v>0</v>
      </c>
      <c r="AJ535">
        <f t="shared" si="149"/>
        <v>0</v>
      </c>
      <c r="AK535">
        <f t="shared" si="150"/>
        <v>0</v>
      </c>
      <c r="AL535">
        <f t="shared" si="151"/>
        <v>1</v>
      </c>
      <c r="AM535">
        <f t="shared" si="152"/>
        <v>0</v>
      </c>
      <c r="AN535">
        <f t="shared" si="140"/>
        <v>0</v>
      </c>
    </row>
    <row r="536" spans="1:40">
      <c r="A536" t="s">
        <v>1212</v>
      </c>
      <c r="B536" t="s">
        <v>24</v>
      </c>
      <c r="C536" t="s">
        <v>72</v>
      </c>
      <c r="D536" t="s">
        <v>1213</v>
      </c>
      <c r="E536" t="s">
        <v>392</v>
      </c>
      <c r="F536" t="s">
        <v>50</v>
      </c>
      <c r="G536">
        <f t="shared" si="141"/>
        <v>0</v>
      </c>
      <c r="H536">
        <f t="shared" si="142"/>
        <v>1</v>
      </c>
      <c r="I536">
        <f t="shared" si="143"/>
        <v>0</v>
      </c>
      <c r="J536">
        <f t="shared" si="144"/>
        <v>0</v>
      </c>
      <c r="K536">
        <f t="shared" si="145"/>
        <v>0</v>
      </c>
      <c r="L536" t="s">
        <v>42</v>
      </c>
      <c r="M536" t="s">
        <v>60</v>
      </c>
      <c r="N536">
        <f t="shared" si="153"/>
        <v>7</v>
      </c>
      <c r="O536" t="s">
        <v>568</v>
      </c>
      <c r="P536" t="s">
        <v>32</v>
      </c>
      <c r="Q536">
        <v>4</v>
      </c>
      <c r="R536">
        <v>6</v>
      </c>
      <c r="S536">
        <v>3</v>
      </c>
      <c r="T536">
        <v>2</v>
      </c>
      <c r="U536">
        <v>3</v>
      </c>
      <c r="V536">
        <v>3</v>
      </c>
      <c r="W536">
        <f t="shared" si="154"/>
        <v>3.5</v>
      </c>
      <c r="X536" t="s">
        <v>76</v>
      </c>
      <c r="Y536" t="s">
        <v>110</v>
      </c>
      <c r="Z536" t="s">
        <v>35</v>
      </c>
      <c r="AA536">
        <f t="shared" si="155"/>
        <v>0</v>
      </c>
      <c r="AB536">
        <v>37</v>
      </c>
      <c r="AC536" t="s">
        <v>77</v>
      </c>
      <c r="AD536">
        <f t="shared" si="156"/>
        <v>3</v>
      </c>
      <c r="AE536" t="s">
        <v>46</v>
      </c>
      <c r="AF536" t="s">
        <v>38</v>
      </c>
      <c r="AG536">
        <f t="shared" si="146"/>
        <v>1</v>
      </c>
      <c r="AH536">
        <f t="shared" si="147"/>
        <v>0</v>
      </c>
      <c r="AI536">
        <f t="shared" si="148"/>
        <v>0</v>
      </c>
      <c r="AJ536">
        <f t="shared" si="149"/>
        <v>0</v>
      </c>
      <c r="AK536">
        <f t="shared" si="150"/>
        <v>0</v>
      </c>
      <c r="AL536">
        <f t="shared" si="151"/>
        <v>0</v>
      </c>
      <c r="AM536">
        <f t="shared" si="152"/>
        <v>0</v>
      </c>
      <c r="AN536">
        <f t="shared" si="140"/>
        <v>0</v>
      </c>
    </row>
    <row r="537" spans="1:40" hidden="1">
      <c r="A537" t="s">
        <v>1214</v>
      </c>
      <c r="B537" t="s">
        <v>24</v>
      </c>
      <c r="C537" t="s">
        <v>72</v>
      </c>
      <c r="D537" t="s">
        <v>1215</v>
      </c>
      <c r="E537" t="s">
        <v>247</v>
      </c>
      <c r="F537" t="s">
        <v>28</v>
      </c>
      <c r="G537">
        <f t="shared" si="141"/>
        <v>1</v>
      </c>
      <c r="H537">
        <f t="shared" si="142"/>
        <v>0</v>
      </c>
      <c r="I537">
        <f t="shared" si="143"/>
        <v>0</v>
      </c>
      <c r="J537">
        <f t="shared" si="144"/>
        <v>0</v>
      </c>
      <c r="K537">
        <f t="shared" si="145"/>
        <v>0</v>
      </c>
      <c r="L537" t="s">
        <v>29</v>
      </c>
      <c r="M537" t="s">
        <v>91</v>
      </c>
      <c r="N537">
        <f t="shared" si="153"/>
        <v>3</v>
      </c>
      <c r="O537" t="s">
        <v>52</v>
      </c>
      <c r="P537" t="s">
        <v>32</v>
      </c>
      <c r="Q537">
        <v>6</v>
      </c>
      <c r="R537">
        <v>7</v>
      </c>
      <c r="S537">
        <v>7</v>
      </c>
      <c r="T537">
        <v>5</v>
      </c>
      <c r="U537">
        <v>5</v>
      </c>
      <c r="V537">
        <v>9</v>
      </c>
      <c r="W537">
        <f t="shared" si="154"/>
        <v>6.5</v>
      </c>
      <c r="X537" t="s">
        <v>66</v>
      </c>
      <c r="Y537" t="s">
        <v>67</v>
      </c>
      <c r="Z537" t="s">
        <v>62</v>
      </c>
      <c r="AA537">
        <f t="shared" si="155"/>
        <v>1</v>
      </c>
      <c r="AB537">
        <v>28</v>
      </c>
      <c r="AC537" t="s">
        <v>100</v>
      </c>
      <c r="AD537">
        <f t="shared" si="156"/>
        <v>4</v>
      </c>
      <c r="AE537" t="s">
        <v>55</v>
      </c>
      <c r="AF537" t="s">
        <v>38</v>
      </c>
      <c r="AG537">
        <f t="shared" si="146"/>
        <v>1</v>
      </c>
      <c r="AH537">
        <f t="shared" si="147"/>
        <v>0</v>
      </c>
      <c r="AI537">
        <f t="shared" si="148"/>
        <v>0</v>
      </c>
      <c r="AJ537">
        <f t="shared" si="149"/>
        <v>0</v>
      </c>
      <c r="AK537">
        <f t="shared" si="150"/>
        <v>0</v>
      </c>
      <c r="AL537">
        <f t="shared" si="151"/>
        <v>0</v>
      </c>
      <c r="AM537">
        <f t="shared" si="152"/>
        <v>0</v>
      </c>
      <c r="AN537">
        <f t="shared" si="140"/>
        <v>0</v>
      </c>
    </row>
    <row r="538" spans="1:40">
      <c r="A538" t="s">
        <v>1216</v>
      </c>
      <c r="B538" t="s">
        <v>24</v>
      </c>
      <c r="C538" t="s">
        <v>72</v>
      </c>
      <c r="D538" t="s">
        <v>1217</v>
      </c>
      <c r="E538" t="s">
        <v>293</v>
      </c>
      <c r="F538" t="s">
        <v>28</v>
      </c>
      <c r="G538">
        <f t="shared" si="141"/>
        <v>1</v>
      </c>
      <c r="H538">
        <f t="shared" si="142"/>
        <v>0</v>
      </c>
      <c r="I538">
        <f t="shared" si="143"/>
        <v>0</v>
      </c>
      <c r="J538">
        <f t="shared" si="144"/>
        <v>0</v>
      </c>
      <c r="K538">
        <f t="shared" si="145"/>
        <v>0</v>
      </c>
      <c r="L538" t="s">
        <v>42</v>
      </c>
      <c r="M538" t="s">
        <v>84</v>
      </c>
      <c r="N538">
        <f t="shared" si="153"/>
        <v>4</v>
      </c>
      <c r="O538" t="s">
        <v>568</v>
      </c>
      <c r="P538" t="s">
        <v>32</v>
      </c>
      <c r="Q538">
        <v>7</v>
      </c>
      <c r="R538">
        <v>5</v>
      </c>
      <c r="S538">
        <v>6</v>
      </c>
      <c r="T538">
        <v>6</v>
      </c>
      <c r="U538">
        <v>4</v>
      </c>
      <c r="V538">
        <v>6</v>
      </c>
      <c r="W538">
        <f t="shared" si="154"/>
        <v>5.666666666666667</v>
      </c>
      <c r="X538" t="s">
        <v>76</v>
      </c>
      <c r="Y538" t="s">
        <v>110</v>
      </c>
      <c r="Z538" t="s">
        <v>35</v>
      </c>
      <c r="AA538">
        <f t="shared" si="155"/>
        <v>0</v>
      </c>
      <c r="AB538">
        <v>23</v>
      </c>
      <c r="AC538" t="s">
        <v>96</v>
      </c>
      <c r="AD538">
        <f t="shared" si="156"/>
        <v>1</v>
      </c>
      <c r="AE538" t="s">
        <v>37</v>
      </c>
      <c r="AF538" t="s">
        <v>38</v>
      </c>
      <c r="AG538">
        <f t="shared" si="146"/>
        <v>1</v>
      </c>
      <c r="AH538">
        <f t="shared" si="147"/>
        <v>0</v>
      </c>
      <c r="AI538">
        <f t="shared" si="148"/>
        <v>0</v>
      </c>
      <c r="AJ538">
        <f t="shared" si="149"/>
        <v>0</v>
      </c>
      <c r="AK538">
        <f t="shared" si="150"/>
        <v>0</v>
      </c>
      <c r="AL538">
        <f t="shared" si="151"/>
        <v>0</v>
      </c>
      <c r="AM538">
        <f t="shared" si="152"/>
        <v>0</v>
      </c>
      <c r="AN538">
        <f t="shared" si="140"/>
        <v>0</v>
      </c>
    </row>
    <row r="539" spans="1:40">
      <c r="A539" t="s">
        <v>1218</v>
      </c>
      <c r="B539" t="s">
        <v>24</v>
      </c>
      <c r="C539" t="s">
        <v>93</v>
      </c>
      <c r="D539" t="s">
        <v>1219</v>
      </c>
      <c r="E539" t="s">
        <v>584</v>
      </c>
      <c r="F539" t="s">
        <v>75</v>
      </c>
      <c r="G539">
        <f t="shared" si="141"/>
        <v>0</v>
      </c>
      <c r="H539">
        <f t="shared" si="142"/>
        <v>0</v>
      </c>
      <c r="I539">
        <f t="shared" si="143"/>
        <v>0</v>
      </c>
      <c r="J539">
        <f t="shared" si="144"/>
        <v>0</v>
      </c>
      <c r="K539">
        <f t="shared" si="145"/>
        <v>0</v>
      </c>
      <c r="L539" t="s">
        <v>42</v>
      </c>
      <c r="M539" t="s">
        <v>51</v>
      </c>
      <c r="N539">
        <f t="shared" si="153"/>
        <v>1</v>
      </c>
      <c r="O539" t="s">
        <v>44</v>
      </c>
      <c r="P539" t="s">
        <v>32</v>
      </c>
      <c r="Q539">
        <v>3</v>
      </c>
      <c r="R539">
        <v>4</v>
      </c>
      <c r="S539">
        <v>8</v>
      </c>
      <c r="T539">
        <v>5</v>
      </c>
      <c r="U539">
        <v>5</v>
      </c>
      <c r="V539">
        <v>3</v>
      </c>
      <c r="W539">
        <f t="shared" si="154"/>
        <v>4.666666666666667</v>
      </c>
      <c r="X539" t="s">
        <v>76</v>
      </c>
      <c r="Y539" t="s">
        <v>67</v>
      </c>
      <c r="Z539" t="s">
        <v>35</v>
      </c>
      <c r="AA539">
        <f t="shared" si="155"/>
        <v>0</v>
      </c>
      <c r="AB539">
        <v>26</v>
      </c>
      <c r="AC539" t="s">
        <v>96</v>
      </c>
      <c r="AD539">
        <f t="shared" si="156"/>
        <v>1</v>
      </c>
      <c r="AE539" t="s">
        <v>46</v>
      </c>
      <c r="AF539" t="s">
        <v>38</v>
      </c>
      <c r="AG539">
        <f t="shared" si="146"/>
        <v>1</v>
      </c>
      <c r="AH539">
        <f t="shared" si="147"/>
        <v>0</v>
      </c>
      <c r="AI539">
        <f t="shared" si="148"/>
        <v>0</v>
      </c>
      <c r="AJ539">
        <f t="shared" si="149"/>
        <v>0</v>
      </c>
      <c r="AK539">
        <f t="shared" si="150"/>
        <v>0</v>
      </c>
      <c r="AL539">
        <f t="shared" si="151"/>
        <v>0</v>
      </c>
      <c r="AM539">
        <f t="shared" si="152"/>
        <v>0</v>
      </c>
      <c r="AN539">
        <f t="shared" si="140"/>
        <v>0</v>
      </c>
    </row>
    <row r="540" spans="1:40">
      <c r="A540" t="s">
        <v>1220</v>
      </c>
      <c r="B540" t="s">
        <v>24</v>
      </c>
      <c r="C540" t="s">
        <v>93</v>
      </c>
      <c r="D540" t="s">
        <v>1075</v>
      </c>
      <c r="E540" t="s">
        <v>286</v>
      </c>
      <c r="F540" t="s">
        <v>28</v>
      </c>
      <c r="G540">
        <f t="shared" si="141"/>
        <v>1</v>
      </c>
      <c r="H540">
        <f t="shared" si="142"/>
        <v>0</v>
      </c>
      <c r="I540">
        <f t="shared" si="143"/>
        <v>0</v>
      </c>
      <c r="J540">
        <f t="shared" si="144"/>
        <v>0</v>
      </c>
      <c r="K540">
        <f t="shared" si="145"/>
        <v>0</v>
      </c>
      <c r="L540" t="s">
        <v>42</v>
      </c>
      <c r="M540" t="s">
        <v>91</v>
      </c>
      <c r="N540">
        <f t="shared" si="153"/>
        <v>3</v>
      </c>
      <c r="O540" t="s">
        <v>52</v>
      </c>
      <c r="P540" t="s">
        <v>32</v>
      </c>
      <c r="Q540">
        <v>2</v>
      </c>
      <c r="R540">
        <v>4</v>
      </c>
      <c r="S540">
        <v>4</v>
      </c>
      <c r="T540">
        <v>3</v>
      </c>
      <c r="U540">
        <v>4</v>
      </c>
      <c r="V540">
        <v>4</v>
      </c>
      <c r="W540">
        <f t="shared" si="154"/>
        <v>3.5</v>
      </c>
      <c r="X540" t="s">
        <v>76</v>
      </c>
      <c r="Y540" t="s">
        <v>54</v>
      </c>
      <c r="Z540" t="s">
        <v>35</v>
      </c>
      <c r="AA540">
        <f t="shared" si="155"/>
        <v>0</v>
      </c>
      <c r="AB540">
        <v>25</v>
      </c>
      <c r="AC540" t="s">
        <v>77</v>
      </c>
      <c r="AD540">
        <f t="shared" si="156"/>
        <v>3</v>
      </c>
      <c r="AE540" t="s">
        <v>1086</v>
      </c>
      <c r="AF540" t="s">
        <v>181</v>
      </c>
      <c r="AG540">
        <f t="shared" si="146"/>
        <v>0</v>
      </c>
      <c r="AH540">
        <f t="shared" si="147"/>
        <v>0</v>
      </c>
      <c r="AI540">
        <f t="shared" si="148"/>
        <v>0</v>
      </c>
      <c r="AJ540">
        <f t="shared" si="149"/>
        <v>0</v>
      </c>
      <c r="AK540">
        <f t="shared" si="150"/>
        <v>0</v>
      </c>
      <c r="AL540">
        <f t="shared" si="151"/>
        <v>0</v>
      </c>
      <c r="AM540">
        <f t="shared" si="152"/>
        <v>1</v>
      </c>
      <c r="AN540">
        <f t="shared" si="140"/>
        <v>0</v>
      </c>
    </row>
    <row r="541" spans="1:40">
      <c r="A541" t="s">
        <v>1221</v>
      </c>
      <c r="B541" t="s">
        <v>24</v>
      </c>
      <c r="C541" t="s">
        <v>93</v>
      </c>
      <c r="D541" t="s">
        <v>1222</v>
      </c>
      <c r="E541" t="s">
        <v>86</v>
      </c>
      <c r="F541" t="s">
        <v>28</v>
      </c>
      <c r="G541">
        <f t="shared" si="141"/>
        <v>1</v>
      </c>
      <c r="H541">
        <f t="shared" si="142"/>
        <v>0</v>
      </c>
      <c r="I541">
        <f t="shared" si="143"/>
        <v>0</v>
      </c>
      <c r="J541">
        <f t="shared" si="144"/>
        <v>0</v>
      </c>
      <c r="K541">
        <f t="shared" si="145"/>
        <v>0</v>
      </c>
      <c r="L541" t="s">
        <v>42</v>
      </c>
      <c r="M541" t="s">
        <v>51</v>
      </c>
      <c r="N541">
        <f t="shared" si="153"/>
        <v>1</v>
      </c>
      <c r="O541" t="s">
        <v>116</v>
      </c>
      <c r="P541" t="s">
        <v>32</v>
      </c>
      <c r="Q541">
        <v>0</v>
      </c>
      <c r="R541">
        <v>1</v>
      </c>
      <c r="S541">
        <v>2</v>
      </c>
      <c r="T541">
        <v>1</v>
      </c>
      <c r="U541">
        <v>1</v>
      </c>
      <c r="V541">
        <v>1</v>
      </c>
      <c r="W541">
        <f t="shared" si="154"/>
        <v>1</v>
      </c>
      <c r="X541" t="s">
        <v>76</v>
      </c>
      <c r="Y541" t="s">
        <v>34</v>
      </c>
      <c r="Z541" t="s">
        <v>35</v>
      </c>
      <c r="AA541">
        <f t="shared" si="155"/>
        <v>0</v>
      </c>
      <c r="AB541">
        <v>23</v>
      </c>
      <c r="AC541" t="s">
        <v>77</v>
      </c>
      <c r="AD541">
        <f t="shared" si="156"/>
        <v>3</v>
      </c>
      <c r="AE541" t="s">
        <v>46</v>
      </c>
      <c r="AF541" t="s">
        <v>146</v>
      </c>
      <c r="AG541">
        <f t="shared" si="146"/>
        <v>0</v>
      </c>
      <c r="AH541">
        <f t="shared" si="147"/>
        <v>0</v>
      </c>
      <c r="AI541">
        <f t="shared" si="148"/>
        <v>0</v>
      </c>
      <c r="AJ541">
        <f t="shared" si="149"/>
        <v>1</v>
      </c>
      <c r="AK541">
        <f t="shared" si="150"/>
        <v>0</v>
      </c>
      <c r="AL541">
        <f t="shared" si="151"/>
        <v>0</v>
      </c>
      <c r="AM541">
        <f t="shared" si="152"/>
        <v>0</v>
      </c>
      <c r="AN541">
        <f t="shared" si="140"/>
        <v>0</v>
      </c>
    </row>
    <row r="542" spans="1:40">
      <c r="A542" t="s">
        <v>1223</v>
      </c>
      <c r="B542" t="s">
        <v>24</v>
      </c>
      <c r="C542" t="s">
        <v>93</v>
      </c>
      <c r="D542" t="s">
        <v>1224</v>
      </c>
      <c r="E542" t="s">
        <v>1119</v>
      </c>
      <c r="F542" t="s">
        <v>75</v>
      </c>
      <c r="G542">
        <f t="shared" si="141"/>
        <v>0</v>
      </c>
      <c r="H542">
        <f t="shared" si="142"/>
        <v>0</v>
      </c>
      <c r="I542">
        <f t="shared" si="143"/>
        <v>0</v>
      </c>
      <c r="J542">
        <f t="shared" si="144"/>
        <v>0</v>
      </c>
      <c r="K542">
        <f t="shared" si="145"/>
        <v>0</v>
      </c>
      <c r="L542" t="s">
        <v>29</v>
      </c>
      <c r="M542" t="s">
        <v>51</v>
      </c>
      <c r="N542">
        <f t="shared" si="153"/>
        <v>1</v>
      </c>
      <c r="O542" t="s">
        <v>52</v>
      </c>
      <c r="P542" t="s">
        <v>52</v>
      </c>
      <c r="Q542">
        <v>0</v>
      </c>
      <c r="R542">
        <v>1</v>
      </c>
      <c r="S542">
        <v>0</v>
      </c>
      <c r="T542">
        <v>0</v>
      </c>
      <c r="U542">
        <v>0</v>
      </c>
      <c r="V542">
        <v>0</v>
      </c>
      <c r="W542">
        <f t="shared" si="154"/>
        <v>0.16666666666666666</v>
      </c>
      <c r="X542" t="s">
        <v>76</v>
      </c>
      <c r="Y542" t="s">
        <v>110</v>
      </c>
      <c r="Z542" t="s">
        <v>35</v>
      </c>
      <c r="AA542">
        <f t="shared" si="155"/>
        <v>0</v>
      </c>
      <c r="AB542">
        <v>53</v>
      </c>
      <c r="AC542" t="s">
        <v>77</v>
      </c>
      <c r="AD542">
        <f t="shared" si="156"/>
        <v>3</v>
      </c>
      <c r="AE542" t="s">
        <v>55</v>
      </c>
      <c r="AF542" t="s">
        <v>56</v>
      </c>
      <c r="AG542">
        <f t="shared" si="146"/>
        <v>0</v>
      </c>
      <c r="AH542">
        <f t="shared" si="147"/>
        <v>1</v>
      </c>
      <c r="AI542">
        <f t="shared" si="148"/>
        <v>0</v>
      </c>
      <c r="AJ542">
        <f t="shared" si="149"/>
        <v>0</v>
      </c>
      <c r="AK542">
        <f t="shared" si="150"/>
        <v>0</v>
      </c>
      <c r="AL542">
        <f t="shared" si="151"/>
        <v>0</v>
      </c>
      <c r="AM542">
        <f t="shared" si="152"/>
        <v>0</v>
      </c>
      <c r="AN542">
        <f t="shared" si="140"/>
        <v>0</v>
      </c>
    </row>
    <row r="543" spans="1:40">
      <c r="A543" t="s">
        <v>1225</v>
      </c>
      <c r="B543" t="s">
        <v>24</v>
      </c>
      <c r="C543" t="s">
        <v>25</v>
      </c>
      <c r="D543" t="s">
        <v>1226</v>
      </c>
      <c r="E543" t="s">
        <v>1227</v>
      </c>
      <c r="F543" t="s">
        <v>28</v>
      </c>
      <c r="G543">
        <f t="shared" si="141"/>
        <v>1</v>
      </c>
      <c r="H543">
        <f t="shared" si="142"/>
        <v>0</v>
      </c>
      <c r="I543">
        <f t="shared" si="143"/>
        <v>0</v>
      </c>
      <c r="J543">
        <f t="shared" si="144"/>
        <v>0</v>
      </c>
      <c r="K543">
        <f t="shared" si="145"/>
        <v>0</v>
      </c>
      <c r="L543" t="s">
        <v>29</v>
      </c>
      <c r="M543" t="s">
        <v>43</v>
      </c>
      <c r="N543">
        <f t="shared" si="153"/>
        <v>2</v>
      </c>
      <c r="O543" t="s">
        <v>44</v>
      </c>
      <c r="P543" t="s">
        <v>32</v>
      </c>
      <c r="Q543">
        <v>6</v>
      </c>
      <c r="R543">
        <v>10</v>
      </c>
      <c r="S543">
        <v>3</v>
      </c>
      <c r="T543">
        <v>5</v>
      </c>
      <c r="U543">
        <v>0</v>
      </c>
      <c r="V543">
        <v>10</v>
      </c>
      <c r="W543">
        <f t="shared" si="154"/>
        <v>5.666666666666667</v>
      </c>
      <c r="X543" t="s">
        <v>66</v>
      </c>
      <c r="Y543" t="s">
        <v>110</v>
      </c>
      <c r="Z543" t="s">
        <v>35</v>
      </c>
      <c r="AA543">
        <f t="shared" si="155"/>
        <v>0</v>
      </c>
      <c r="AB543">
        <v>27</v>
      </c>
      <c r="AC543" t="s">
        <v>77</v>
      </c>
      <c r="AD543">
        <f t="shared" si="156"/>
        <v>3</v>
      </c>
      <c r="AE543" t="s">
        <v>46</v>
      </c>
      <c r="AF543" t="s">
        <v>169</v>
      </c>
      <c r="AG543">
        <f t="shared" si="146"/>
        <v>0</v>
      </c>
      <c r="AH543">
        <f t="shared" si="147"/>
        <v>0</v>
      </c>
      <c r="AI543">
        <f t="shared" si="148"/>
        <v>0</v>
      </c>
      <c r="AJ543">
        <f t="shared" si="149"/>
        <v>0</v>
      </c>
      <c r="AK543">
        <f t="shared" si="150"/>
        <v>0</v>
      </c>
      <c r="AL543">
        <f t="shared" si="151"/>
        <v>1</v>
      </c>
      <c r="AM543">
        <f t="shared" si="152"/>
        <v>0</v>
      </c>
      <c r="AN543">
        <f t="shared" si="140"/>
        <v>0</v>
      </c>
    </row>
    <row r="544" spans="1:40">
      <c r="A544" t="s">
        <v>1228</v>
      </c>
      <c r="B544" t="s">
        <v>24</v>
      </c>
      <c r="C544" t="s">
        <v>25</v>
      </c>
      <c r="D544" t="s">
        <v>620</v>
      </c>
      <c r="E544" t="s">
        <v>177</v>
      </c>
      <c r="F544" t="s">
        <v>50</v>
      </c>
      <c r="G544">
        <f t="shared" si="141"/>
        <v>0</v>
      </c>
      <c r="H544">
        <f t="shared" si="142"/>
        <v>1</v>
      </c>
      <c r="I544">
        <f t="shared" si="143"/>
        <v>0</v>
      </c>
      <c r="J544">
        <f t="shared" si="144"/>
        <v>0</v>
      </c>
      <c r="K544">
        <f t="shared" si="145"/>
        <v>0</v>
      </c>
      <c r="L544" t="s">
        <v>29</v>
      </c>
      <c r="M544" t="s">
        <v>51</v>
      </c>
      <c r="N544">
        <f t="shared" si="153"/>
        <v>1</v>
      </c>
      <c r="O544" t="s">
        <v>52</v>
      </c>
      <c r="P544" t="s">
        <v>32</v>
      </c>
      <c r="Q544">
        <v>4</v>
      </c>
      <c r="R544">
        <v>7</v>
      </c>
      <c r="S544">
        <v>7</v>
      </c>
      <c r="T544">
        <v>6</v>
      </c>
      <c r="U544">
        <v>8</v>
      </c>
      <c r="V544">
        <v>7</v>
      </c>
      <c r="W544">
        <f t="shared" si="154"/>
        <v>6.5</v>
      </c>
      <c r="X544" t="s">
        <v>76</v>
      </c>
      <c r="Y544" t="s">
        <v>67</v>
      </c>
      <c r="Z544" t="s">
        <v>35</v>
      </c>
      <c r="AA544">
        <f t="shared" si="155"/>
        <v>0</v>
      </c>
      <c r="AB544">
        <v>36</v>
      </c>
      <c r="AC544" t="s">
        <v>138</v>
      </c>
      <c r="AD544">
        <f t="shared" si="156"/>
        <v>2</v>
      </c>
      <c r="AE544" t="s">
        <v>46</v>
      </c>
      <c r="AF544" t="s">
        <v>169</v>
      </c>
      <c r="AG544">
        <f t="shared" si="146"/>
        <v>0</v>
      </c>
      <c r="AH544">
        <f t="shared" si="147"/>
        <v>0</v>
      </c>
      <c r="AI544">
        <f t="shared" si="148"/>
        <v>0</v>
      </c>
      <c r="AJ544">
        <f t="shared" si="149"/>
        <v>0</v>
      </c>
      <c r="AK544">
        <f t="shared" si="150"/>
        <v>0</v>
      </c>
      <c r="AL544">
        <f t="shared" si="151"/>
        <v>1</v>
      </c>
      <c r="AM544">
        <f t="shared" si="152"/>
        <v>0</v>
      </c>
      <c r="AN544">
        <f t="shared" si="140"/>
        <v>0</v>
      </c>
    </row>
    <row r="545" spans="1:40" hidden="1">
      <c r="A545" t="s">
        <v>1229</v>
      </c>
      <c r="B545" t="s">
        <v>24</v>
      </c>
      <c r="C545" t="s">
        <v>93</v>
      </c>
      <c r="D545" t="s">
        <v>1230</v>
      </c>
      <c r="E545" t="s">
        <v>121</v>
      </c>
      <c r="F545" t="s">
        <v>28</v>
      </c>
      <c r="G545">
        <f t="shared" si="141"/>
        <v>1</v>
      </c>
      <c r="H545">
        <f t="shared" si="142"/>
        <v>0</v>
      </c>
      <c r="I545">
        <f t="shared" si="143"/>
        <v>0</v>
      </c>
      <c r="J545">
        <f t="shared" si="144"/>
        <v>0</v>
      </c>
      <c r="K545">
        <f t="shared" si="145"/>
        <v>0</v>
      </c>
      <c r="L545" t="s">
        <v>29</v>
      </c>
      <c r="M545" t="s">
        <v>51</v>
      </c>
      <c r="N545">
        <f t="shared" si="153"/>
        <v>1</v>
      </c>
      <c r="O545" t="s">
        <v>31</v>
      </c>
      <c r="P545" t="s">
        <v>52</v>
      </c>
      <c r="Q545">
        <v>6</v>
      </c>
      <c r="R545">
        <v>7</v>
      </c>
      <c r="S545">
        <v>5</v>
      </c>
      <c r="T545">
        <v>7</v>
      </c>
      <c r="U545">
        <v>7</v>
      </c>
      <c r="V545">
        <v>9</v>
      </c>
      <c r="W545">
        <f t="shared" si="154"/>
        <v>6.833333333333333</v>
      </c>
      <c r="X545" t="s">
        <v>66</v>
      </c>
      <c r="Y545" t="s">
        <v>67</v>
      </c>
      <c r="Z545" t="s">
        <v>62</v>
      </c>
      <c r="AA545">
        <f t="shared" si="155"/>
        <v>1</v>
      </c>
      <c r="AB545">
        <v>22</v>
      </c>
      <c r="AC545" t="s">
        <v>77</v>
      </c>
      <c r="AD545">
        <f t="shared" si="156"/>
        <v>3</v>
      </c>
      <c r="AE545" t="s">
        <v>37</v>
      </c>
      <c r="AF545" t="s">
        <v>105</v>
      </c>
      <c r="AG545">
        <f t="shared" si="146"/>
        <v>0</v>
      </c>
      <c r="AH545">
        <f t="shared" si="147"/>
        <v>0</v>
      </c>
      <c r="AI545">
        <f t="shared" si="148"/>
        <v>0</v>
      </c>
      <c r="AJ545">
        <f t="shared" si="149"/>
        <v>0</v>
      </c>
      <c r="AK545">
        <f t="shared" si="150"/>
        <v>1</v>
      </c>
      <c r="AL545">
        <f t="shared" si="151"/>
        <v>0</v>
      </c>
      <c r="AM545">
        <f t="shared" si="152"/>
        <v>0</v>
      </c>
      <c r="AN545">
        <f t="shared" si="140"/>
        <v>0</v>
      </c>
    </row>
    <row r="546" spans="1:40">
      <c r="A546" t="s">
        <v>1231</v>
      </c>
      <c r="B546" t="s">
        <v>24</v>
      </c>
      <c r="C546" t="s">
        <v>93</v>
      </c>
      <c r="D546" t="s">
        <v>1232</v>
      </c>
      <c r="E546" t="s">
        <v>153</v>
      </c>
      <c r="F546" t="s">
        <v>28</v>
      </c>
      <c r="G546">
        <f t="shared" si="141"/>
        <v>1</v>
      </c>
      <c r="H546">
        <f t="shared" si="142"/>
        <v>0</v>
      </c>
      <c r="I546">
        <f t="shared" si="143"/>
        <v>0</v>
      </c>
      <c r="J546">
        <f t="shared" si="144"/>
        <v>0</v>
      </c>
      <c r="K546">
        <f t="shared" si="145"/>
        <v>0</v>
      </c>
      <c r="L546" t="s">
        <v>42</v>
      </c>
      <c r="M546" t="s">
        <v>43</v>
      </c>
      <c r="N546">
        <f t="shared" si="153"/>
        <v>2</v>
      </c>
      <c r="O546" t="s">
        <v>44</v>
      </c>
      <c r="P546" t="s">
        <v>32</v>
      </c>
      <c r="Q546">
        <v>4</v>
      </c>
      <c r="R546">
        <v>7</v>
      </c>
      <c r="S546">
        <v>7</v>
      </c>
      <c r="T546">
        <v>7</v>
      </c>
      <c r="U546">
        <v>5</v>
      </c>
      <c r="V546">
        <v>5</v>
      </c>
      <c r="W546">
        <f t="shared" si="154"/>
        <v>5.833333333333333</v>
      </c>
      <c r="X546" t="s">
        <v>53</v>
      </c>
      <c r="Y546" t="s">
        <v>67</v>
      </c>
      <c r="Z546" t="s">
        <v>35</v>
      </c>
      <c r="AA546">
        <f t="shared" si="155"/>
        <v>0</v>
      </c>
      <c r="AB546">
        <v>24</v>
      </c>
      <c r="AC546" t="s">
        <v>77</v>
      </c>
      <c r="AD546">
        <f t="shared" si="156"/>
        <v>3</v>
      </c>
      <c r="AE546" t="s">
        <v>37</v>
      </c>
      <c r="AF546" t="s">
        <v>187</v>
      </c>
      <c r="AG546">
        <f t="shared" si="146"/>
        <v>0</v>
      </c>
      <c r="AH546">
        <f t="shared" si="147"/>
        <v>0</v>
      </c>
      <c r="AI546">
        <f t="shared" si="148"/>
        <v>1</v>
      </c>
      <c r="AJ546">
        <f t="shared" si="149"/>
        <v>0</v>
      </c>
      <c r="AK546">
        <f t="shared" si="150"/>
        <v>0</v>
      </c>
      <c r="AL546">
        <f t="shared" si="151"/>
        <v>0</v>
      </c>
      <c r="AM546">
        <f t="shared" si="152"/>
        <v>0</v>
      </c>
      <c r="AN546">
        <f t="shared" si="140"/>
        <v>0</v>
      </c>
    </row>
    <row r="547" spans="1:40">
      <c r="A547" t="s">
        <v>1233</v>
      </c>
      <c r="B547" t="s">
        <v>24</v>
      </c>
      <c r="C547" t="s">
        <v>93</v>
      </c>
      <c r="D547" t="s">
        <v>319</v>
      </c>
      <c r="E547" t="s">
        <v>208</v>
      </c>
      <c r="F547" t="s">
        <v>579</v>
      </c>
      <c r="G547">
        <f t="shared" si="141"/>
        <v>0</v>
      </c>
      <c r="H547">
        <f t="shared" si="142"/>
        <v>0</v>
      </c>
      <c r="I547">
        <f t="shared" si="143"/>
        <v>0</v>
      </c>
      <c r="J547">
        <f t="shared" si="144"/>
        <v>0</v>
      </c>
      <c r="K547">
        <f t="shared" si="145"/>
        <v>0</v>
      </c>
      <c r="L547" t="s">
        <v>42</v>
      </c>
      <c r="M547" t="s">
        <v>84</v>
      </c>
      <c r="N547">
        <f t="shared" si="153"/>
        <v>4</v>
      </c>
      <c r="O547" t="s">
        <v>52</v>
      </c>
      <c r="P547" t="s">
        <v>32</v>
      </c>
      <c r="Q547">
        <v>5</v>
      </c>
      <c r="R547">
        <v>1</v>
      </c>
      <c r="S547">
        <v>3</v>
      </c>
      <c r="T547">
        <v>1</v>
      </c>
      <c r="U547">
        <v>4</v>
      </c>
      <c r="V547">
        <v>5</v>
      </c>
      <c r="W547">
        <f t="shared" si="154"/>
        <v>3.1666666666666665</v>
      </c>
      <c r="X547" t="s">
        <v>66</v>
      </c>
      <c r="Y547" t="s">
        <v>54</v>
      </c>
      <c r="Z547" t="s">
        <v>35</v>
      </c>
      <c r="AA547">
        <f t="shared" si="155"/>
        <v>0</v>
      </c>
      <c r="AB547">
        <v>31</v>
      </c>
      <c r="AC547" t="s">
        <v>96</v>
      </c>
      <c r="AD547">
        <f t="shared" si="156"/>
        <v>1</v>
      </c>
      <c r="AE547" t="s">
        <v>37</v>
      </c>
      <c r="AF547" t="s">
        <v>38</v>
      </c>
      <c r="AG547">
        <f t="shared" si="146"/>
        <v>1</v>
      </c>
      <c r="AH547">
        <f t="shared" si="147"/>
        <v>0</v>
      </c>
      <c r="AI547">
        <f t="shared" si="148"/>
        <v>0</v>
      </c>
      <c r="AJ547">
        <f t="shared" si="149"/>
        <v>0</v>
      </c>
      <c r="AK547">
        <f t="shared" si="150"/>
        <v>0</v>
      </c>
      <c r="AL547">
        <f t="shared" si="151"/>
        <v>0</v>
      </c>
      <c r="AM547">
        <f t="shared" si="152"/>
        <v>0</v>
      </c>
      <c r="AN547">
        <f t="shared" si="140"/>
        <v>0</v>
      </c>
    </row>
    <row r="548" spans="1:40" hidden="1">
      <c r="A548" t="s">
        <v>1234</v>
      </c>
      <c r="B548" t="s">
        <v>24</v>
      </c>
      <c r="C548" t="s">
        <v>25</v>
      </c>
      <c r="D548" t="s">
        <v>1235</v>
      </c>
      <c r="E548" t="s">
        <v>204</v>
      </c>
      <c r="F548" t="s">
        <v>52</v>
      </c>
      <c r="G548">
        <f t="shared" si="141"/>
        <v>0</v>
      </c>
      <c r="H548">
        <f t="shared" si="142"/>
        <v>0</v>
      </c>
      <c r="I548">
        <f t="shared" si="143"/>
        <v>0</v>
      </c>
      <c r="J548">
        <f t="shared" si="144"/>
        <v>0</v>
      </c>
      <c r="K548">
        <f t="shared" si="145"/>
        <v>0</v>
      </c>
      <c r="L548" t="s">
        <v>42</v>
      </c>
      <c r="M548" t="s">
        <v>43</v>
      </c>
      <c r="N548">
        <f t="shared" si="153"/>
        <v>2</v>
      </c>
      <c r="O548" t="s">
        <v>116</v>
      </c>
      <c r="P548" t="s">
        <v>218</v>
      </c>
      <c r="Q548">
        <v>7</v>
      </c>
      <c r="R548">
        <v>7</v>
      </c>
      <c r="S548">
        <v>7</v>
      </c>
      <c r="T548">
        <v>7</v>
      </c>
      <c r="U548">
        <v>7</v>
      </c>
      <c r="V548">
        <v>7</v>
      </c>
      <c r="W548">
        <f t="shared" si="154"/>
        <v>7</v>
      </c>
      <c r="X548" t="s">
        <v>76</v>
      </c>
      <c r="Y548" t="s">
        <v>67</v>
      </c>
      <c r="Z548" t="s">
        <v>62</v>
      </c>
      <c r="AA548">
        <f t="shared" si="155"/>
        <v>1</v>
      </c>
      <c r="AB548">
        <v>43</v>
      </c>
      <c r="AC548" t="s">
        <v>96</v>
      </c>
      <c r="AD548">
        <f t="shared" si="156"/>
        <v>1</v>
      </c>
      <c r="AE548" t="s">
        <v>46</v>
      </c>
      <c r="AF548" t="s">
        <v>169</v>
      </c>
      <c r="AG548">
        <f t="shared" si="146"/>
        <v>0</v>
      </c>
      <c r="AH548">
        <f t="shared" si="147"/>
        <v>0</v>
      </c>
      <c r="AI548">
        <f t="shared" si="148"/>
        <v>0</v>
      </c>
      <c r="AJ548">
        <f t="shared" si="149"/>
        <v>0</v>
      </c>
      <c r="AK548">
        <f t="shared" si="150"/>
        <v>0</v>
      </c>
      <c r="AL548">
        <f t="shared" si="151"/>
        <v>1</v>
      </c>
      <c r="AM548">
        <f t="shared" si="152"/>
        <v>0</v>
      </c>
      <c r="AN548">
        <f t="shared" si="140"/>
        <v>0</v>
      </c>
    </row>
    <row r="549" spans="1:40">
      <c r="A549" t="s">
        <v>1236</v>
      </c>
      <c r="B549" t="s">
        <v>24</v>
      </c>
      <c r="C549" t="s">
        <v>93</v>
      </c>
      <c r="D549" t="s">
        <v>1237</v>
      </c>
      <c r="E549" t="s">
        <v>149</v>
      </c>
      <c r="F549" t="s">
        <v>75</v>
      </c>
      <c r="G549">
        <f t="shared" si="141"/>
        <v>0</v>
      </c>
      <c r="H549">
        <f t="shared" si="142"/>
        <v>0</v>
      </c>
      <c r="I549">
        <f t="shared" si="143"/>
        <v>0</v>
      </c>
      <c r="J549">
        <f t="shared" si="144"/>
        <v>0</v>
      </c>
      <c r="K549">
        <f t="shared" si="145"/>
        <v>0</v>
      </c>
      <c r="L549" t="s">
        <v>42</v>
      </c>
      <c r="M549" t="s">
        <v>51</v>
      </c>
      <c r="N549">
        <f t="shared" si="153"/>
        <v>1</v>
      </c>
      <c r="O549" t="s">
        <v>116</v>
      </c>
      <c r="P549" t="s">
        <v>45</v>
      </c>
      <c r="Q549">
        <v>4</v>
      </c>
      <c r="R549">
        <v>7</v>
      </c>
      <c r="S549">
        <v>7</v>
      </c>
      <c r="T549">
        <v>6</v>
      </c>
      <c r="U549">
        <v>6</v>
      </c>
      <c r="V549">
        <v>6</v>
      </c>
      <c r="W549">
        <f t="shared" si="154"/>
        <v>6</v>
      </c>
      <c r="X549" t="s">
        <v>76</v>
      </c>
      <c r="Y549" t="s">
        <v>67</v>
      </c>
      <c r="Z549" t="s">
        <v>35</v>
      </c>
      <c r="AA549">
        <f t="shared" si="155"/>
        <v>0</v>
      </c>
      <c r="AB549">
        <v>25</v>
      </c>
      <c r="AC549" t="s">
        <v>77</v>
      </c>
      <c r="AD549">
        <f t="shared" si="156"/>
        <v>3</v>
      </c>
      <c r="AE549" t="s">
        <v>46</v>
      </c>
      <c r="AF549" t="s">
        <v>146</v>
      </c>
      <c r="AG549">
        <f t="shared" si="146"/>
        <v>0</v>
      </c>
      <c r="AH549">
        <f t="shared" si="147"/>
        <v>0</v>
      </c>
      <c r="AI549">
        <f t="shared" si="148"/>
        <v>0</v>
      </c>
      <c r="AJ549">
        <f t="shared" si="149"/>
        <v>1</v>
      </c>
      <c r="AK549">
        <f t="shared" si="150"/>
        <v>0</v>
      </c>
      <c r="AL549">
        <f t="shared" si="151"/>
        <v>0</v>
      </c>
      <c r="AM549">
        <f t="shared" si="152"/>
        <v>0</v>
      </c>
      <c r="AN549">
        <f t="shared" si="140"/>
        <v>0</v>
      </c>
    </row>
    <row r="550" spans="1:40">
      <c r="A550" t="s">
        <v>1238</v>
      </c>
      <c r="B550" t="s">
        <v>24</v>
      </c>
      <c r="C550" t="s">
        <v>93</v>
      </c>
      <c r="D550" t="s">
        <v>1239</v>
      </c>
      <c r="E550" t="s">
        <v>149</v>
      </c>
      <c r="F550" t="s">
        <v>28</v>
      </c>
      <c r="G550">
        <f t="shared" si="141"/>
        <v>1</v>
      </c>
      <c r="H550">
        <f t="shared" si="142"/>
        <v>0</v>
      </c>
      <c r="I550">
        <f t="shared" si="143"/>
        <v>0</v>
      </c>
      <c r="J550">
        <f t="shared" si="144"/>
        <v>0</v>
      </c>
      <c r="K550">
        <f t="shared" si="145"/>
        <v>0</v>
      </c>
      <c r="L550" t="s">
        <v>42</v>
      </c>
      <c r="M550" t="s">
        <v>51</v>
      </c>
      <c r="N550">
        <f t="shared" si="153"/>
        <v>1</v>
      </c>
      <c r="O550" t="s">
        <v>116</v>
      </c>
      <c r="P550" t="s">
        <v>32</v>
      </c>
      <c r="Q550">
        <v>3</v>
      </c>
      <c r="R550">
        <v>4</v>
      </c>
      <c r="S550">
        <v>4</v>
      </c>
      <c r="T550">
        <v>4</v>
      </c>
      <c r="U550">
        <v>2</v>
      </c>
      <c r="V550">
        <v>0</v>
      </c>
      <c r="W550">
        <f t="shared" si="154"/>
        <v>2.8333333333333335</v>
      </c>
      <c r="X550" t="s">
        <v>76</v>
      </c>
      <c r="Y550" t="s">
        <v>54</v>
      </c>
      <c r="Z550" t="s">
        <v>35</v>
      </c>
      <c r="AA550">
        <f t="shared" si="155"/>
        <v>0</v>
      </c>
      <c r="AB550">
        <v>23</v>
      </c>
      <c r="AC550" t="s">
        <v>77</v>
      </c>
      <c r="AD550">
        <f t="shared" si="156"/>
        <v>3</v>
      </c>
      <c r="AE550" t="s">
        <v>46</v>
      </c>
      <c r="AF550" t="s">
        <v>146</v>
      </c>
      <c r="AG550">
        <f t="shared" si="146"/>
        <v>0</v>
      </c>
      <c r="AH550">
        <f t="shared" si="147"/>
        <v>0</v>
      </c>
      <c r="AI550">
        <f t="shared" si="148"/>
        <v>0</v>
      </c>
      <c r="AJ550">
        <f t="shared" si="149"/>
        <v>1</v>
      </c>
      <c r="AK550">
        <f t="shared" si="150"/>
        <v>0</v>
      </c>
      <c r="AL550">
        <f t="shared" si="151"/>
        <v>0</v>
      </c>
      <c r="AM550">
        <f t="shared" si="152"/>
        <v>0</v>
      </c>
      <c r="AN550">
        <f t="shared" si="140"/>
        <v>0</v>
      </c>
    </row>
    <row r="551" spans="1:40">
      <c r="A551" t="s">
        <v>1240</v>
      </c>
      <c r="B551" t="s">
        <v>24</v>
      </c>
      <c r="C551" t="s">
        <v>93</v>
      </c>
      <c r="D551" t="s">
        <v>634</v>
      </c>
      <c r="E551" t="s">
        <v>324</v>
      </c>
      <c r="F551" t="s">
        <v>52</v>
      </c>
      <c r="G551">
        <f t="shared" si="141"/>
        <v>0</v>
      </c>
      <c r="H551">
        <f t="shared" si="142"/>
        <v>0</v>
      </c>
      <c r="I551">
        <f t="shared" si="143"/>
        <v>0</v>
      </c>
      <c r="J551">
        <f t="shared" si="144"/>
        <v>0</v>
      </c>
      <c r="K551">
        <f t="shared" si="145"/>
        <v>0</v>
      </c>
      <c r="L551" t="s">
        <v>29</v>
      </c>
      <c r="M551" t="s">
        <v>43</v>
      </c>
      <c r="N551">
        <f t="shared" si="153"/>
        <v>2</v>
      </c>
      <c r="O551" t="s">
        <v>52</v>
      </c>
      <c r="P551" t="s">
        <v>82</v>
      </c>
      <c r="Q551">
        <v>6</v>
      </c>
      <c r="R551">
        <v>7</v>
      </c>
      <c r="S551">
        <v>7</v>
      </c>
      <c r="T551">
        <v>7</v>
      </c>
      <c r="U551">
        <v>7</v>
      </c>
      <c r="V551">
        <v>6</v>
      </c>
      <c r="W551">
        <f t="shared" si="154"/>
        <v>6.666666666666667</v>
      </c>
      <c r="X551" t="s">
        <v>76</v>
      </c>
      <c r="Y551" t="s">
        <v>34</v>
      </c>
      <c r="Z551" t="s">
        <v>35</v>
      </c>
      <c r="AA551">
        <f t="shared" si="155"/>
        <v>0</v>
      </c>
      <c r="AB551">
        <v>23</v>
      </c>
      <c r="AC551" t="s">
        <v>77</v>
      </c>
      <c r="AD551">
        <f t="shared" si="156"/>
        <v>3</v>
      </c>
      <c r="AE551" t="s">
        <v>46</v>
      </c>
      <c r="AF551" t="s">
        <v>146</v>
      </c>
      <c r="AG551">
        <f t="shared" si="146"/>
        <v>0</v>
      </c>
      <c r="AH551">
        <f t="shared" si="147"/>
        <v>0</v>
      </c>
      <c r="AI551">
        <f t="shared" si="148"/>
        <v>0</v>
      </c>
      <c r="AJ551">
        <f t="shared" si="149"/>
        <v>1</v>
      </c>
      <c r="AK551">
        <f t="shared" si="150"/>
        <v>0</v>
      </c>
      <c r="AL551">
        <f t="shared" si="151"/>
        <v>0</v>
      </c>
      <c r="AM551">
        <f t="shared" si="152"/>
        <v>0</v>
      </c>
      <c r="AN551">
        <f t="shared" si="140"/>
        <v>0</v>
      </c>
    </row>
    <row r="552" spans="1:40">
      <c r="A552" t="s">
        <v>1241</v>
      </c>
      <c r="B552" t="s">
        <v>24</v>
      </c>
      <c r="C552" t="s">
        <v>93</v>
      </c>
      <c r="D552" t="s">
        <v>737</v>
      </c>
      <c r="E552" t="s">
        <v>129</v>
      </c>
      <c r="F552" t="s">
        <v>28</v>
      </c>
      <c r="G552">
        <f t="shared" si="141"/>
        <v>1</v>
      </c>
      <c r="H552">
        <f t="shared" si="142"/>
        <v>0</v>
      </c>
      <c r="I552">
        <f t="shared" si="143"/>
        <v>0</v>
      </c>
      <c r="J552">
        <f t="shared" si="144"/>
        <v>0</v>
      </c>
      <c r="K552">
        <f t="shared" si="145"/>
        <v>0</v>
      </c>
      <c r="L552" t="s">
        <v>42</v>
      </c>
      <c r="M552" t="s">
        <v>84</v>
      </c>
      <c r="N552">
        <f t="shared" si="153"/>
        <v>4</v>
      </c>
      <c r="O552" t="s">
        <v>31</v>
      </c>
      <c r="P552" t="s">
        <v>32</v>
      </c>
      <c r="Q552">
        <v>8</v>
      </c>
      <c r="R552">
        <v>9</v>
      </c>
      <c r="S552">
        <v>8</v>
      </c>
      <c r="T552">
        <v>8</v>
      </c>
      <c r="U552">
        <v>8</v>
      </c>
      <c r="V552">
        <v>9</v>
      </c>
      <c r="W552">
        <f t="shared" si="154"/>
        <v>8.3333333333333339</v>
      </c>
      <c r="X552" t="s">
        <v>66</v>
      </c>
      <c r="Y552" t="s">
        <v>67</v>
      </c>
      <c r="Z552" t="s">
        <v>35</v>
      </c>
      <c r="AA552">
        <f t="shared" si="155"/>
        <v>0</v>
      </c>
      <c r="AB552">
        <v>40</v>
      </c>
      <c r="AC552" t="s">
        <v>96</v>
      </c>
      <c r="AD552">
        <f t="shared" si="156"/>
        <v>1</v>
      </c>
      <c r="AE552" t="s">
        <v>37</v>
      </c>
      <c r="AF552" t="s">
        <v>38</v>
      </c>
      <c r="AG552">
        <f t="shared" si="146"/>
        <v>1</v>
      </c>
      <c r="AH552">
        <f t="shared" si="147"/>
        <v>0</v>
      </c>
      <c r="AI552">
        <f t="shared" si="148"/>
        <v>0</v>
      </c>
      <c r="AJ552">
        <f t="shared" si="149"/>
        <v>0</v>
      </c>
      <c r="AK552">
        <f t="shared" si="150"/>
        <v>0</v>
      </c>
      <c r="AL552">
        <f t="shared" si="151"/>
        <v>0</v>
      </c>
      <c r="AM552">
        <f t="shared" si="152"/>
        <v>0</v>
      </c>
      <c r="AN552">
        <f t="shared" si="140"/>
        <v>0</v>
      </c>
    </row>
    <row r="553" spans="1:40">
      <c r="A553" t="s">
        <v>1242</v>
      </c>
      <c r="B553" t="s">
        <v>24</v>
      </c>
      <c r="C553" t="s">
        <v>93</v>
      </c>
      <c r="D553" t="s">
        <v>1243</v>
      </c>
      <c r="E553" t="s">
        <v>310</v>
      </c>
      <c r="F553" t="s">
        <v>28</v>
      </c>
      <c r="G553">
        <f t="shared" si="141"/>
        <v>1</v>
      </c>
      <c r="H553">
        <f t="shared" si="142"/>
        <v>0</v>
      </c>
      <c r="I553">
        <f t="shared" si="143"/>
        <v>0</v>
      </c>
      <c r="J553">
        <f t="shared" si="144"/>
        <v>0</v>
      </c>
      <c r="K553">
        <f t="shared" si="145"/>
        <v>0</v>
      </c>
      <c r="L553" t="s">
        <v>42</v>
      </c>
      <c r="M553" t="s">
        <v>43</v>
      </c>
      <c r="N553">
        <f t="shared" si="153"/>
        <v>2</v>
      </c>
      <c r="O553" t="s">
        <v>52</v>
      </c>
      <c r="P553" t="s">
        <v>218</v>
      </c>
      <c r="Q553">
        <v>5</v>
      </c>
      <c r="R553">
        <v>6</v>
      </c>
      <c r="S553">
        <v>6</v>
      </c>
      <c r="T553">
        <v>2</v>
      </c>
      <c r="U553">
        <v>0</v>
      </c>
      <c r="V553">
        <v>4</v>
      </c>
      <c r="W553">
        <f t="shared" si="154"/>
        <v>3.8333333333333335</v>
      </c>
      <c r="X553" t="s">
        <v>76</v>
      </c>
      <c r="Y553" t="s">
        <v>67</v>
      </c>
      <c r="Z553" t="s">
        <v>35</v>
      </c>
      <c r="AA553">
        <f t="shared" si="155"/>
        <v>0</v>
      </c>
      <c r="AB553">
        <v>29</v>
      </c>
      <c r="AC553" t="s">
        <v>77</v>
      </c>
      <c r="AD553">
        <f t="shared" si="156"/>
        <v>3</v>
      </c>
      <c r="AE553" t="s">
        <v>88</v>
      </c>
      <c r="AF553" t="s">
        <v>38</v>
      </c>
      <c r="AG553">
        <f t="shared" si="146"/>
        <v>1</v>
      </c>
      <c r="AH553">
        <f t="shared" si="147"/>
        <v>0</v>
      </c>
      <c r="AI553">
        <f t="shared" si="148"/>
        <v>0</v>
      </c>
      <c r="AJ553">
        <f t="shared" si="149"/>
        <v>0</v>
      </c>
      <c r="AK553">
        <f t="shared" si="150"/>
        <v>0</v>
      </c>
      <c r="AL553">
        <f t="shared" si="151"/>
        <v>0</v>
      </c>
      <c r="AM553">
        <f t="shared" si="152"/>
        <v>0</v>
      </c>
      <c r="AN553">
        <f t="shared" si="140"/>
        <v>0</v>
      </c>
    </row>
    <row r="554" spans="1:40">
      <c r="A554" t="s">
        <v>1244</v>
      </c>
      <c r="B554" t="s">
        <v>24</v>
      </c>
      <c r="C554" t="s">
        <v>93</v>
      </c>
      <c r="D554" t="s">
        <v>1245</v>
      </c>
      <c r="E554" t="s">
        <v>1141</v>
      </c>
      <c r="F554" t="s">
        <v>28</v>
      </c>
      <c r="G554">
        <f t="shared" si="141"/>
        <v>1</v>
      </c>
      <c r="H554">
        <f t="shared" si="142"/>
        <v>0</v>
      </c>
      <c r="I554">
        <f t="shared" si="143"/>
        <v>0</v>
      </c>
      <c r="J554">
        <f t="shared" si="144"/>
        <v>0</v>
      </c>
      <c r="K554">
        <f t="shared" si="145"/>
        <v>0</v>
      </c>
      <c r="L554" t="s">
        <v>29</v>
      </c>
      <c r="M554" t="s">
        <v>51</v>
      </c>
      <c r="N554">
        <f t="shared" si="153"/>
        <v>1</v>
      </c>
      <c r="O554" t="s">
        <v>116</v>
      </c>
      <c r="P554" t="s">
        <v>32</v>
      </c>
      <c r="Q554">
        <v>1</v>
      </c>
      <c r="R554">
        <v>7</v>
      </c>
      <c r="S554">
        <v>5</v>
      </c>
      <c r="T554">
        <v>5</v>
      </c>
      <c r="U554">
        <v>4</v>
      </c>
      <c r="V554">
        <v>4</v>
      </c>
      <c r="W554">
        <f t="shared" si="154"/>
        <v>4.333333333333333</v>
      </c>
      <c r="X554" t="s">
        <v>66</v>
      </c>
      <c r="Y554" t="s">
        <v>67</v>
      </c>
      <c r="Z554" t="s">
        <v>35</v>
      </c>
      <c r="AA554">
        <f t="shared" si="155"/>
        <v>0</v>
      </c>
      <c r="AB554">
        <v>28</v>
      </c>
      <c r="AC554" t="s">
        <v>77</v>
      </c>
      <c r="AD554">
        <f t="shared" si="156"/>
        <v>3</v>
      </c>
      <c r="AE554" t="s">
        <v>52</v>
      </c>
      <c r="AF554" t="s">
        <v>146</v>
      </c>
      <c r="AG554">
        <f t="shared" si="146"/>
        <v>0</v>
      </c>
      <c r="AH554">
        <f t="shared" si="147"/>
        <v>0</v>
      </c>
      <c r="AI554">
        <f t="shared" si="148"/>
        <v>0</v>
      </c>
      <c r="AJ554">
        <f t="shared" si="149"/>
        <v>1</v>
      </c>
      <c r="AK554">
        <f t="shared" si="150"/>
        <v>0</v>
      </c>
      <c r="AL554">
        <f t="shared" si="151"/>
        <v>0</v>
      </c>
      <c r="AM554">
        <f t="shared" si="152"/>
        <v>0</v>
      </c>
      <c r="AN554">
        <f t="shared" si="140"/>
        <v>0</v>
      </c>
    </row>
    <row r="555" spans="1:40" hidden="1">
      <c r="A555" t="s">
        <v>1246</v>
      </c>
      <c r="B555" t="s">
        <v>24</v>
      </c>
      <c r="C555" t="s">
        <v>93</v>
      </c>
      <c r="D555" t="s">
        <v>1247</v>
      </c>
      <c r="E555" t="s">
        <v>214</v>
      </c>
      <c r="F555" t="s">
        <v>28</v>
      </c>
      <c r="G555">
        <f t="shared" si="141"/>
        <v>1</v>
      </c>
      <c r="H555">
        <f t="shared" si="142"/>
        <v>0</v>
      </c>
      <c r="I555">
        <f t="shared" si="143"/>
        <v>0</v>
      </c>
      <c r="J555">
        <f t="shared" si="144"/>
        <v>0</v>
      </c>
      <c r="K555">
        <f t="shared" si="145"/>
        <v>0</v>
      </c>
      <c r="L555" t="s">
        <v>29</v>
      </c>
      <c r="M555" t="s">
        <v>51</v>
      </c>
      <c r="N555">
        <f t="shared" si="153"/>
        <v>1</v>
      </c>
      <c r="O555" t="s">
        <v>31</v>
      </c>
      <c r="P555" t="s">
        <v>45</v>
      </c>
      <c r="Q555">
        <v>3</v>
      </c>
      <c r="R555">
        <v>6</v>
      </c>
      <c r="S555">
        <v>6</v>
      </c>
      <c r="T555">
        <v>4</v>
      </c>
      <c r="U555">
        <v>6</v>
      </c>
      <c r="V555">
        <v>3</v>
      </c>
      <c r="W555">
        <f t="shared" si="154"/>
        <v>4.666666666666667</v>
      </c>
      <c r="X555" t="s">
        <v>61</v>
      </c>
      <c r="Y555" t="s">
        <v>67</v>
      </c>
      <c r="Z555" t="s">
        <v>62</v>
      </c>
      <c r="AA555">
        <f t="shared" si="155"/>
        <v>1</v>
      </c>
      <c r="AB555">
        <v>28</v>
      </c>
      <c r="AC555" t="s">
        <v>100</v>
      </c>
      <c r="AD555">
        <f t="shared" si="156"/>
        <v>4</v>
      </c>
      <c r="AE555" t="s">
        <v>55</v>
      </c>
      <c r="AF555" t="s">
        <v>105</v>
      </c>
      <c r="AG555">
        <f t="shared" si="146"/>
        <v>0</v>
      </c>
      <c r="AH555">
        <f t="shared" si="147"/>
        <v>0</v>
      </c>
      <c r="AI555">
        <f t="shared" si="148"/>
        <v>0</v>
      </c>
      <c r="AJ555">
        <f t="shared" si="149"/>
        <v>0</v>
      </c>
      <c r="AK555">
        <f t="shared" si="150"/>
        <v>1</v>
      </c>
      <c r="AL555">
        <f t="shared" si="151"/>
        <v>0</v>
      </c>
      <c r="AM555">
        <f t="shared" si="152"/>
        <v>0</v>
      </c>
      <c r="AN555">
        <f t="shared" si="140"/>
        <v>0</v>
      </c>
    </row>
    <row r="556" spans="1:40" hidden="1">
      <c r="A556" t="s">
        <v>1248</v>
      </c>
      <c r="B556" t="s">
        <v>24</v>
      </c>
      <c r="C556" t="s">
        <v>93</v>
      </c>
      <c r="D556" t="s">
        <v>1249</v>
      </c>
      <c r="E556" t="s">
        <v>750</v>
      </c>
      <c r="F556" t="s">
        <v>75</v>
      </c>
      <c r="G556">
        <f t="shared" si="141"/>
        <v>0</v>
      </c>
      <c r="H556">
        <f t="shared" si="142"/>
        <v>0</v>
      </c>
      <c r="I556">
        <f t="shared" si="143"/>
        <v>0</v>
      </c>
      <c r="J556">
        <f t="shared" si="144"/>
        <v>0</v>
      </c>
      <c r="K556">
        <f t="shared" si="145"/>
        <v>0</v>
      </c>
      <c r="L556" t="s">
        <v>29</v>
      </c>
      <c r="M556" t="s">
        <v>51</v>
      </c>
      <c r="N556">
        <f t="shared" si="153"/>
        <v>1</v>
      </c>
      <c r="O556" t="s">
        <v>87</v>
      </c>
      <c r="P556" t="s">
        <v>32</v>
      </c>
      <c r="Q556">
        <v>0</v>
      </c>
      <c r="R556">
        <v>3</v>
      </c>
      <c r="S556">
        <v>3</v>
      </c>
      <c r="T556">
        <v>4</v>
      </c>
      <c r="U556">
        <v>5</v>
      </c>
      <c r="V556">
        <v>5</v>
      </c>
      <c r="W556">
        <f t="shared" si="154"/>
        <v>3.3333333333333335</v>
      </c>
      <c r="X556" t="s">
        <v>66</v>
      </c>
      <c r="Y556" t="s">
        <v>54</v>
      </c>
      <c r="Z556" t="s">
        <v>62</v>
      </c>
      <c r="AA556">
        <f t="shared" si="155"/>
        <v>1</v>
      </c>
      <c r="AB556">
        <v>26</v>
      </c>
      <c r="AC556" t="s">
        <v>100</v>
      </c>
      <c r="AD556">
        <f t="shared" si="156"/>
        <v>4</v>
      </c>
      <c r="AE556" t="s">
        <v>46</v>
      </c>
      <c r="AF556" t="s">
        <v>146</v>
      </c>
      <c r="AG556">
        <f t="shared" si="146"/>
        <v>0</v>
      </c>
      <c r="AH556">
        <f t="shared" si="147"/>
        <v>0</v>
      </c>
      <c r="AI556">
        <f t="shared" si="148"/>
        <v>0</v>
      </c>
      <c r="AJ556">
        <f t="shared" si="149"/>
        <v>1</v>
      </c>
      <c r="AK556">
        <f t="shared" si="150"/>
        <v>0</v>
      </c>
      <c r="AL556">
        <f t="shared" si="151"/>
        <v>0</v>
      </c>
      <c r="AM556">
        <f t="shared" si="152"/>
        <v>0</v>
      </c>
      <c r="AN556">
        <f t="shared" si="140"/>
        <v>0</v>
      </c>
    </row>
    <row r="557" spans="1:40" hidden="1">
      <c r="A557" t="s">
        <v>1250</v>
      </c>
      <c r="B557" t="s">
        <v>24</v>
      </c>
      <c r="C557" t="s">
        <v>25</v>
      </c>
      <c r="D557" t="s">
        <v>1251</v>
      </c>
      <c r="E557" t="s">
        <v>183</v>
      </c>
      <c r="F557" t="s">
        <v>28</v>
      </c>
      <c r="G557">
        <f t="shared" si="141"/>
        <v>1</v>
      </c>
      <c r="H557">
        <f t="shared" si="142"/>
        <v>0</v>
      </c>
      <c r="I557">
        <f t="shared" si="143"/>
        <v>0</v>
      </c>
      <c r="J557">
        <f t="shared" si="144"/>
        <v>0</v>
      </c>
      <c r="K557">
        <f t="shared" si="145"/>
        <v>0</v>
      </c>
      <c r="L557" t="s">
        <v>29</v>
      </c>
      <c r="M557" t="s">
        <v>51</v>
      </c>
      <c r="N557">
        <f t="shared" si="153"/>
        <v>1</v>
      </c>
      <c r="O557" t="s">
        <v>44</v>
      </c>
      <c r="P557" t="s">
        <v>218</v>
      </c>
      <c r="Q557">
        <v>5</v>
      </c>
      <c r="R557">
        <v>2</v>
      </c>
      <c r="S557">
        <v>4</v>
      </c>
      <c r="T557">
        <v>3</v>
      </c>
      <c r="U557">
        <v>3</v>
      </c>
      <c r="V557">
        <v>3</v>
      </c>
      <c r="W557">
        <f t="shared" si="154"/>
        <v>3.3333333333333335</v>
      </c>
      <c r="X557" t="s">
        <v>66</v>
      </c>
      <c r="Y557" t="s">
        <v>54</v>
      </c>
      <c r="Z557" t="s">
        <v>62</v>
      </c>
      <c r="AA557">
        <f t="shared" si="155"/>
        <v>1</v>
      </c>
      <c r="AB557">
        <v>25</v>
      </c>
      <c r="AC557" t="s">
        <v>77</v>
      </c>
      <c r="AD557">
        <f t="shared" si="156"/>
        <v>3</v>
      </c>
      <c r="AE557" t="s">
        <v>55</v>
      </c>
      <c r="AF557" t="s">
        <v>56</v>
      </c>
      <c r="AG557">
        <f t="shared" si="146"/>
        <v>0</v>
      </c>
      <c r="AH557">
        <f t="shared" si="147"/>
        <v>1</v>
      </c>
      <c r="AI557">
        <f t="shared" si="148"/>
        <v>0</v>
      </c>
      <c r="AJ557">
        <f t="shared" si="149"/>
        <v>0</v>
      </c>
      <c r="AK557">
        <f t="shared" si="150"/>
        <v>0</v>
      </c>
      <c r="AL557">
        <f t="shared" si="151"/>
        <v>0</v>
      </c>
      <c r="AM557">
        <f t="shared" si="152"/>
        <v>0</v>
      </c>
      <c r="AN557">
        <f t="shared" si="140"/>
        <v>0</v>
      </c>
    </row>
    <row r="558" spans="1:40">
      <c r="A558" t="s">
        <v>1252</v>
      </c>
      <c r="B558" t="s">
        <v>24</v>
      </c>
      <c r="C558" t="s">
        <v>220</v>
      </c>
      <c r="D558" t="s">
        <v>1253</v>
      </c>
      <c r="E558" t="s">
        <v>383</v>
      </c>
      <c r="F558" t="s">
        <v>28</v>
      </c>
      <c r="G558">
        <f t="shared" si="141"/>
        <v>1</v>
      </c>
      <c r="H558">
        <f t="shared" si="142"/>
        <v>0</v>
      </c>
      <c r="I558">
        <f t="shared" si="143"/>
        <v>0</v>
      </c>
      <c r="J558">
        <f t="shared" si="144"/>
        <v>0</v>
      </c>
      <c r="K558">
        <f t="shared" si="145"/>
        <v>0</v>
      </c>
      <c r="L558" t="s">
        <v>29</v>
      </c>
      <c r="M558" t="s">
        <v>91</v>
      </c>
      <c r="N558">
        <f t="shared" si="153"/>
        <v>3</v>
      </c>
      <c r="O558" t="s">
        <v>104</v>
      </c>
      <c r="P558" t="s">
        <v>82</v>
      </c>
      <c r="Q558">
        <v>5</v>
      </c>
      <c r="R558">
        <v>9</v>
      </c>
      <c r="S558">
        <v>7</v>
      </c>
      <c r="T558">
        <v>9</v>
      </c>
      <c r="U558">
        <v>8</v>
      </c>
      <c r="V558">
        <v>9</v>
      </c>
      <c r="W558">
        <f t="shared" si="154"/>
        <v>7.833333333333333</v>
      </c>
      <c r="X558" t="s">
        <v>76</v>
      </c>
      <c r="Y558" t="s">
        <v>67</v>
      </c>
      <c r="Z558" t="s">
        <v>35</v>
      </c>
      <c r="AA558">
        <f t="shared" si="155"/>
        <v>0</v>
      </c>
      <c r="AB558">
        <v>27</v>
      </c>
      <c r="AC558" t="s">
        <v>77</v>
      </c>
      <c r="AD558">
        <f t="shared" si="156"/>
        <v>3</v>
      </c>
      <c r="AE558" t="s">
        <v>46</v>
      </c>
      <c r="AF558" t="s">
        <v>181</v>
      </c>
      <c r="AG558">
        <f t="shared" si="146"/>
        <v>0</v>
      </c>
      <c r="AH558">
        <f t="shared" si="147"/>
        <v>0</v>
      </c>
      <c r="AI558">
        <f t="shared" si="148"/>
        <v>0</v>
      </c>
      <c r="AJ558">
        <f t="shared" si="149"/>
        <v>0</v>
      </c>
      <c r="AK558">
        <f t="shared" si="150"/>
        <v>0</v>
      </c>
      <c r="AL558">
        <f t="shared" si="151"/>
        <v>0</v>
      </c>
      <c r="AM558">
        <f t="shared" si="152"/>
        <v>1</v>
      </c>
      <c r="AN558">
        <f t="shared" si="140"/>
        <v>0</v>
      </c>
    </row>
    <row r="559" spans="1:40">
      <c r="A559" t="s">
        <v>1254</v>
      </c>
      <c r="B559" t="s">
        <v>24</v>
      </c>
      <c r="C559" t="s">
        <v>220</v>
      </c>
      <c r="D559" t="s">
        <v>1255</v>
      </c>
      <c r="E559" t="s">
        <v>108</v>
      </c>
      <c r="F559" t="s">
        <v>28</v>
      </c>
      <c r="G559">
        <f t="shared" si="141"/>
        <v>1</v>
      </c>
      <c r="H559">
        <f t="shared" si="142"/>
        <v>0</v>
      </c>
      <c r="I559">
        <f t="shared" si="143"/>
        <v>0</v>
      </c>
      <c r="J559">
        <f t="shared" si="144"/>
        <v>0</v>
      </c>
      <c r="K559">
        <f t="shared" si="145"/>
        <v>0</v>
      </c>
      <c r="L559" t="s">
        <v>29</v>
      </c>
      <c r="M559" t="s">
        <v>51</v>
      </c>
      <c r="N559">
        <f t="shared" si="153"/>
        <v>1</v>
      </c>
      <c r="O559" t="s">
        <v>52</v>
      </c>
      <c r="P559" t="s">
        <v>52</v>
      </c>
      <c r="Q559">
        <v>2</v>
      </c>
      <c r="R559">
        <v>0</v>
      </c>
      <c r="S559">
        <v>5</v>
      </c>
      <c r="T559">
        <v>3</v>
      </c>
      <c r="U559">
        <v>0</v>
      </c>
      <c r="V559">
        <v>3</v>
      </c>
      <c r="W559">
        <f t="shared" si="154"/>
        <v>2.1666666666666665</v>
      </c>
      <c r="X559" t="s">
        <v>33</v>
      </c>
      <c r="Y559" t="s">
        <v>34</v>
      </c>
      <c r="Z559" t="s">
        <v>35</v>
      </c>
      <c r="AA559">
        <f t="shared" si="155"/>
        <v>0</v>
      </c>
      <c r="AB559">
        <v>28</v>
      </c>
      <c r="AC559" t="s">
        <v>77</v>
      </c>
      <c r="AD559">
        <f t="shared" si="156"/>
        <v>3</v>
      </c>
      <c r="AE559" t="s">
        <v>55</v>
      </c>
      <c r="AF559" t="s">
        <v>56</v>
      </c>
      <c r="AG559">
        <f t="shared" si="146"/>
        <v>0</v>
      </c>
      <c r="AH559">
        <f t="shared" si="147"/>
        <v>1</v>
      </c>
      <c r="AI559">
        <f t="shared" si="148"/>
        <v>0</v>
      </c>
      <c r="AJ559">
        <f t="shared" si="149"/>
        <v>0</v>
      </c>
      <c r="AK559">
        <f t="shared" si="150"/>
        <v>0</v>
      </c>
      <c r="AL559">
        <f t="shared" si="151"/>
        <v>0</v>
      </c>
      <c r="AM559">
        <f t="shared" si="152"/>
        <v>0</v>
      </c>
      <c r="AN559">
        <f t="shared" si="140"/>
        <v>0</v>
      </c>
    </row>
    <row r="560" spans="1:40" hidden="1">
      <c r="A560" t="s">
        <v>1256</v>
      </c>
      <c r="B560" t="s">
        <v>24</v>
      </c>
      <c r="C560" t="s">
        <v>220</v>
      </c>
      <c r="D560" t="s">
        <v>1257</v>
      </c>
      <c r="E560" t="s">
        <v>166</v>
      </c>
      <c r="F560" t="s">
        <v>28</v>
      </c>
      <c r="G560">
        <f t="shared" si="141"/>
        <v>1</v>
      </c>
      <c r="H560">
        <f t="shared" si="142"/>
        <v>0</v>
      </c>
      <c r="I560">
        <f t="shared" si="143"/>
        <v>0</v>
      </c>
      <c r="J560">
        <f t="shared" si="144"/>
        <v>0</v>
      </c>
      <c r="K560">
        <f t="shared" si="145"/>
        <v>0</v>
      </c>
      <c r="L560" t="s">
        <v>42</v>
      </c>
      <c r="M560" t="s">
        <v>91</v>
      </c>
      <c r="N560">
        <f t="shared" si="153"/>
        <v>3</v>
      </c>
      <c r="O560" t="s">
        <v>104</v>
      </c>
      <c r="P560" t="s">
        <v>32</v>
      </c>
      <c r="Q560">
        <v>3</v>
      </c>
      <c r="R560">
        <v>3</v>
      </c>
      <c r="S560">
        <v>5</v>
      </c>
      <c r="T560">
        <v>3</v>
      </c>
      <c r="U560">
        <v>3</v>
      </c>
      <c r="V560">
        <v>4</v>
      </c>
      <c r="W560">
        <f t="shared" si="154"/>
        <v>3.5</v>
      </c>
      <c r="X560" t="s">
        <v>76</v>
      </c>
      <c r="Y560" t="s">
        <v>54</v>
      </c>
      <c r="Z560" t="s">
        <v>62</v>
      </c>
      <c r="AA560">
        <f t="shared" si="155"/>
        <v>1</v>
      </c>
      <c r="AB560">
        <v>38</v>
      </c>
      <c r="AC560" t="s">
        <v>100</v>
      </c>
      <c r="AD560">
        <f t="shared" si="156"/>
        <v>4</v>
      </c>
      <c r="AE560" t="s">
        <v>55</v>
      </c>
      <c r="AF560" t="s">
        <v>56</v>
      </c>
      <c r="AG560">
        <f t="shared" si="146"/>
        <v>0</v>
      </c>
      <c r="AH560">
        <f t="shared" si="147"/>
        <v>1</v>
      </c>
      <c r="AI560">
        <f t="shared" si="148"/>
        <v>0</v>
      </c>
      <c r="AJ560">
        <f t="shared" si="149"/>
        <v>0</v>
      </c>
      <c r="AK560">
        <f t="shared" si="150"/>
        <v>0</v>
      </c>
      <c r="AL560">
        <f t="shared" si="151"/>
        <v>0</v>
      </c>
      <c r="AM560">
        <f t="shared" si="152"/>
        <v>0</v>
      </c>
      <c r="AN560">
        <f t="shared" si="140"/>
        <v>0</v>
      </c>
    </row>
    <row r="561" spans="1:40">
      <c r="A561" t="s">
        <v>1258</v>
      </c>
      <c r="B561" t="s">
        <v>24</v>
      </c>
      <c r="C561" t="s">
        <v>220</v>
      </c>
      <c r="D561" t="s">
        <v>1259</v>
      </c>
      <c r="E561" t="s">
        <v>324</v>
      </c>
      <c r="F561" t="s">
        <v>28</v>
      </c>
      <c r="G561">
        <f t="shared" si="141"/>
        <v>1</v>
      </c>
      <c r="H561">
        <f t="shared" si="142"/>
        <v>0</v>
      </c>
      <c r="I561">
        <f t="shared" si="143"/>
        <v>0</v>
      </c>
      <c r="J561">
        <f t="shared" si="144"/>
        <v>0</v>
      </c>
      <c r="K561">
        <f t="shared" si="145"/>
        <v>0</v>
      </c>
      <c r="L561" t="s">
        <v>42</v>
      </c>
      <c r="M561" t="s">
        <v>51</v>
      </c>
      <c r="N561">
        <f t="shared" si="153"/>
        <v>1</v>
      </c>
      <c r="O561" t="s">
        <v>44</v>
      </c>
      <c r="P561" t="s">
        <v>32</v>
      </c>
      <c r="Q561">
        <v>2</v>
      </c>
      <c r="R561">
        <v>6</v>
      </c>
      <c r="S561">
        <v>5</v>
      </c>
      <c r="T561">
        <v>5</v>
      </c>
      <c r="U561">
        <v>6</v>
      </c>
      <c r="V561">
        <v>6</v>
      </c>
      <c r="W561">
        <f t="shared" si="154"/>
        <v>5</v>
      </c>
      <c r="X561" t="s">
        <v>53</v>
      </c>
      <c r="Y561" t="s">
        <v>110</v>
      </c>
      <c r="Z561" t="s">
        <v>35</v>
      </c>
      <c r="AA561">
        <f t="shared" si="155"/>
        <v>0</v>
      </c>
      <c r="AB561">
        <v>22</v>
      </c>
      <c r="AC561" t="s">
        <v>77</v>
      </c>
      <c r="AD561">
        <f t="shared" si="156"/>
        <v>3</v>
      </c>
      <c r="AE561" t="s">
        <v>37</v>
      </c>
      <c r="AF561" t="s">
        <v>38</v>
      </c>
      <c r="AG561">
        <f t="shared" si="146"/>
        <v>1</v>
      </c>
      <c r="AH561">
        <f t="shared" si="147"/>
        <v>0</v>
      </c>
      <c r="AI561">
        <f t="shared" si="148"/>
        <v>0</v>
      </c>
      <c r="AJ561">
        <f t="shared" si="149"/>
        <v>0</v>
      </c>
      <c r="AK561">
        <f t="shared" si="150"/>
        <v>0</v>
      </c>
      <c r="AL561">
        <f t="shared" si="151"/>
        <v>0</v>
      </c>
      <c r="AM561">
        <f t="shared" si="152"/>
        <v>0</v>
      </c>
      <c r="AN561">
        <f t="shared" si="140"/>
        <v>0</v>
      </c>
    </row>
    <row r="562" spans="1:40">
      <c r="A562" t="s">
        <v>1260</v>
      </c>
      <c r="B562" t="s">
        <v>24</v>
      </c>
      <c r="C562" t="s">
        <v>220</v>
      </c>
      <c r="D562" t="s">
        <v>1261</v>
      </c>
      <c r="E562" t="s">
        <v>345</v>
      </c>
      <c r="F562" t="s">
        <v>28</v>
      </c>
      <c r="G562">
        <f t="shared" si="141"/>
        <v>1</v>
      </c>
      <c r="H562">
        <f t="shared" si="142"/>
        <v>0</v>
      </c>
      <c r="I562">
        <f t="shared" si="143"/>
        <v>0</v>
      </c>
      <c r="J562">
        <f t="shared" si="144"/>
        <v>0</v>
      </c>
      <c r="K562">
        <f t="shared" si="145"/>
        <v>0</v>
      </c>
      <c r="L562" t="s">
        <v>29</v>
      </c>
      <c r="M562" t="s">
        <v>84</v>
      </c>
      <c r="N562">
        <f t="shared" si="153"/>
        <v>4</v>
      </c>
      <c r="O562" t="s">
        <v>52</v>
      </c>
      <c r="P562" t="s">
        <v>32</v>
      </c>
      <c r="Q562">
        <v>7</v>
      </c>
      <c r="R562">
        <v>8</v>
      </c>
      <c r="S562">
        <v>9</v>
      </c>
      <c r="T562">
        <v>9</v>
      </c>
      <c r="U562">
        <v>9</v>
      </c>
      <c r="V562">
        <v>9</v>
      </c>
      <c r="W562">
        <f t="shared" si="154"/>
        <v>8.5</v>
      </c>
      <c r="X562" t="s">
        <v>66</v>
      </c>
      <c r="Y562" t="s">
        <v>67</v>
      </c>
      <c r="Z562" t="s">
        <v>35</v>
      </c>
      <c r="AA562">
        <f t="shared" si="155"/>
        <v>0</v>
      </c>
      <c r="AB562">
        <v>34</v>
      </c>
      <c r="AC562" t="s">
        <v>77</v>
      </c>
      <c r="AD562">
        <f t="shared" si="156"/>
        <v>3</v>
      </c>
      <c r="AE562" t="s">
        <v>88</v>
      </c>
      <c r="AF562" t="s">
        <v>38</v>
      </c>
      <c r="AG562">
        <f t="shared" si="146"/>
        <v>1</v>
      </c>
      <c r="AH562">
        <f t="shared" si="147"/>
        <v>0</v>
      </c>
      <c r="AI562">
        <f t="shared" si="148"/>
        <v>0</v>
      </c>
      <c r="AJ562">
        <f t="shared" si="149"/>
        <v>0</v>
      </c>
      <c r="AK562">
        <f t="shared" si="150"/>
        <v>0</v>
      </c>
      <c r="AL562">
        <f t="shared" si="151"/>
        <v>0</v>
      </c>
      <c r="AM562">
        <f t="shared" si="152"/>
        <v>0</v>
      </c>
      <c r="AN562">
        <f t="shared" si="140"/>
        <v>0</v>
      </c>
    </row>
    <row r="563" spans="1:40">
      <c r="A563" t="s">
        <v>1262</v>
      </c>
      <c r="B563" t="s">
        <v>24</v>
      </c>
      <c r="C563" t="s">
        <v>25</v>
      </c>
      <c r="D563" t="s">
        <v>1263</v>
      </c>
      <c r="E563" t="s">
        <v>74</v>
      </c>
      <c r="F563" t="s">
        <v>75</v>
      </c>
      <c r="G563">
        <f t="shared" si="141"/>
        <v>0</v>
      </c>
      <c r="H563">
        <f t="shared" si="142"/>
        <v>0</v>
      </c>
      <c r="I563">
        <f t="shared" si="143"/>
        <v>0</v>
      </c>
      <c r="J563">
        <f t="shared" si="144"/>
        <v>0</v>
      </c>
      <c r="K563">
        <f t="shared" si="145"/>
        <v>0</v>
      </c>
      <c r="L563" t="s">
        <v>42</v>
      </c>
      <c r="M563" t="s">
        <v>51</v>
      </c>
      <c r="N563">
        <f t="shared" si="153"/>
        <v>1</v>
      </c>
      <c r="O563" t="s">
        <v>568</v>
      </c>
      <c r="P563" t="s">
        <v>45</v>
      </c>
      <c r="Q563">
        <v>0</v>
      </c>
      <c r="R563">
        <v>5</v>
      </c>
      <c r="S563">
        <v>0</v>
      </c>
      <c r="T563">
        <v>0</v>
      </c>
      <c r="U563">
        <v>0</v>
      </c>
      <c r="V563">
        <v>0</v>
      </c>
      <c r="W563">
        <f t="shared" si="154"/>
        <v>0.83333333333333337</v>
      </c>
      <c r="X563" t="s">
        <v>33</v>
      </c>
      <c r="Y563" t="s">
        <v>34</v>
      </c>
      <c r="Z563" t="s">
        <v>35</v>
      </c>
      <c r="AA563">
        <f t="shared" si="155"/>
        <v>0</v>
      </c>
      <c r="AB563">
        <v>34</v>
      </c>
      <c r="AC563" t="s">
        <v>96</v>
      </c>
      <c r="AD563">
        <f t="shared" si="156"/>
        <v>1</v>
      </c>
      <c r="AE563" t="s">
        <v>55</v>
      </c>
      <c r="AF563" t="s">
        <v>56</v>
      </c>
      <c r="AG563">
        <f t="shared" si="146"/>
        <v>0</v>
      </c>
      <c r="AH563">
        <f t="shared" si="147"/>
        <v>1</v>
      </c>
      <c r="AI563">
        <f t="shared" si="148"/>
        <v>0</v>
      </c>
      <c r="AJ563">
        <f t="shared" si="149"/>
        <v>0</v>
      </c>
      <c r="AK563">
        <f t="shared" si="150"/>
        <v>0</v>
      </c>
      <c r="AL563">
        <f t="shared" si="151"/>
        <v>0</v>
      </c>
      <c r="AM563">
        <f t="shared" si="152"/>
        <v>0</v>
      </c>
      <c r="AN563">
        <f t="shared" si="140"/>
        <v>0</v>
      </c>
    </row>
    <row r="564" spans="1:40" hidden="1">
      <c r="A564" t="s">
        <v>1264</v>
      </c>
      <c r="B564" t="s">
        <v>24</v>
      </c>
      <c r="C564" t="s">
        <v>220</v>
      </c>
      <c r="D564" t="s">
        <v>1226</v>
      </c>
      <c r="E564" t="s">
        <v>115</v>
      </c>
      <c r="F564" t="s">
        <v>28</v>
      </c>
      <c r="G564">
        <f t="shared" si="141"/>
        <v>1</v>
      </c>
      <c r="H564">
        <f t="shared" si="142"/>
        <v>0</v>
      </c>
      <c r="I564">
        <f t="shared" si="143"/>
        <v>0</v>
      </c>
      <c r="J564">
        <f t="shared" si="144"/>
        <v>0</v>
      </c>
      <c r="K564">
        <f t="shared" si="145"/>
        <v>0</v>
      </c>
      <c r="L564" t="s">
        <v>29</v>
      </c>
      <c r="M564" t="s">
        <v>91</v>
      </c>
      <c r="N564">
        <f t="shared" si="153"/>
        <v>3</v>
      </c>
      <c r="O564" t="s">
        <v>116</v>
      </c>
      <c r="P564" t="s">
        <v>32</v>
      </c>
      <c r="Q564">
        <v>5</v>
      </c>
      <c r="R564">
        <v>9</v>
      </c>
      <c r="S564">
        <v>7</v>
      </c>
      <c r="T564">
        <v>7</v>
      </c>
      <c r="U564">
        <v>8</v>
      </c>
      <c r="V564">
        <v>9</v>
      </c>
      <c r="W564">
        <f t="shared" si="154"/>
        <v>7.5</v>
      </c>
      <c r="X564" t="s">
        <v>76</v>
      </c>
      <c r="Y564" t="s">
        <v>67</v>
      </c>
      <c r="Z564" t="s">
        <v>62</v>
      </c>
      <c r="AA564">
        <f t="shared" si="155"/>
        <v>1</v>
      </c>
      <c r="AB564">
        <v>26</v>
      </c>
      <c r="AC564" t="s">
        <v>77</v>
      </c>
      <c r="AD564">
        <f t="shared" si="156"/>
        <v>3</v>
      </c>
      <c r="AE564" t="s">
        <v>46</v>
      </c>
      <c r="AF564" t="s">
        <v>38</v>
      </c>
      <c r="AG564">
        <f t="shared" si="146"/>
        <v>1</v>
      </c>
      <c r="AH564">
        <f t="shared" si="147"/>
        <v>0</v>
      </c>
      <c r="AI564">
        <f t="shared" si="148"/>
        <v>0</v>
      </c>
      <c r="AJ564">
        <f t="shared" si="149"/>
        <v>0</v>
      </c>
      <c r="AK564">
        <f t="shared" si="150"/>
        <v>0</v>
      </c>
      <c r="AL564">
        <f t="shared" si="151"/>
        <v>0</v>
      </c>
      <c r="AM564">
        <f t="shared" si="152"/>
        <v>0</v>
      </c>
      <c r="AN564">
        <f t="shared" si="140"/>
        <v>0</v>
      </c>
    </row>
    <row r="565" spans="1:40" hidden="1">
      <c r="A565" t="s">
        <v>1265</v>
      </c>
      <c r="B565" t="s">
        <v>24</v>
      </c>
      <c r="C565" t="s">
        <v>25</v>
      </c>
      <c r="D565" t="s">
        <v>1146</v>
      </c>
      <c r="E565" t="s">
        <v>1266</v>
      </c>
      <c r="F565" t="s">
        <v>28</v>
      </c>
      <c r="G565">
        <f t="shared" si="141"/>
        <v>1</v>
      </c>
      <c r="H565">
        <f t="shared" si="142"/>
        <v>0</v>
      </c>
      <c r="I565">
        <f t="shared" si="143"/>
        <v>0</v>
      </c>
      <c r="J565">
        <f t="shared" si="144"/>
        <v>0</v>
      </c>
      <c r="K565">
        <f t="shared" si="145"/>
        <v>0</v>
      </c>
      <c r="L565" t="s">
        <v>29</v>
      </c>
      <c r="M565" t="s">
        <v>51</v>
      </c>
      <c r="N565">
        <f t="shared" si="153"/>
        <v>1</v>
      </c>
      <c r="O565" t="s">
        <v>52</v>
      </c>
      <c r="P565" t="s">
        <v>45</v>
      </c>
      <c r="Q565">
        <v>3</v>
      </c>
      <c r="R565">
        <v>2</v>
      </c>
      <c r="S565">
        <v>6</v>
      </c>
      <c r="T565">
        <v>5</v>
      </c>
      <c r="U565">
        <v>5</v>
      </c>
      <c r="V565">
        <v>6</v>
      </c>
      <c r="W565">
        <f t="shared" si="154"/>
        <v>4.5</v>
      </c>
      <c r="X565" t="s">
        <v>76</v>
      </c>
      <c r="Y565" t="s">
        <v>110</v>
      </c>
      <c r="Z565" t="s">
        <v>62</v>
      </c>
      <c r="AA565">
        <f t="shared" si="155"/>
        <v>1</v>
      </c>
      <c r="AB565">
        <v>25</v>
      </c>
      <c r="AC565" t="s">
        <v>77</v>
      </c>
      <c r="AD565">
        <f t="shared" si="156"/>
        <v>3</v>
      </c>
      <c r="AE565" t="s">
        <v>46</v>
      </c>
      <c r="AF565" t="s">
        <v>169</v>
      </c>
      <c r="AG565">
        <f t="shared" si="146"/>
        <v>0</v>
      </c>
      <c r="AH565">
        <f t="shared" si="147"/>
        <v>0</v>
      </c>
      <c r="AI565">
        <f t="shared" si="148"/>
        <v>0</v>
      </c>
      <c r="AJ565">
        <f t="shared" si="149"/>
        <v>0</v>
      </c>
      <c r="AK565">
        <f t="shared" si="150"/>
        <v>0</v>
      </c>
      <c r="AL565">
        <f t="shared" si="151"/>
        <v>1</v>
      </c>
      <c r="AM565">
        <f t="shared" si="152"/>
        <v>0</v>
      </c>
      <c r="AN565">
        <f t="shared" si="140"/>
        <v>0</v>
      </c>
    </row>
    <row r="566" spans="1:40">
      <c r="A566" t="s">
        <v>1267</v>
      </c>
      <c r="B566" t="s">
        <v>24</v>
      </c>
      <c r="C566" t="s">
        <v>220</v>
      </c>
      <c r="D566" t="s">
        <v>591</v>
      </c>
      <c r="E566" t="s">
        <v>1268</v>
      </c>
      <c r="F566" t="s">
        <v>70</v>
      </c>
      <c r="G566">
        <f t="shared" si="141"/>
        <v>0</v>
      </c>
      <c r="H566">
        <f t="shared" si="142"/>
        <v>0</v>
      </c>
      <c r="I566">
        <f t="shared" si="143"/>
        <v>1</v>
      </c>
      <c r="J566">
        <f t="shared" si="144"/>
        <v>0</v>
      </c>
      <c r="K566">
        <f t="shared" si="145"/>
        <v>0</v>
      </c>
      <c r="L566" t="s">
        <v>29</v>
      </c>
      <c r="M566" t="s">
        <v>81</v>
      </c>
      <c r="N566">
        <f t="shared" si="153"/>
        <v>6</v>
      </c>
      <c r="O566" t="s">
        <v>116</v>
      </c>
      <c r="P566" t="s">
        <v>32</v>
      </c>
      <c r="Q566">
        <v>5</v>
      </c>
      <c r="R566">
        <v>3</v>
      </c>
      <c r="S566">
        <v>7</v>
      </c>
      <c r="T566">
        <v>4</v>
      </c>
      <c r="U566">
        <v>5</v>
      </c>
      <c r="V566">
        <v>3</v>
      </c>
      <c r="W566">
        <f t="shared" si="154"/>
        <v>4.5</v>
      </c>
      <c r="X566" t="s">
        <v>53</v>
      </c>
      <c r="Y566" t="s">
        <v>52</v>
      </c>
      <c r="Z566" t="s">
        <v>35</v>
      </c>
      <c r="AA566">
        <f t="shared" si="155"/>
        <v>0</v>
      </c>
      <c r="AB566">
        <v>34</v>
      </c>
      <c r="AC566" t="s">
        <v>77</v>
      </c>
      <c r="AD566">
        <f t="shared" si="156"/>
        <v>3</v>
      </c>
      <c r="AE566" t="s">
        <v>55</v>
      </c>
      <c r="AF566" t="s">
        <v>38</v>
      </c>
      <c r="AG566">
        <f t="shared" si="146"/>
        <v>1</v>
      </c>
      <c r="AH566">
        <f t="shared" si="147"/>
        <v>0</v>
      </c>
      <c r="AI566">
        <f t="shared" si="148"/>
        <v>0</v>
      </c>
      <c r="AJ566">
        <f t="shared" si="149"/>
        <v>0</v>
      </c>
      <c r="AK566">
        <f t="shared" si="150"/>
        <v>0</v>
      </c>
      <c r="AL566">
        <f t="shared" si="151"/>
        <v>0</v>
      </c>
      <c r="AM566">
        <f t="shared" si="152"/>
        <v>0</v>
      </c>
      <c r="AN566">
        <f t="shared" si="140"/>
        <v>0</v>
      </c>
    </row>
    <row r="567" spans="1:40" hidden="1">
      <c r="A567" t="s">
        <v>1269</v>
      </c>
      <c r="B567" t="s">
        <v>24</v>
      </c>
      <c r="C567" t="s">
        <v>220</v>
      </c>
      <c r="D567" t="s">
        <v>207</v>
      </c>
      <c r="E567" t="s">
        <v>1270</v>
      </c>
      <c r="F567" t="s">
        <v>420</v>
      </c>
      <c r="G567">
        <f t="shared" si="141"/>
        <v>0</v>
      </c>
      <c r="H567">
        <f t="shared" si="142"/>
        <v>0</v>
      </c>
      <c r="I567">
        <f t="shared" si="143"/>
        <v>0</v>
      </c>
      <c r="J567">
        <f t="shared" si="144"/>
        <v>1</v>
      </c>
      <c r="K567">
        <f t="shared" si="145"/>
        <v>0</v>
      </c>
      <c r="L567" t="s">
        <v>29</v>
      </c>
      <c r="M567" t="s">
        <v>43</v>
      </c>
      <c r="N567">
        <f t="shared" si="153"/>
        <v>2</v>
      </c>
      <c r="O567" t="s">
        <v>44</v>
      </c>
      <c r="P567" t="s">
        <v>52</v>
      </c>
      <c r="Q567">
        <v>7</v>
      </c>
      <c r="R567">
        <v>10</v>
      </c>
      <c r="S567">
        <v>10</v>
      </c>
      <c r="T567">
        <v>10</v>
      </c>
      <c r="U567">
        <v>4</v>
      </c>
      <c r="V567">
        <v>5</v>
      </c>
      <c r="W567">
        <f t="shared" si="154"/>
        <v>7.666666666666667</v>
      </c>
      <c r="X567" t="s">
        <v>76</v>
      </c>
      <c r="Y567" t="s">
        <v>54</v>
      </c>
      <c r="Z567" t="s">
        <v>62</v>
      </c>
      <c r="AA567">
        <f t="shared" si="155"/>
        <v>1</v>
      </c>
      <c r="AB567">
        <v>32</v>
      </c>
      <c r="AC567" t="s">
        <v>77</v>
      </c>
      <c r="AD567">
        <f t="shared" si="156"/>
        <v>3</v>
      </c>
      <c r="AE567" t="s">
        <v>88</v>
      </c>
      <c r="AF567" t="s">
        <v>187</v>
      </c>
      <c r="AG567">
        <f t="shared" si="146"/>
        <v>0</v>
      </c>
      <c r="AH567">
        <f t="shared" si="147"/>
        <v>0</v>
      </c>
      <c r="AI567">
        <f t="shared" si="148"/>
        <v>1</v>
      </c>
      <c r="AJ567">
        <f t="shared" si="149"/>
        <v>0</v>
      </c>
      <c r="AK567">
        <f t="shared" si="150"/>
        <v>0</v>
      </c>
      <c r="AL567">
        <f t="shared" si="151"/>
        <v>0</v>
      </c>
      <c r="AM567">
        <f t="shared" si="152"/>
        <v>0</v>
      </c>
      <c r="AN567">
        <f t="shared" si="140"/>
        <v>0</v>
      </c>
    </row>
    <row r="568" spans="1:40">
      <c r="A568" t="s">
        <v>1271</v>
      </c>
      <c r="B568" t="s">
        <v>24</v>
      </c>
      <c r="C568" t="s">
        <v>220</v>
      </c>
      <c r="D568" t="s">
        <v>654</v>
      </c>
      <c r="E568" t="s">
        <v>69</v>
      </c>
      <c r="F568" t="s">
        <v>75</v>
      </c>
      <c r="G568">
        <f t="shared" si="141"/>
        <v>0</v>
      </c>
      <c r="H568">
        <f t="shared" si="142"/>
        <v>0</v>
      </c>
      <c r="I568">
        <f t="shared" si="143"/>
        <v>0</v>
      </c>
      <c r="J568">
        <f t="shared" si="144"/>
        <v>0</v>
      </c>
      <c r="K568">
        <f t="shared" si="145"/>
        <v>0</v>
      </c>
      <c r="L568" t="s">
        <v>42</v>
      </c>
      <c r="M568" t="s">
        <v>51</v>
      </c>
      <c r="N568">
        <f t="shared" si="153"/>
        <v>1</v>
      </c>
      <c r="O568" t="s">
        <v>109</v>
      </c>
      <c r="P568" t="s">
        <v>45</v>
      </c>
      <c r="Q568">
        <v>2</v>
      </c>
      <c r="R568">
        <v>2</v>
      </c>
      <c r="S568">
        <v>2</v>
      </c>
      <c r="T568">
        <v>2</v>
      </c>
      <c r="U568">
        <v>2</v>
      </c>
      <c r="V568">
        <v>2</v>
      </c>
      <c r="W568">
        <f t="shared" si="154"/>
        <v>2</v>
      </c>
      <c r="X568" t="s">
        <v>66</v>
      </c>
      <c r="Y568" t="s">
        <v>67</v>
      </c>
      <c r="Z568" t="s">
        <v>35</v>
      </c>
      <c r="AA568">
        <f t="shared" si="155"/>
        <v>0</v>
      </c>
      <c r="AB568">
        <v>24</v>
      </c>
      <c r="AC568" t="s">
        <v>138</v>
      </c>
      <c r="AD568">
        <f t="shared" si="156"/>
        <v>2</v>
      </c>
      <c r="AE568" t="s">
        <v>55</v>
      </c>
      <c r="AF568" t="s">
        <v>38</v>
      </c>
      <c r="AG568">
        <f t="shared" si="146"/>
        <v>1</v>
      </c>
      <c r="AH568">
        <f t="shared" si="147"/>
        <v>0</v>
      </c>
      <c r="AI568">
        <f t="shared" si="148"/>
        <v>0</v>
      </c>
      <c r="AJ568">
        <f t="shared" si="149"/>
        <v>0</v>
      </c>
      <c r="AK568">
        <f t="shared" si="150"/>
        <v>0</v>
      </c>
      <c r="AL568">
        <f t="shared" si="151"/>
        <v>0</v>
      </c>
      <c r="AM568">
        <f t="shared" si="152"/>
        <v>0</v>
      </c>
      <c r="AN568">
        <f t="shared" si="140"/>
        <v>0</v>
      </c>
    </row>
    <row r="569" spans="1:40" hidden="1">
      <c r="A569" t="s">
        <v>1272</v>
      </c>
      <c r="B569" t="s">
        <v>24</v>
      </c>
      <c r="C569" t="s">
        <v>72</v>
      </c>
      <c r="D569" t="s">
        <v>1273</v>
      </c>
      <c r="E569" t="s">
        <v>1274</v>
      </c>
      <c r="F569" t="s">
        <v>28</v>
      </c>
      <c r="G569">
        <f t="shared" si="141"/>
        <v>1</v>
      </c>
      <c r="H569">
        <f t="shared" si="142"/>
        <v>0</v>
      </c>
      <c r="I569">
        <f t="shared" si="143"/>
        <v>0</v>
      </c>
      <c r="J569">
        <f t="shared" si="144"/>
        <v>0</v>
      </c>
      <c r="K569">
        <f t="shared" si="145"/>
        <v>0</v>
      </c>
      <c r="L569" t="s">
        <v>29</v>
      </c>
      <c r="M569" t="s">
        <v>51</v>
      </c>
      <c r="N569">
        <f t="shared" si="153"/>
        <v>1</v>
      </c>
      <c r="O569" t="s">
        <v>116</v>
      </c>
      <c r="P569" t="s">
        <v>32</v>
      </c>
      <c r="Q569">
        <v>0</v>
      </c>
      <c r="R569">
        <v>3</v>
      </c>
      <c r="S569">
        <v>0</v>
      </c>
      <c r="T569">
        <v>1</v>
      </c>
      <c r="U569">
        <v>0</v>
      </c>
      <c r="V569">
        <v>0</v>
      </c>
      <c r="W569">
        <f t="shared" si="154"/>
        <v>0.66666666666666663</v>
      </c>
      <c r="X569" t="s">
        <v>53</v>
      </c>
      <c r="Y569" t="s">
        <v>110</v>
      </c>
      <c r="Z569" t="s">
        <v>62</v>
      </c>
      <c r="AA569">
        <f t="shared" si="155"/>
        <v>1</v>
      </c>
      <c r="AB569">
        <v>30</v>
      </c>
      <c r="AC569" t="s">
        <v>100</v>
      </c>
      <c r="AD569">
        <f t="shared" si="156"/>
        <v>4</v>
      </c>
      <c r="AE569" t="s">
        <v>52</v>
      </c>
      <c r="AF569" t="s">
        <v>169</v>
      </c>
      <c r="AG569">
        <f t="shared" si="146"/>
        <v>0</v>
      </c>
      <c r="AH569">
        <f t="shared" si="147"/>
        <v>0</v>
      </c>
      <c r="AI569">
        <f t="shared" si="148"/>
        <v>0</v>
      </c>
      <c r="AJ569">
        <f t="shared" si="149"/>
        <v>0</v>
      </c>
      <c r="AK569">
        <f t="shared" si="150"/>
        <v>0</v>
      </c>
      <c r="AL569">
        <f t="shared" si="151"/>
        <v>1</v>
      </c>
      <c r="AM569">
        <f t="shared" si="152"/>
        <v>0</v>
      </c>
      <c r="AN569">
        <f t="shared" si="140"/>
        <v>0</v>
      </c>
    </row>
    <row r="570" spans="1:40">
      <c r="A570" t="s">
        <v>1275</v>
      </c>
      <c r="B570" t="s">
        <v>24</v>
      </c>
      <c r="C570" t="s">
        <v>25</v>
      </c>
      <c r="D570" t="s">
        <v>144</v>
      </c>
      <c r="E570" t="s">
        <v>133</v>
      </c>
      <c r="F570" t="s">
        <v>28</v>
      </c>
      <c r="G570">
        <f t="shared" si="141"/>
        <v>1</v>
      </c>
      <c r="H570">
        <f t="shared" si="142"/>
        <v>0</v>
      </c>
      <c r="I570">
        <f t="shared" si="143"/>
        <v>0</v>
      </c>
      <c r="J570">
        <f t="shared" si="144"/>
        <v>0</v>
      </c>
      <c r="K570">
        <f t="shared" si="145"/>
        <v>0</v>
      </c>
      <c r="L570" t="s">
        <v>42</v>
      </c>
      <c r="M570" t="s">
        <v>51</v>
      </c>
      <c r="N570">
        <f t="shared" si="153"/>
        <v>1</v>
      </c>
      <c r="O570" t="s">
        <v>116</v>
      </c>
      <c r="P570" t="s">
        <v>32</v>
      </c>
      <c r="Q570">
        <v>7</v>
      </c>
      <c r="R570">
        <v>8</v>
      </c>
      <c r="S570">
        <v>8</v>
      </c>
      <c r="T570">
        <v>8</v>
      </c>
      <c r="U570">
        <v>3</v>
      </c>
      <c r="V570">
        <v>8</v>
      </c>
      <c r="W570">
        <f t="shared" si="154"/>
        <v>7</v>
      </c>
      <c r="X570" t="s">
        <v>53</v>
      </c>
      <c r="Y570" t="s">
        <v>67</v>
      </c>
      <c r="Z570" t="s">
        <v>35</v>
      </c>
      <c r="AA570">
        <f t="shared" si="155"/>
        <v>0</v>
      </c>
      <c r="AB570">
        <v>24</v>
      </c>
      <c r="AC570" t="s">
        <v>36</v>
      </c>
      <c r="AD570" t="str">
        <f t="shared" si="156"/>
        <v xml:space="preserve"> </v>
      </c>
      <c r="AE570" t="s">
        <v>55</v>
      </c>
      <c r="AF570" t="s">
        <v>56</v>
      </c>
      <c r="AG570">
        <f t="shared" si="146"/>
        <v>0</v>
      </c>
      <c r="AH570">
        <f t="shared" si="147"/>
        <v>1</v>
      </c>
      <c r="AI570">
        <f t="shared" si="148"/>
        <v>0</v>
      </c>
      <c r="AJ570">
        <f t="shared" si="149"/>
        <v>0</v>
      </c>
      <c r="AK570">
        <f t="shared" si="150"/>
        <v>0</v>
      </c>
      <c r="AL570">
        <f t="shared" si="151"/>
        <v>0</v>
      </c>
      <c r="AM570">
        <f t="shared" si="152"/>
        <v>0</v>
      </c>
      <c r="AN570">
        <f t="shared" si="140"/>
        <v>0</v>
      </c>
    </row>
    <row r="571" spans="1:40">
      <c r="A571" t="s">
        <v>1276</v>
      </c>
      <c r="B571" t="s">
        <v>24</v>
      </c>
      <c r="C571" t="s">
        <v>135</v>
      </c>
      <c r="D571" t="s">
        <v>768</v>
      </c>
      <c r="E571" t="s">
        <v>1277</v>
      </c>
      <c r="F571" t="s">
        <v>75</v>
      </c>
      <c r="G571">
        <f t="shared" si="141"/>
        <v>0</v>
      </c>
      <c r="H571">
        <f t="shared" si="142"/>
        <v>0</v>
      </c>
      <c r="I571">
        <f t="shared" si="143"/>
        <v>0</v>
      </c>
      <c r="J571">
        <f t="shared" si="144"/>
        <v>0</v>
      </c>
      <c r="K571">
        <f t="shared" si="145"/>
        <v>0</v>
      </c>
      <c r="L571" t="s">
        <v>29</v>
      </c>
      <c r="M571" t="s">
        <v>51</v>
      </c>
      <c r="N571">
        <f t="shared" si="153"/>
        <v>1</v>
      </c>
      <c r="O571" t="s">
        <v>52</v>
      </c>
      <c r="P571" t="s">
        <v>45</v>
      </c>
      <c r="Q571">
        <v>0</v>
      </c>
      <c r="R571">
        <v>2</v>
      </c>
      <c r="S571">
        <v>2</v>
      </c>
      <c r="T571">
        <v>3</v>
      </c>
      <c r="U571">
        <v>3</v>
      </c>
      <c r="V571">
        <v>4</v>
      </c>
      <c r="W571">
        <f t="shared" si="154"/>
        <v>2.3333333333333335</v>
      </c>
      <c r="X571" t="s">
        <v>76</v>
      </c>
      <c r="Y571" t="s">
        <v>54</v>
      </c>
      <c r="Z571" t="s">
        <v>35</v>
      </c>
      <c r="AA571">
        <f t="shared" si="155"/>
        <v>0</v>
      </c>
      <c r="AB571">
        <v>42</v>
      </c>
      <c r="AC571" t="s">
        <v>100</v>
      </c>
      <c r="AD571">
        <f t="shared" si="156"/>
        <v>4</v>
      </c>
      <c r="AE571" t="s">
        <v>55</v>
      </c>
      <c r="AF571" t="s">
        <v>56</v>
      </c>
      <c r="AG571">
        <f t="shared" si="146"/>
        <v>0</v>
      </c>
      <c r="AH571">
        <f t="shared" si="147"/>
        <v>1</v>
      </c>
      <c r="AI571">
        <f t="shared" si="148"/>
        <v>0</v>
      </c>
      <c r="AJ571">
        <f t="shared" si="149"/>
        <v>0</v>
      </c>
      <c r="AK571">
        <f t="shared" si="150"/>
        <v>0</v>
      </c>
      <c r="AL571">
        <f t="shared" si="151"/>
        <v>0</v>
      </c>
      <c r="AM571">
        <f t="shared" si="152"/>
        <v>0</v>
      </c>
      <c r="AN571">
        <f t="shared" si="140"/>
        <v>0</v>
      </c>
    </row>
    <row r="572" spans="1:40">
      <c r="A572" t="s">
        <v>1278</v>
      </c>
      <c r="B572" t="s">
        <v>24</v>
      </c>
      <c r="C572" t="s">
        <v>220</v>
      </c>
      <c r="D572" t="s">
        <v>1279</v>
      </c>
      <c r="E572" t="s">
        <v>691</v>
      </c>
      <c r="F572" t="s">
        <v>28</v>
      </c>
      <c r="G572">
        <f t="shared" si="141"/>
        <v>1</v>
      </c>
      <c r="H572">
        <f t="shared" si="142"/>
        <v>0</v>
      </c>
      <c r="I572">
        <f t="shared" si="143"/>
        <v>0</v>
      </c>
      <c r="J572">
        <f t="shared" si="144"/>
        <v>0</v>
      </c>
      <c r="K572">
        <f t="shared" si="145"/>
        <v>0</v>
      </c>
      <c r="L572" t="s">
        <v>42</v>
      </c>
      <c r="M572" t="s">
        <v>51</v>
      </c>
      <c r="N572">
        <f t="shared" si="153"/>
        <v>1</v>
      </c>
      <c r="O572" t="s">
        <v>52</v>
      </c>
      <c r="P572" t="s">
        <v>32</v>
      </c>
      <c r="Q572">
        <v>0</v>
      </c>
      <c r="R572">
        <v>7</v>
      </c>
      <c r="S572">
        <v>1</v>
      </c>
      <c r="T572">
        <v>6</v>
      </c>
      <c r="U572">
        <v>0</v>
      </c>
      <c r="V572">
        <v>0</v>
      </c>
      <c r="W572">
        <f t="shared" si="154"/>
        <v>2.3333333333333335</v>
      </c>
      <c r="X572" t="s">
        <v>53</v>
      </c>
      <c r="Y572" t="s">
        <v>67</v>
      </c>
      <c r="Z572" t="s">
        <v>35</v>
      </c>
      <c r="AA572">
        <f t="shared" si="155"/>
        <v>0</v>
      </c>
      <c r="AB572">
        <v>27</v>
      </c>
      <c r="AC572" t="s">
        <v>77</v>
      </c>
      <c r="AD572">
        <f t="shared" si="156"/>
        <v>3</v>
      </c>
      <c r="AE572" t="s">
        <v>55</v>
      </c>
      <c r="AF572" t="s">
        <v>38</v>
      </c>
      <c r="AG572">
        <f t="shared" si="146"/>
        <v>1</v>
      </c>
      <c r="AH572">
        <f t="shared" si="147"/>
        <v>0</v>
      </c>
      <c r="AI572">
        <f t="shared" si="148"/>
        <v>0</v>
      </c>
      <c r="AJ572">
        <f t="shared" si="149"/>
        <v>0</v>
      </c>
      <c r="AK572">
        <f t="shared" si="150"/>
        <v>0</v>
      </c>
      <c r="AL572">
        <f t="shared" si="151"/>
        <v>0</v>
      </c>
      <c r="AM572">
        <f t="shared" si="152"/>
        <v>0</v>
      </c>
      <c r="AN572">
        <f t="shared" si="140"/>
        <v>0</v>
      </c>
    </row>
    <row r="573" spans="1:40">
      <c r="A573" t="s">
        <v>1280</v>
      </c>
      <c r="B573" t="s">
        <v>24</v>
      </c>
      <c r="C573" t="s">
        <v>220</v>
      </c>
      <c r="D573" t="s">
        <v>705</v>
      </c>
      <c r="E573" t="s">
        <v>238</v>
      </c>
      <c r="F573" t="s">
        <v>28</v>
      </c>
      <c r="G573">
        <f t="shared" si="141"/>
        <v>1</v>
      </c>
      <c r="H573">
        <f t="shared" si="142"/>
        <v>0</v>
      </c>
      <c r="I573">
        <f t="shared" si="143"/>
        <v>0</v>
      </c>
      <c r="J573">
        <f t="shared" si="144"/>
        <v>0</v>
      </c>
      <c r="K573">
        <f t="shared" si="145"/>
        <v>0</v>
      </c>
      <c r="L573" t="s">
        <v>29</v>
      </c>
      <c r="M573" t="s">
        <v>91</v>
      </c>
      <c r="N573">
        <f t="shared" si="153"/>
        <v>3</v>
      </c>
      <c r="O573" t="s">
        <v>116</v>
      </c>
      <c r="P573" t="s">
        <v>45</v>
      </c>
      <c r="Q573">
        <v>4</v>
      </c>
      <c r="R573">
        <v>3</v>
      </c>
      <c r="S573">
        <v>6</v>
      </c>
      <c r="T573">
        <v>7</v>
      </c>
      <c r="U573">
        <v>4</v>
      </c>
      <c r="V573">
        <v>7</v>
      </c>
      <c r="W573">
        <f t="shared" si="154"/>
        <v>5.166666666666667</v>
      </c>
      <c r="X573" t="s">
        <v>53</v>
      </c>
      <c r="Y573" t="s">
        <v>67</v>
      </c>
      <c r="Z573" t="s">
        <v>35</v>
      </c>
      <c r="AA573">
        <f t="shared" si="155"/>
        <v>0</v>
      </c>
      <c r="AB573">
        <v>28</v>
      </c>
      <c r="AC573" t="s">
        <v>100</v>
      </c>
      <c r="AD573">
        <f t="shared" si="156"/>
        <v>4</v>
      </c>
      <c r="AE573" t="s">
        <v>55</v>
      </c>
      <c r="AF573" t="s">
        <v>38</v>
      </c>
      <c r="AG573">
        <f t="shared" si="146"/>
        <v>1</v>
      </c>
      <c r="AH573">
        <f t="shared" si="147"/>
        <v>0</v>
      </c>
      <c r="AI573">
        <f t="shared" si="148"/>
        <v>0</v>
      </c>
      <c r="AJ573">
        <f t="shared" si="149"/>
        <v>0</v>
      </c>
      <c r="AK573">
        <f t="shared" si="150"/>
        <v>0</v>
      </c>
      <c r="AL573">
        <f t="shared" si="151"/>
        <v>0</v>
      </c>
      <c r="AM573">
        <f t="shared" si="152"/>
        <v>0</v>
      </c>
      <c r="AN573">
        <f t="shared" si="140"/>
        <v>0</v>
      </c>
    </row>
    <row r="574" spans="1:40">
      <c r="A574" t="s">
        <v>1281</v>
      </c>
      <c r="B574" t="s">
        <v>24</v>
      </c>
      <c r="C574" t="s">
        <v>220</v>
      </c>
      <c r="D574" t="s">
        <v>1282</v>
      </c>
      <c r="E574" t="s">
        <v>1283</v>
      </c>
      <c r="F574" t="s">
        <v>28</v>
      </c>
      <c r="G574">
        <f t="shared" si="141"/>
        <v>1</v>
      </c>
      <c r="H574">
        <f t="shared" si="142"/>
        <v>0</v>
      </c>
      <c r="I574">
        <f t="shared" si="143"/>
        <v>0</v>
      </c>
      <c r="J574">
        <f t="shared" si="144"/>
        <v>0</v>
      </c>
      <c r="K574">
        <f t="shared" si="145"/>
        <v>0</v>
      </c>
      <c r="L574" t="s">
        <v>29</v>
      </c>
      <c r="M574" t="s">
        <v>51</v>
      </c>
      <c r="N574">
        <f t="shared" si="153"/>
        <v>1</v>
      </c>
      <c r="O574" t="s">
        <v>52</v>
      </c>
      <c r="P574" t="s">
        <v>32</v>
      </c>
      <c r="Q574">
        <v>1</v>
      </c>
      <c r="R574">
        <v>9</v>
      </c>
      <c r="S574">
        <v>5</v>
      </c>
      <c r="T574">
        <v>5</v>
      </c>
      <c r="U574">
        <v>1</v>
      </c>
      <c r="V574">
        <v>1</v>
      </c>
      <c r="W574">
        <f t="shared" si="154"/>
        <v>3.6666666666666665</v>
      </c>
      <c r="X574" t="s">
        <v>66</v>
      </c>
      <c r="Y574" t="s">
        <v>67</v>
      </c>
      <c r="Z574" t="s">
        <v>35</v>
      </c>
      <c r="AA574">
        <f t="shared" si="155"/>
        <v>0</v>
      </c>
      <c r="AB574">
        <v>30</v>
      </c>
      <c r="AC574" t="s">
        <v>77</v>
      </c>
      <c r="AD574">
        <f t="shared" si="156"/>
        <v>3</v>
      </c>
      <c r="AE574" t="s">
        <v>52</v>
      </c>
      <c r="AF574" t="s">
        <v>56</v>
      </c>
      <c r="AG574">
        <f t="shared" si="146"/>
        <v>0</v>
      </c>
      <c r="AH574">
        <f t="shared" si="147"/>
        <v>1</v>
      </c>
      <c r="AI574">
        <f t="shared" si="148"/>
        <v>0</v>
      </c>
      <c r="AJ574">
        <f t="shared" si="149"/>
        <v>0</v>
      </c>
      <c r="AK574">
        <f t="shared" si="150"/>
        <v>0</v>
      </c>
      <c r="AL574">
        <f t="shared" si="151"/>
        <v>0</v>
      </c>
      <c r="AM574">
        <f t="shared" si="152"/>
        <v>0</v>
      </c>
      <c r="AN574">
        <f t="shared" si="140"/>
        <v>0</v>
      </c>
    </row>
    <row r="575" spans="1:40">
      <c r="A575" t="s">
        <v>1284</v>
      </c>
      <c r="B575" t="s">
        <v>24</v>
      </c>
      <c r="C575" t="s">
        <v>220</v>
      </c>
      <c r="D575" t="s">
        <v>1285</v>
      </c>
      <c r="E575" t="s">
        <v>326</v>
      </c>
      <c r="F575" t="s">
        <v>28</v>
      </c>
      <c r="G575">
        <f t="shared" si="141"/>
        <v>1</v>
      </c>
      <c r="H575">
        <f t="shared" si="142"/>
        <v>0</v>
      </c>
      <c r="I575">
        <f t="shared" si="143"/>
        <v>0</v>
      </c>
      <c r="J575">
        <f t="shared" si="144"/>
        <v>0</v>
      </c>
      <c r="K575">
        <f t="shared" si="145"/>
        <v>0</v>
      </c>
      <c r="L575" t="s">
        <v>29</v>
      </c>
      <c r="M575" t="s">
        <v>51</v>
      </c>
      <c r="N575">
        <f t="shared" si="153"/>
        <v>1</v>
      </c>
      <c r="O575" t="s">
        <v>52</v>
      </c>
      <c r="P575" t="s">
        <v>32</v>
      </c>
      <c r="Q575">
        <v>0</v>
      </c>
      <c r="R575">
        <v>6</v>
      </c>
      <c r="S575">
        <v>5</v>
      </c>
      <c r="T575">
        <v>5</v>
      </c>
      <c r="U575">
        <v>5</v>
      </c>
      <c r="V575">
        <v>6</v>
      </c>
      <c r="W575">
        <f t="shared" si="154"/>
        <v>4.5</v>
      </c>
      <c r="X575" t="s">
        <v>66</v>
      </c>
      <c r="Y575" t="s">
        <v>34</v>
      </c>
      <c r="Z575" t="s">
        <v>35</v>
      </c>
      <c r="AA575">
        <f t="shared" si="155"/>
        <v>0</v>
      </c>
      <c r="AB575">
        <v>37</v>
      </c>
      <c r="AC575" t="s">
        <v>77</v>
      </c>
      <c r="AD575">
        <f t="shared" si="156"/>
        <v>3</v>
      </c>
      <c r="AE575" t="s">
        <v>37</v>
      </c>
      <c r="AF575" t="s">
        <v>38</v>
      </c>
      <c r="AG575">
        <f t="shared" si="146"/>
        <v>1</v>
      </c>
      <c r="AH575">
        <f t="shared" si="147"/>
        <v>0</v>
      </c>
      <c r="AI575">
        <f t="shared" si="148"/>
        <v>0</v>
      </c>
      <c r="AJ575">
        <f t="shared" si="149"/>
        <v>0</v>
      </c>
      <c r="AK575">
        <f t="shared" si="150"/>
        <v>0</v>
      </c>
      <c r="AL575">
        <f t="shared" si="151"/>
        <v>0</v>
      </c>
      <c r="AM575">
        <f t="shared" si="152"/>
        <v>0</v>
      </c>
      <c r="AN575">
        <f t="shared" si="140"/>
        <v>0</v>
      </c>
    </row>
    <row r="576" spans="1:40">
      <c r="A576" t="s">
        <v>1286</v>
      </c>
      <c r="B576" t="s">
        <v>24</v>
      </c>
      <c r="C576" t="s">
        <v>220</v>
      </c>
      <c r="D576" t="s">
        <v>1287</v>
      </c>
      <c r="E576" t="s">
        <v>1288</v>
      </c>
      <c r="F576" t="s">
        <v>52</v>
      </c>
      <c r="G576">
        <f t="shared" si="141"/>
        <v>0</v>
      </c>
      <c r="H576">
        <f t="shared" si="142"/>
        <v>0</v>
      </c>
      <c r="I576">
        <f t="shared" si="143"/>
        <v>0</v>
      </c>
      <c r="J576">
        <f t="shared" si="144"/>
        <v>0</v>
      </c>
      <c r="K576">
        <f t="shared" si="145"/>
        <v>0</v>
      </c>
      <c r="L576" t="s">
        <v>42</v>
      </c>
      <c r="M576" t="s">
        <v>43</v>
      </c>
      <c r="N576">
        <f t="shared" si="153"/>
        <v>2</v>
      </c>
      <c r="O576" t="s">
        <v>116</v>
      </c>
      <c r="P576" t="s">
        <v>184</v>
      </c>
      <c r="Q576">
        <v>7</v>
      </c>
      <c r="R576">
        <v>7</v>
      </c>
      <c r="S576">
        <v>5</v>
      </c>
      <c r="T576">
        <v>5</v>
      </c>
      <c r="U576">
        <v>0</v>
      </c>
      <c r="V576">
        <v>0</v>
      </c>
      <c r="W576">
        <f t="shared" si="154"/>
        <v>4</v>
      </c>
      <c r="X576" t="s">
        <v>66</v>
      </c>
      <c r="Y576" t="s">
        <v>110</v>
      </c>
      <c r="Z576" t="s">
        <v>35</v>
      </c>
      <c r="AA576">
        <f t="shared" si="155"/>
        <v>0</v>
      </c>
      <c r="AB576">
        <v>32</v>
      </c>
      <c r="AC576" t="s">
        <v>77</v>
      </c>
      <c r="AD576">
        <f t="shared" si="156"/>
        <v>3</v>
      </c>
      <c r="AE576" t="s">
        <v>46</v>
      </c>
      <c r="AF576" t="s">
        <v>181</v>
      </c>
      <c r="AG576">
        <f t="shared" si="146"/>
        <v>0</v>
      </c>
      <c r="AH576">
        <f t="shared" si="147"/>
        <v>0</v>
      </c>
      <c r="AI576">
        <f t="shared" si="148"/>
        <v>0</v>
      </c>
      <c r="AJ576">
        <f t="shared" si="149"/>
        <v>0</v>
      </c>
      <c r="AK576">
        <f t="shared" si="150"/>
        <v>0</v>
      </c>
      <c r="AL576">
        <f t="shared" si="151"/>
        <v>0</v>
      </c>
      <c r="AM576">
        <f t="shared" si="152"/>
        <v>1</v>
      </c>
      <c r="AN576">
        <f t="shared" si="140"/>
        <v>0</v>
      </c>
    </row>
    <row r="577" spans="1:40" hidden="1">
      <c r="A577" t="s">
        <v>1289</v>
      </c>
      <c r="B577" t="s">
        <v>24</v>
      </c>
      <c r="C577" t="s">
        <v>220</v>
      </c>
      <c r="D577" t="s">
        <v>1290</v>
      </c>
      <c r="E577" t="s">
        <v>352</v>
      </c>
      <c r="F577" t="s">
        <v>28</v>
      </c>
      <c r="G577">
        <f t="shared" si="141"/>
        <v>1</v>
      </c>
      <c r="H577">
        <f t="shared" si="142"/>
        <v>0</v>
      </c>
      <c r="I577">
        <f t="shared" si="143"/>
        <v>0</v>
      </c>
      <c r="J577">
        <f t="shared" si="144"/>
        <v>0</v>
      </c>
      <c r="K577">
        <f t="shared" si="145"/>
        <v>0</v>
      </c>
      <c r="L577" t="s">
        <v>29</v>
      </c>
      <c r="M577" t="s">
        <v>43</v>
      </c>
      <c r="N577">
        <f t="shared" si="153"/>
        <v>2</v>
      </c>
      <c r="O577" t="s">
        <v>87</v>
      </c>
      <c r="P577" t="s">
        <v>82</v>
      </c>
      <c r="Q577">
        <v>4</v>
      </c>
      <c r="R577">
        <v>7</v>
      </c>
      <c r="S577">
        <v>5</v>
      </c>
      <c r="T577">
        <v>6</v>
      </c>
      <c r="U577">
        <v>4</v>
      </c>
      <c r="V577">
        <v>6</v>
      </c>
      <c r="W577">
        <f t="shared" si="154"/>
        <v>5.333333333333333</v>
      </c>
      <c r="X577" t="s">
        <v>66</v>
      </c>
      <c r="Y577" t="s">
        <v>67</v>
      </c>
      <c r="Z577" t="s">
        <v>62</v>
      </c>
      <c r="AA577">
        <f t="shared" si="155"/>
        <v>1</v>
      </c>
      <c r="AB577">
        <v>32</v>
      </c>
      <c r="AC577" t="s">
        <v>100</v>
      </c>
      <c r="AD577">
        <f t="shared" si="156"/>
        <v>4</v>
      </c>
      <c r="AE577" t="s">
        <v>55</v>
      </c>
      <c r="AF577" t="s">
        <v>187</v>
      </c>
      <c r="AG577">
        <f t="shared" si="146"/>
        <v>0</v>
      </c>
      <c r="AH577">
        <f t="shared" si="147"/>
        <v>0</v>
      </c>
      <c r="AI577">
        <f t="shared" si="148"/>
        <v>1</v>
      </c>
      <c r="AJ577">
        <f t="shared" si="149"/>
        <v>0</v>
      </c>
      <c r="AK577">
        <f t="shared" si="150"/>
        <v>0</v>
      </c>
      <c r="AL577">
        <f t="shared" si="151"/>
        <v>0</v>
      </c>
      <c r="AM577">
        <f t="shared" si="152"/>
        <v>0</v>
      </c>
      <c r="AN577">
        <f t="shared" si="140"/>
        <v>0</v>
      </c>
    </row>
    <row r="578" spans="1:40">
      <c r="A578" t="s">
        <v>1291</v>
      </c>
      <c r="B578" t="s">
        <v>24</v>
      </c>
      <c r="C578" t="s">
        <v>25</v>
      </c>
      <c r="D578" t="s">
        <v>255</v>
      </c>
      <c r="E578" t="s">
        <v>1292</v>
      </c>
      <c r="F578" t="s">
        <v>28</v>
      </c>
      <c r="G578">
        <f t="shared" si="141"/>
        <v>1</v>
      </c>
      <c r="H578">
        <f t="shared" si="142"/>
        <v>0</v>
      </c>
      <c r="I578">
        <f t="shared" si="143"/>
        <v>0</v>
      </c>
      <c r="J578">
        <f t="shared" si="144"/>
        <v>0</v>
      </c>
      <c r="K578">
        <f t="shared" si="145"/>
        <v>0</v>
      </c>
      <c r="L578" t="s">
        <v>42</v>
      </c>
      <c r="M578" t="s">
        <v>51</v>
      </c>
      <c r="N578">
        <f t="shared" si="153"/>
        <v>1</v>
      </c>
      <c r="O578" t="s">
        <v>116</v>
      </c>
      <c r="P578" t="s">
        <v>32</v>
      </c>
      <c r="Q578">
        <v>2</v>
      </c>
      <c r="R578">
        <v>9</v>
      </c>
      <c r="S578">
        <v>9</v>
      </c>
      <c r="T578">
        <v>8</v>
      </c>
      <c r="U578">
        <v>6</v>
      </c>
      <c r="V578">
        <v>2</v>
      </c>
      <c r="W578">
        <f t="shared" si="154"/>
        <v>6</v>
      </c>
      <c r="X578" t="s">
        <v>53</v>
      </c>
      <c r="Y578" t="s">
        <v>67</v>
      </c>
      <c r="Z578" t="s">
        <v>35</v>
      </c>
      <c r="AA578">
        <f t="shared" si="155"/>
        <v>0</v>
      </c>
      <c r="AB578">
        <v>25</v>
      </c>
      <c r="AC578" t="s">
        <v>77</v>
      </c>
      <c r="AD578">
        <f t="shared" si="156"/>
        <v>3</v>
      </c>
      <c r="AE578" t="s">
        <v>46</v>
      </c>
      <c r="AF578" t="s">
        <v>169</v>
      </c>
      <c r="AG578">
        <f t="shared" si="146"/>
        <v>0</v>
      </c>
      <c r="AH578">
        <f t="shared" si="147"/>
        <v>0</v>
      </c>
      <c r="AI578">
        <f t="shared" si="148"/>
        <v>0</v>
      </c>
      <c r="AJ578">
        <f t="shared" si="149"/>
        <v>0</v>
      </c>
      <c r="AK578">
        <f t="shared" si="150"/>
        <v>0</v>
      </c>
      <c r="AL578">
        <f t="shared" si="151"/>
        <v>1</v>
      </c>
      <c r="AM578">
        <f t="shared" si="152"/>
        <v>0</v>
      </c>
      <c r="AN578">
        <f t="shared" ref="AN578:AN620" si="157">IF(AF578="South America",1,0)</f>
        <v>0</v>
      </c>
    </row>
    <row r="579" spans="1:40">
      <c r="A579" t="s">
        <v>1293</v>
      </c>
      <c r="B579" t="s">
        <v>24</v>
      </c>
      <c r="C579" t="s">
        <v>220</v>
      </c>
      <c r="D579" t="s">
        <v>221</v>
      </c>
      <c r="E579" t="s">
        <v>1294</v>
      </c>
      <c r="F579" t="s">
        <v>28</v>
      </c>
      <c r="G579">
        <f t="shared" ref="G579:G620" si="158">IF(F579="Data Analyst", 1, 0)</f>
        <v>1</v>
      </c>
      <c r="H579">
        <f t="shared" ref="H579:H620" si="159">IF(F579="Data Engineer",1,0)</f>
        <v>0</v>
      </c>
      <c r="I579">
        <f t="shared" ref="I579:I620" si="160">IF(F579="Data Scientist",1,0)</f>
        <v>0</v>
      </c>
      <c r="J579">
        <f t="shared" ref="J579:J620" si="161">IF(F579="BI Developer/Engineer", 1, 0)</f>
        <v>0</v>
      </c>
      <c r="K579">
        <f t="shared" ref="K579:K620" si="162">IF(F579="Database Developer", 1, 0)</f>
        <v>0</v>
      </c>
      <c r="L579" t="s">
        <v>29</v>
      </c>
      <c r="M579" t="s">
        <v>81</v>
      </c>
      <c r="N579">
        <f t="shared" si="153"/>
        <v>6</v>
      </c>
      <c r="O579" t="s">
        <v>44</v>
      </c>
      <c r="P579" t="s">
        <v>32</v>
      </c>
      <c r="Q579">
        <v>6</v>
      </c>
      <c r="R579">
        <v>8</v>
      </c>
      <c r="S579">
        <v>7</v>
      </c>
      <c r="T579">
        <v>4</v>
      </c>
      <c r="U579">
        <v>4</v>
      </c>
      <c r="V579">
        <v>2</v>
      </c>
      <c r="W579">
        <f t="shared" si="154"/>
        <v>5.166666666666667</v>
      </c>
      <c r="X579" t="s">
        <v>53</v>
      </c>
      <c r="Y579" t="s">
        <v>52</v>
      </c>
      <c r="Z579" t="s">
        <v>35</v>
      </c>
      <c r="AA579">
        <f t="shared" si="155"/>
        <v>0</v>
      </c>
      <c r="AB579">
        <v>34</v>
      </c>
      <c r="AC579" t="s">
        <v>77</v>
      </c>
      <c r="AD579">
        <f t="shared" si="156"/>
        <v>3</v>
      </c>
      <c r="AE579" t="s">
        <v>46</v>
      </c>
      <c r="AF579" t="s">
        <v>181</v>
      </c>
      <c r="AG579">
        <f t="shared" ref="AG579:AG620" si="163">IF(AF579="North America", 1, 0)</f>
        <v>0</v>
      </c>
      <c r="AH579">
        <f t="shared" ref="AH579:AH620" si="164">IF(AF579="Africa", 1, 0)</f>
        <v>0</v>
      </c>
      <c r="AI579">
        <f t="shared" ref="AI579:AI620" si="165">IF(AF579="Europe", 1, 0)</f>
        <v>0</v>
      </c>
      <c r="AJ579">
        <f t="shared" ref="AJ579:AJ620" si="166">IF(AF579="India", 1, 0)</f>
        <v>0</v>
      </c>
      <c r="AK579">
        <f t="shared" ref="AK579:AK620" si="167">IF(AF579="United Kingdom", 1, 0)</f>
        <v>0</v>
      </c>
      <c r="AL579">
        <f t="shared" ref="AL579:AL620" si="168">IF(AF579="Asia", 1, 0)</f>
        <v>0</v>
      </c>
      <c r="AM579">
        <f t="shared" ref="AM579:AM620" si="169">IF(AF579="Australia", 1, 0)</f>
        <v>1</v>
      </c>
      <c r="AN579">
        <f t="shared" si="157"/>
        <v>0</v>
      </c>
    </row>
    <row r="580" spans="1:40">
      <c r="A580" t="s">
        <v>1295</v>
      </c>
      <c r="B580" t="s">
        <v>24</v>
      </c>
      <c r="C580" t="s">
        <v>220</v>
      </c>
      <c r="D580" t="s">
        <v>1044</v>
      </c>
      <c r="E580" t="s">
        <v>159</v>
      </c>
      <c r="F580" t="s">
        <v>28</v>
      </c>
      <c r="G580">
        <f t="shared" si="158"/>
        <v>1</v>
      </c>
      <c r="H580">
        <f t="shared" si="159"/>
        <v>0</v>
      </c>
      <c r="I580">
        <f t="shared" si="160"/>
        <v>0</v>
      </c>
      <c r="J580">
        <f t="shared" si="161"/>
        <v>0</v>
      </c>
      <c r="K580">
        <f t="shared" si="162"/>
        <v>0</v>
      </c>
      <c r="L580" t="s">
        <v>42</v>
      </c>
      <c r="M580" t="s">
        <v>43</v>
      </c>
      <c r="N580">
        <f t="shared" si="153"/>
        <v>2</v>
      </c>
      <c r="O580" t="s">
        <v>52</v>
      </c>
      <c r="P580" t="s">
        <v>32</v>
      </c>
      <c r="Q580">
        <v>5</v>
      </c>
      <c r="R580">
        <v>6</v>
      </c>
      <c r="S580">
        <v>10</v>
      </c>
      <c r="T580">
        <v>7</v>
      </c>
      <c r="U580">
        <v>3</v>
      </c>
      <c r="V580">
        <v>3</v>
      </c>
      <c r="W580">
        <f t="shared" si="154"/>
        <v>5.666666666666667</v>
      </c>
      <c r="X580" t="s">
        <v>76</v>
      </c>
      <c r="Y580" t="s">
        <v>34</v>
      </c>
      <c r="Z580" t="s">
        <v>35</v>
      </c>
      <c r="AA580">
        <f t="shared" si="155"/>
        <v>0</v>
      </c>
      <c r="AB580">
        <v>27</v>
      </c>
      <c r="AC580" t="s">
        <v>77</v>
      </c>
      <c r="AD580">
        <f t="shared" si="156"/>
        <v>3</v>
      </c>
      <c r="AE580" t="s">
        <v>55</v>
      </c>
      <c r="AF580" t="s">
        <v>38</v>
      </c>
      <c r="AG580">
        <f t="shared" si="163"/>
        <v>1</v>
      </c>
      <c r="AH580">
        <f t="shared" si="164"/>
        <v>0</v>
      </c>
      <c r="AI580">
        <f t="shared" si="165"/>
        <v>0</v>
      </c>
      <c r="AJ580">
        <f t="shared" si="166"/>
        <v>0</v>
      </c>
      <c r="AK580">
        <f t="shared" si="167"/>
        <v>0</v>
      </c>
      <c r="AL580">
        <f t="shared" si="168"/>
        <v>0</v>
      </c>
      <c r="AM580">
        <f t="shared" si="169"/>
        <v>0</v>
      </c>
      <c r="AN580">
        <f t="shared" si="157"/>
        <v>0</v>
      </c>
    </row>
    <row r="581" spans="1:40">
      <c r="A581" t="s">
        <v>1296</v>
      </c>
      <c r="B581" t="s">
        <v>24</v>
      </c>
      <c r="C581" t="s">
        <v>220</v>
      </c>
      <c r="D581" t="s">
        <v>1297</v>
      </c>
      <c r="E581" t="s">
        <v>397</v>
      </c>
      <c r="F581" t="s">
        <v>28</v>
      </c>
      <c r="G581">
        <f t="shared" si="158"/>
        <v>1</v>
      </c>
      <c r="H581">
        <f t="shared" si="159"/>
        <v>0</v>
      </c>
      <c r="I581">
        <f t="shared" si="160"/>
        <v>0</v>
      </c>
      <c r="J581">
        <f t="shared" si="161"/>
        <v>0</v>
      </c>
      <c r="K581">
        <f t="shared" si="162"/>
        <v>0</v>
      </c>
      <c r="L581" t="s">
        <v>29</v>
      </c>
      <c r="M581" t="s">
        <v>91</v>
      </c>
      <c r="N581">
        <f t="shared" si="153"/>
        <v>3</v>
      </c>
      <c r="O581" t="s">
        <v>31</v>
      </c>
      <c r="P581" t="s">
        <v>82</v>
      </c>
      <c r="Q581">
        <v>7</v>
      </c>
      <c r="R581">
        <v>7</v>
      </c>
      <c r="S581">
        <v>4</v>
      </c>
      <c r="T581">
        <v>7</v>
      </c>
      <c r="U581">
        <v>7</v>
      </c>
      <c r="V581">
        <v>7</v>
      </c>
      <c r="W581">
        <f t="shared" si="154"/>
        <v>6.5</v>
      </c>
      <c r="X581" t="s">
        <v>66</v>
      </c>
      <c r="Y581" t="s">
        <v>67</v>
      </c>
      <c r="Z581" t="s">
        <v>35</v>
      </c>
      <c r="AA581">
        <f t="shared" si="155"/>
        <v>0</v>
      </c>
      <c r="AB581">
        <v>54</v>
      </c>
      <c r="AC581" t="s">
        <v>96</v>
      </c>
      <c r="AD581">
        <f t="shared" si="156"/>
        <v>1</v>
      </c>
      <c r="AE581" t="s">
        <v>37</v>
      </c>
      <c r="AF581" t="s">
        <v>38</v>
      </c>
      <c r="AG581">
        <f t="shared" si="163"/>
        <v>1</v>
      </c>
      <c r="AH581">
        <f t="shared" si="164"/>
        <v>0</v>
      </c>
      <c r="AI581">
        <f t="shared" si="165"/>
        <v>0</v>
      </c>
      <c r="AJ581">
        <f t="shared" si="166"/>
        <v>0</v>
      </c>
      <c r="AK581">
        <f t="shared" si="167"/>
        <v>0</v>
      </c>
      <c r="AL581">
        <f t="shared" si="168"/>
        <v>0</v>
      </c>
      <c r="AM581">
        <f t="shared" si="169"/>
        <v>0</v>
      </c>
      <c r="AN581">
        <f t="shared" si="157"/>
        <v>0</v>
      </c>
    </row>
    <row r="582" spans="1:40">
      <c r="A582" t="s">
        <v>1298</v>
      </c>
      <c r="B582" t="s">
        <v>24</v>
      </c>
      <c r="C582" t="s">
        <v>131</v>
      </c>
      <c r="D582" t="s">
        <v>1299</v>
      </c>
      <c r="E582" t="s">
        <v>286</v>
      </c>
      <c r="F582" t="s">
        <v>75</v>
      </c>
      <c r="G582">
        <f t="shared" si="158"/>
        <v>0</v>
      </c>
      <c r="H582">
        <f t="shared" si="159"/>
        <v>0</v>
      </c>
      <c r="I582">
        <f t="shared" si="160"/>
        <v>0</v>
      </c>
      <c r="J582">
        <f t="shared" si="161"/>
        <v>0</v>
      </c>
      <c r="K582">
        <f t="shared" si="162"/>
        <v>0</v>
      </c>
      <c r="L582" t="s">
        <v>29</v>
      </c>
      <c r="M582" t="s">
        <v>51</v>
      </c>
      <c r="N582">
        <f t="shared" si="153"/>
        <v>1</v>
      </c>
      <c r="O582" t="s">
        <v>44</v>
      </c>
      <c r="P582" t="s">
        <v>82</v>
      </c>
      <c r="Q582">
        <v>3</v>
      </c>
      <c r="R582">
        <v>3</v>
      </c>
      <c r="S582">
        <v>3</v>
      </c>
      <c r="T582">
        <v>3</v>
      </c>
      <c r="U582">
        <v>3</v>
      </c>
      <c r="V582">
        <v>3</v>
      </c>
      <c r="W582">
        <f t="shared" si="154"/>
        <v>3</v>
      </c>
      <c r="X582" t="s">
        <v>76</v>
      </c>
      <c r="Y582" t="s">
        <v>54</v>
      </c>
      <c r="Z582" t="s">
        <v>35</v>
      </c>
      <c r="AA582">
        <f t="shared" si="155"/>
        <v>0</v>
      </c>
      <c r="AB582">
        <v>25</v>
      </c>
      <c r="AC582" t="s">
        <v>100</v>
      </c>
      <c r="AD582">
        <f t="shared" si="156"/>
        <v>4</v>
      </c>
      <c r="AE582" t="s">
        <v>46</v>
      </c>
      <c r="AF582" t="s">
        <v>146</v>
      </c>
      <c r="AG582">
        <f t="shared" si="163"/>
        <v>0</v>
      </c>
      <c r="AH582">
        <f t="shared" si="164"/>
        <v>0</v>
      </c>
      <c r="AI582">
        <f t="shared" si="165"/>
        <v>0</v>
      </c>
      <c r="AJ582">
        <f t="shared" si="166"/>
        <v>1</v>
      </c>
      <c r="AK582">
        <f t="shared" si="167"/>
        <v>0</v>
      </c>
      <c r="AL582">
        <f t="shared" si="168"/>
        <v>0</v>
      </c>
      <c r="AM582">
        <f t="shared" si="169"/>
        <v>0</v>
      </c>
      <c r="AN582">
        <f t="shared" si="157"/>
        <v>0</v>
      </c>
    </row>
    <row r="583" spans="1:40">
      <c r="A583" t="s">
        <v>1300</v>
      </c>
      <c r="B583" t="s">
        <v>24</v>
      </c>
      <c r="C583" t="s">
        <v>131</v>
      </c>
      <c r="D583" t="s">
        <v>1301</v>
      </c>
      <c r="E583" t="s">
        <v>495</v>
      </c>
      <c r="F583" t="s">
        <v>75</v>
      </c>
      <c r="G583">
        <f t="shared" si="158"/>
        <v>0</v>
      </c>
      <c r="H583">
        <f t="shared" si="159"/>
        <v>0</v>
      </c>
      <c r="I583">
        <f t="shared" si="160"/>
        <v>0</v>
      </c>
      <c r="J583">
        <f t="shared" si="161"/>
        <v>0</v>
      </c>
      <c r="K583">
        <f t="shared" si="162"/>
        <v>0</v>
      </c>
      <c r="L583" t="s">
        <v>42</v>
      </c>
      <c r="M583" t="s">
        <v>51</v>
      </c>
      <c r="N583">
        <f t="shared" si="153"/>
        <v>1</v>
      </c>
      <c r="O583" t="s">
        <v>116</v>
      </c>
      <c r="P583" t="s">
        <v>32</v>
      </c>
      <c r="Q583">
        <v>7</v>
      </c>
      <c r="R583">
        <v>7</v>
      </c>
      <c r="S583">
        <v>2</v>
      </c>
      <c r="T583">
        <v>2</v>
      </c>
      <c r="U583">
        <v>7</v>
      </c>
      <c r="V583">
        <v>9</v>
      </c>
      <c r="W583">
        <f t="shared" si="154"/>
        <v>5.666666666666667</v>
      </c>
      <c r="X583" t="s">
        <v>53</v>
      </c>
      <c r="Y583" t="s">
        <v>54</v>
      </c>
      <c r="Z583" t="s">
        <v>35</v>
      </c>
      <c r="AA583">
        <f t="shared" si="155"/>
        <v>0</v>
      </c>
      <c r="AB583">
        <v>33</v>
      </c>
      <c r="AC583" t="s">
        <v>77</v>
      </c>
      <c r="AD583">
        <f t="shared" si="156"/>
        <v>3</v>
      </c>
      <c r="AE583" t="s">
        <v>46</v>
      </c>
      <c r="AF583" t="s">
        <v>146</v>
      </c>
      <c r="AG583">
        <f t="shared" si="163"/>
        <v>0</v>
      </c>
      <c r="AH583">
        <f t="shared" si="164"/>
        <v>0</v>
      </c>
      <c r="AI583">
        <f t="shared" si="165"/>
        <v>0</v>
      </c>
      <c r="AJ583">
        <f t="shared" si="166"/>
        <v>1</v>
      </c>
      <c r="AK583">
        <f t="shared" si="167"/>
        <v>0</v>
      </c>
      <c r="AL583">
        <f t="shared" si="168"/>
        <v>0</v>
      </c>
      <c r="AM583">
        <f t="shared" si="169"/>
        <v>0</v>
      </c>
      <c r="AN583">
        <f t="shared" si="157"/>
        <v>0</v>
      </c>
    </row>
    <row r="584" spans="1:40">
      <c r="A584" t="s">
        <v>1302</v>
      </c>
      <c r="B584" t="s">
        <v>24</v>
      </c>
      <c r="C584" t="s">
        <v>131</v>
      </c>
      <c r="D584" t="s">
        <v>1303</v>
      </c>
      <c r="E584" t="s">
        <v>397</v>
      </c>
      <c r="F584" t="s">
        <v>28</v>
      </c>
      <c r="G584">
        <f t="shared" si="158"/>
        <v>1</v>
      </c>
      <c r="H584">
        <f t="shared" si="159"/>
        <v>0</v>
      </c>
      <c r="I584">
        <f t="shared" si="160"/>
        <v>0</v>
      </c>
      <c r="J584">
        <f t="shared" si="161"/>
        <v>0</v>
      </c>
      <c r="K584">
        <f t="shared" si="162"/>
        <v>0</v>
      </c>
      <c r="L584" t="s">
        <v>29</v>
      </c>
      <c r="M584" t="s">
        <v>43</v>
      </c>
      <c r="N584">
        <f t="shared" si="153"/>
        <v>2</v>
      </c>
      <c r="O584" t="s">
        <v>116</v>
      </c>
      <c r="P584" t="s">
        <v>32</v>
      </c>
      <c r="Q584">
        <v>4</v>
      </c>
      <c r="R584">
        <v>8</v>
      </c>
      <c r="S584">
        <v>8</v>
      </c>
      <c r="T584">
        <v>8</v>
      </c>
      <c r="U584">
        <v>10</v>
      </c>
      <c r="V584">
        <v>10</v>
      </c>
      <c r="W584">
        <f t="shared" si="154"/>
        <v>8</v>
      </c>
      <c r="X584" t="s">
        <v>61</v>
      </c>
      <c r="Y584" t="s">
        <v>34</v>
      </c>
      <c r="Z584" t="s">
        <v>35</v>
      </c>
      <c r="AA584">
        <f t="shared" si="155"/>
        <v>0</v>
      </c>
      <c r="AB584">
        <v>30</v>
      </c>
      <c r="AC584" t="s">
        <v>100</v>
      </c>
      <c r="AD584">
        <f t="shared" si="156"/>
        <v>4</v>
      </c>
      <c r="AE584" t="s">
        <v>37</v>
      </c>
      <c r="AF584" t="s">
        <v>105</v>
      </c>
      <c r="AG584">
        <f t="shared" si="163"/>
        <v>0</v>
      </c>
      <c r="AH584">
        <f t="shared" si="164"/>
        <v>0</v>
      </c>
      <c r="AI584">
        <f t="shared" si="165"/>
        <v>0</v>
      </c>
      <c r="AJ584">
        <f t="shared" si="166"/>
        <v>0</v>
      </c>
      <c r="AK584">
        <f t="shared" si="167"/>
        <v>1</v>
      </c>
      <c r="AL584">
        <f t="shared" si="168"/>
        <v>0</v>
      </c>
      <c r="AM584">
        <f t="shared" si="169"/>
        <v>0</v>
      </c>
      <c r="AN584">
        <f t="shared" si="157"/>
        <v>0</v>
      </c>
    </row>
    <row r="585" spans="1:40">
      <c r="A585" t="s">
        <v>1304</v>
      </c>
      <c r="B585" t="s">
        <v>24</v>
      </c>
      <c r="C585" t="s">
        <v>72</v>
      </c>
      <c r="D585" t="s">
        <v>900</v>
      </c>
      <c r="E585" t="s">
        <v>1029</v>
      </c>
      <c r="F585" t="s">
        <v>28</v>
      </c>
      <c r="G585">
        <f t="shared" si="158"/>
        <v>1</v>
      </c>
      <c r="H585">
        <f t="shared" si="159"/>
        <v>0</v>
      </c>
      <c r="I585">
        <f t="shared" si="160"/>
        <v>0</v>
      </c>
      <c r="J585">
        <f t="shared" si="161"/>
        <v>0</v>
      </c>
      <c r="K585">
        <f t="shared" si="162"/>
        <v>0</v>
      </c>
      <c r="L585" t="s">
        <v>29</v>
      </c>
      <c r="M585" t="s">
        <v>51</v>
      </c>
      <c r="N585">
        <f t="shared" si="153"/>
        <v>1</v>
      </c>
      <c r="O585" t="s">
        <v>52</v>
      </c>
      <c r="P585" t="s">
        <v>32</v>
      </c>
      <c r="Q585">
        <v>5</v>
      </c>
      <c r="R585">
        <v>5</v>
      </c>
      <c r="S585">
        <v>7</v>
      </c>
      <c r="T585">
        <v>7</v>
      </c>
      <c r="U585">
        <v>7</v>
      </c>
      <c r="V585">
        <v>8</v>
      </c>
      <c r="W585">
        <f t="shared" si="154"/>
        <v>6.5</v>
      </c>
      <c r="X585" t="s">
        <v>76</v>
      </c>
      <c r="Y585" t="s">
        <v>54</v>
      </c>
      <c r="Z585" t="s">
        <v>35</v>
      </c>
      <c r="AA585">
        <f t="shared" si="155"/>
        <v>0</v>
      </c>
      <c r="AB585">
        <v>32</v>
      </c>
      <c r="AC585" t="s">
        <v>100</v>
      </c>
      <c r="AD585">
        <f t="shared" si="156"/>
        <v>4</v>
      </c>
      <c r="AE585" t="s">
        <v>37</v>
      </c>
      <c r="AF585" t="s">
        <v>56</v>
      </c>
      <c r="AG585">
        <f t="shared" si="163"/>
        <v>0</v>
      </c>
      <c r="AH585">
        <f t="shared" si="164"/>
        <v>1</v>
      </c>
      <c r="AI585">
        <f t="shared" si="165"/>
        <v>0</v>
      </c>
      <c r="AJ585">
        <f t="shared" si="166"/>
        <v>0</v>
      </c>
      <c r="AK585">
        <f t="shared" si="167"/>
        <v>0</v>
      </c>
      <c r="AL585">
        <f t="shared" si="168"/>
        <v>0</v>
      </c>
      <c r="AM585">
        <f t="shared" si="169"/>
        <v>0</v>
      </c>
      <c r="AN585">
        <f t="shared" si="157"/>
        <v>0</v>
      </c>
    </row>
    <row r="586" spans="1:40">
      <c r="A586" t="s">
        <v>1305</v>
      </c>
      <c r="B586" t="s">
        <v>24</v>
      </c>
      <c r="C586" t="s">
        <v>25</v>
      </c>
      <c r="D586" t="s">
        <v>1306</v>
      </c>
      <c r="E586" t="s">
        <v>871</v>
      </c>
      <c r="F586" t="s">
        <v>420</v>
      </c>
      <c r="G586">
        <f t="shared" si="158"/>
        <v>0</v>
      </c>
      <c r="H586">
        <f t="shared" si="159"/>
        <v>0</v>
      </c>
      <c r="I586">
        <f t="shared" si="160"/>
        <v>0</v>
      </c>
      <c r="J586">
        <f t="shared" si="161"/>
        <v>1</v>
      </c>
      <c r="K586">
        <f t="shared" si="162"/>
        <v>0</v>
      </c>
      <c r="L586" t="s">
        <v>29</v>
      </c>
      <c r="M586" t="s">
        <v>43</v>
      </c>
      <c r="N586">
        <f t="shared" si="153"/>
        <v>2</v>
      </c>
      <c r="O586" t="s">
        <v>116</v>
      </c>
      <c r="P586" t="s">
        <v>32</v>
      </c>
      <c r="Q586">
        <v>6</v>
      </c>
      <c r="R586">
        <v>7</v>
      </c>
      <c r="S586">
        <v>4</v>
      </c>
      <c r="T586">
        <v>3</v>
      </c>
      <c r="U586">
        <v>9</v>
      </c>
      <c r="V586">
        <v>8</v>
      </c>
      <c r="W586">
        <f t="shared" si="154"/>
        <v>6.166666666666667</v>
      </c>
      <c r="X586" t="s">
        <v>66</v>
      </c>
      <c r="Y586" t="s">
        <v>67</v>
      </c>
      <c r="Z586" t="s">
        <v>35</v>
      </c>
      <c r="AA586">
        <f t="shared" si="155"/>
        <v>0</v>
      </c>
      <c r="AB586">
        <v>28</v>
      </c>
      <c r="AC586" t="s">
        <v>77</v>
      </c>
      <c r="AD586">
        <f t="shared" si="156"/>
        <v>3</v>
      </c>
      <c r="AE586" t="s">
        <v>37</v>
      </c>
      <c r="AF586" t="s">
        <v>187</v>
      </c>
      <c r="AG586">
        <f t="shared" si="163"/>
        <v>0</v>
      </c>
      <c r="AH586">
        <f t="shared" si="164"/>
        <v>0</v>
      </c>
      <c r="AI586">
        <f t="shared" si="165"/>
        <v>1</v>
      </c>
      <c r="AJ586">
        <f t="shared" si="166"/>
        <v>0</v>
      </c>
      <c r="AK586">
        <f t="shared" si="167"/>
        <v>0</v>
      </c>
      <c r="AL586">
        <f t="shared" si="168"/>
        <v>0</v>
      </c>
      <c r="AM586">
        <f t="shared" si="169"/>
        <v>0</v>
      </c>
      <c r="AN586">
        <f t="shared" si="157"/>
        <v>0</v>
      </c>
    </row>
    <row r="587" spans="1:40" hidden="1">
      <c r="A587" t="s">
        <v>1307</v>
      </c>
      <c r="B587" t="s">
        <v>24</v>
      </c>
      <c r="C587" t="s">
        <v>131</v>
      </c>
      <c r="D587" t="s">
        <v>1308</v>
      </c>
      <c r="E587" t="s">
        <v>90</v>
      </c>
      <c r="F587" t="s">
        <v>28</v>
      </c>
      <c r="G587">
        <f t="shared" si="158"/>
        <v>1</v>
      </c>
      <c r="H587">
        <f t="shared" si="159"/>
        <v>0</v>
      </c>
      <c r="I587">
        <f t="shared" si="160"/>
        <v>0</v>
      </c>
      <c r="J587">
        <f t="shared" si="161"/>
        <v>0</v>
      </c>
      <c r="K587">
        <f t="shared" si="162"/>
        <v>0</v>
      </c>
      <c r="L587" t="s">
        <v>29</v>
      </c>
      <c r="M587" t="s">
        <v>91</v>
      </c>
      <c r="N587">
        <f t="shared" si="153"/>
        <v>3</v>
      </c>
      <c r="O587" t="s">
        <v>116</v>
      </c>
      <c r="P587" t="s">
        <v>45</v>
      </c>
      <c r="Q587">
        <v>8</v>
      </c>
      <c r="R587">
        <v>10</v>
      </c>
      <c r="S587">
        <v>10</v>
      </c>
      <c r="T587">
        <v>10</v>
      </c>
      <c r="U587">
        <v>8</v>
      </c>
      <c r="V587">
        <v>9</v>
      </c>
      <c r="W587">
        <f t="shared" si="154"/>
        <v>9.1666666666666661</v>
      </c>
      <c r="X587" t="s">
        <v>76</v>
      </c>
      <c r="Y587" t="s">
        <v>34</v>
      </c>
      <c r="Z587" t="s">
        <v>62</v>
      </c>
      <c r="AA587">
        <f t="shared" si="155"/>
        <v>1</v>
      </c>
      <c r="AB587">
        <v>38</v>
      </c>
      <c r="AC587" t="s">
        <v>77</v>
      </c>
      <c r="AD587">
        <f t="shared" si="156"/>
        <v>3</v>
      </c>
      <c r="AE587" t="s">
        <v>55</v>
      </c>
      <c r="AF587" t="s">
        <v>38</v>
      </c>
      <c r="AG587">
        <f t="shared" si="163"/>
        <v>1</v>
      </c>
      <c r="AH587">
        <f t="shared" si="164"/>
        <v>0</v>
      </c>
      <c r="AI587">
        <f t="shared" si="165"/>
        <v>0</v>
      </c>
      <c r="AJ587">
        <f t="shared" si="166"/>
        <v>0</v>
      </c>
      <c r="AK587">
        <f t="shared" si="167"/>
        <v>0</v>
      </c>
      <c r="AL587">
        <f t="shared" si="168"/>
        <v>0</v>
      </c>
      <c r="AM587">
        <f t="shared" si="169"/>
        <v>0</v>
      </c>
      <c r="AN587">
        <f t="shared" si="157"/>
        <v>0</v>
      </c>
    </row>
    <row r="588" spans="1:40">
      <c r="A588" t="s">
        <v>1309</v>
      </c>
      <c r="B588" t="s">
        <v>24</v>
      </c>
      <c r="C588" t="s">
        <v>25</v>
      </c>
      <c r="D588" t="s">
        <v>267</v>
      </c>
      <c r="E588" t="s">
        <v>74</v>
      </c>
      <c r="F588" t="s">
        <v>28</v>
      </c>
      <c r="G588">
        <f t="shared" si="158"/>
        <v>1</v>
      </c>
      <c r="H588">
        <f t="shared" si="159"/>
        <v>0</v>
      </c>
      <c r="I588">
        <f t="shared" si="160"/>
        <v>0</v>
      </c>
      <c r="J588">
        <f t="shared" si="161"/>
        <v>0</v>
      </c>
      <c r="K588">
        <f t="shared" si="162"/>
        <v>0</v>
      </c>
      <c r="L588" t="s">
        <v>29</v>
      </c>
      <c r="M588" t="s">
        <v>30</v>
      </c>
      <c r="N588">
        <f t="shared" si="153"/>
        <v>5</v>
      </c>
      <c r="O588" t="s">
        <v>52</v>
      </c>
      <c r="P588" t="s">
        <v>32</v>
      </c>
      <c r="Q588">
        <v>3</v>
      </c>
      <c r="R588">
        <v>5</v>
      </c>
      <c r="S588">
        <v>3</v>
      </c>
      <c r="T588">
        <v>3</v>
      </c>
      <c r="U588">
        <v>5</v>
      </c>
      <c r="V588">
        <v>5</v>
      </c>
      <c r="W588">
        <f t="shared" si="154"/>
        <v>4</v>
      </c>
      <c r="X588" t="s">
        <v>53</v>
      </c>
      <c r="Y588" t="s">
        <v>67</v>
      </c>
      <c r="Z588" t="s">
        <v>35</v>
      </c>
      <c r="AA588">
        <f t="shared" si="155"/>
        <v>0</v>
      </c>
      <c r="AB588">
        <v>27</v>
      </c>
      <c r="AC588" t="s">
        <v>100</v>
      </c>
      <c r="AD588">
        <f t="shared" si="156"/>
        <v>4</v>
      </c>
      <c r="AE588" t="s">
        <v>37</v>
      </c>
      <c r="AF588" t="s">
        <v>187</v>
      </c>
      <c r="AG588">
        <f t="shared" si="163"/>
        <v>0</v>
      </c>
      <c r="AH588">
        <f t="shared" si="164"/>
        <v>0</v>
      </c>
      <c r="AI588">
        <f t="shared" si="165"/>
        <v>1</v>
      </c>
      <c r="AJ588">
        <f t="shared" si="166"/>
        <v>0</v>
      </c>
      <c r="AK588">
        <f t="shared" si="167"/>
        <v>0</v>
      </c>
      <c r="AL588">
        <f t="shared" si="168"/>
        <v>0</v>
      </c>
      <c r="AM588">
        <f t="shared" si="169"/>
        <v>0</v>
      </c>
      <c r="AN588">
        <f t="shared" si="157"/>
        <v>0</v>
      </c>
    </row>
    <row r="589" spans="1:40">
      <c r="A589" t="s">
        <v>1310</v>
      </c>
      <c r="B589" t="s">
        <v>24</v>
      </c>
      <c r="C589" t="s">
        <v>131</v>
      </c>
      <c r="D589" t="s">
        <v>1311</v>
      </c>
      <c r="E589" t="s">
        <v>151</v>
      </c>
      <c r="F589" t="s">
        <v>70</v>
      </c>
      <c r="G589">
        <f t="shared" si="158"/>
        <v>0</v>
      </c>
      <c r="H589">
        <f t="shared" si="159"/>
        <v>0</v>
      </c>
      <c r="I589">
        <f t="shared" si="160"/>
        <v>1</v>
      </c>
      <c r="J589">
        <f t="shared" si="161"/>
        <v>0</v>
      </c>
      <c r="K589">
        <f t="shared" si="162"/>
        <v>0</v>
      </c>
      <c r="L589" t="s">
        <v>29</v>
      </c>
      <c r="M589" t="s">
        <v>51</v>
      </c>
      <c r="N589">
        <f t="shared" si="153"/>
        <v>1</v>
      </c>
      <c r="O589" t="s">
        <v>568</v>
      </c>
      <c r="P589" t="s">
        <v>32</v>
      </c>
      <c r="Q589">
        <v>2</v>
      </c>
      <c r="R589">
        <v>3</v>
      </c>
      <c r="S589">
        <v>4</v>
      </c>
      <c r="T589">
        <v>5</v>
      </c>
      <c r="U589">
        <v>3</v>
      </c>
      <c r="V589">
        <v>6</v>
      </c>
      <c r="W589">
        <f t="shared" si="154"/>
        <v>3.8333333333333335</v>
      </c>
      <c r="X589" t="s">
        <v>61</v>
      </c>
      <c r="Y589" t="s">
        <v>67</v>
      </c>
      <c r="Z589" t="s">
        <v>35</v>
      </c>
      <c r="AA589">
        <f t="shared" si="155"/>
        <v>0</v>
      </c>
      <c r="AB589">
        <v>33</v>
      </c>
      <c r="AC589" t="s">
        <v>77</v>
      </c>
      <c r="AD589">
        <f t="shared" si="156"/>
        <v>3</v>
      </c>
      <c r="AE589" t="s">
        <v>46</v>
      </c>
      <c r="AF589" t="s">
        <v>146</v>
      </c>
      <c r="AG589">
        <f t="shared" si="163"/>
        <v>0</v>
      </c>
      <c r="AH589">
        <f t="shared" si="164"/>
        <v>0</v>
      </c>
      <c r="AI589">
        <f t="shared" si="165"/>
        <v>0</v>
      </c>
      <c r="AJ589">
        <f t="shared" si="166"/>
        <v>1</v>
      </c>
      <c r="AK589">
        <f t="shared" si="167"/>
        <v>0</v>
      </c>
      <c r="AL589">
        <f t="shared" si="168"/>
        <v>0</v>
      </c>
      <c r="AM589">
        <f t="shared" si="169"/>
        <v>0</v>
      </c>
      <c r="AN589">
        <f t="shared" si="157"/>
        <v>0</v>
      </c>
    </row>
    <row r="590" spans="1:40">
      <c r="A590" t="s">
        <v>1312</v>
      </c>
      <c r="B590" t="s">
        <v>24</v>
      </c>
      <c r="C590" t="s">
        <v>131</v>
      </c>
      <c r="D590" t="s">
        <v>73</v>
      </c>
      <c r="E590" t="s">
        <v>193</v>
      </c>
      <c r="F590" t="s">
        <v>28</v>
      </c>
      <c r="G590">
        <f t="shared" si="158"/>
        <v>1</v>
      </c>
      <c r="H590">
        <f t="shared" si="159"/>
        <v>0</v>
      </c>
      <c r="I590">
        <f t="shared" si="160"/>
        <v>0</v>
      </c>
      <c r="J590">
        <f t="shared" si="161"/>
        <v>0</v>
      </c>
      <c r="K590">
        <f t="shared" si="162"/>
        <v>0</v>
      </c>
      <c r="L590" t="s">
        <v>29</v>
      </c>
      <c r="M590" t="s">
        <v>43</v>
      </c>
      <c r="N590">
        <f t="shared" ref="N590:N612" si="170">IF(M590="0-40k", 1, IF(M590="41k-65k", 2, IF(M590="66k-85k", 3, IF(M590="86k-105k", 4, IF(M590="106k-125k", 5, IF(M590="125k-150k", 6, IF(M590="150k-225k", 7, IF(M590="225k+", 8, ""))))))))</f>
        <v>2</v>
      </c>
      <c r="O590" t="s">
        <v>116</v>
      </c>
      <c r="P590" t="s">
        <v>32</v>
      </c>
      <c r="Q590">
        <v>3</v>
      </c>
      <c r="R590">
        <v>6</v>
      </c>
      <c r="S590">
        <v>6</v>
      </c>
      <c r="T590">
        <v>6</v>
      </c>
      <c r="U590">
        <v>5</v>
      </c>
      <c r="V590">
        <v>5</v>
      </c>
      <c r="W590">
        <f t="shared" ref="W590:W612" si="171">AVERAGE(Q590:V590)</f>
        <v>5.166666666666667</v>
      </c>
      <c r="X590" t="s">
        <v>76</v>
      </c>
      <c r="Y590" t="s">
        <v>67</v>
      </c>
      <c r="Z590" t="s">
        <v>35</v>
      </c>
      <c r="AA590">
        <f t="shared" ref="AA590:AA612" si="172">IF(Z590="Female", 1, 0)</f>
        <v>0</v>
      </c>
      <c r="AB590">
        <v>27</v>
      </c>
      <c r="AC590" t="s">
        <v>77</v>
      </c>
      <c r="AD590">
        <f t="shared" ref="AD590:AD612" si="173">IF(AC590="High School", 1, IF(AC590="Associates", 2, IF(AC590="Bachelors", 3, IF(AC590="Masters", 4, IF(AC590="PhD", 5, " ")))))</f>
        <v>3</v>
      </c>
      <c r="AE590" t="s">
        <v>37</v>
      </c>
      <c r="AF590" t="s">
        <v>38</v>
      </c>
      <c r="AG590">
        <f t="shared" si="163"/>
        <v>1</v>
      </c>
      <c r="AH590">
        <f t="shared" si="164"/>
        <v>0</v>
      </c>
      <c r="AI590">
        <f t="shared" si="165"/>
        <v>0</v>
      </c>
      <c r="AJ590">
        <f t="shared" si="166"/>
        <v>0</v>
      </c>
      <c r="AK590">
        <f t="shared" si="167"/>
        <v>0</v>
      </c>
      <c r="AL590">
        <f t="shared" si="168"/>
        <v>0</v>
      </c>
      <c r="AM590">
        <f t="shared" si="169"/>
        <v>0</v>
      </c>
      <c r="AN590">
        <f t="shared" si="157"/>
        <v>0</v>
      </c>
    </row>
    <row r="591" spans="1:40">
      <c r="A591" t="s">
        <v>1313</v>
      </c>
      <c r="B591" t="s">
        <v>24</v>
      </c>
      <c r="C591" t="s">
        <v>25</v>
      </c>
      <c r="D591" t="s">
        <v>356</v>
      </c>
      <c r="E591" t="s">
        <v>268</v>
      </c>
      <c r="F591" t="s">
        <v>75</v>
      </c>
      <c r="G591">
        <f t="shared" si="158"/>
        <v>0</v>
      </c>
      <c r="H591">
        <f t="shared" si="159"/>
        <v>0</v>
      </c>
      <c r="I591">
        <f t="shared" si="160"/>
        <v>0</v>
      </c>
      <c r="J591">
        <f t="shared" si="161"/>
        <v>0</v>
      </c>
      <c r="K591">
        <f t="shared" si="162"/>
        <v>0</v>
      </c>
      <c r="L591" t="s">
        <v>42</v>
      </c>
      <c r="M591" t="s">
        <v>51</v>
      </c>
      <c r="N591">
        <f t="shared" si="170"/>
        <v>1</v>
      </c>
      <c r="O591" t="s">
        <v>52</v>
      </c>
      <c r="P591" t="s">
        <v>32</v>
      </c>
      <c r="Q591">
        <v>0</v>
      </c>
      <c r="R591">
        <v>0</v>
      </c>
      <c r="S591">
        <v>0</v>
      </c>
      <c r="T591">
        <v>0</v>
      </c>
      <c r="U591">
        <v>0</v>
      </c>
      <c r="V591">
        <v>5</v>
      </c>
      <c r="W591">
        <f t="shared" si="171"/>
        <v>0.83333333333333337</v>
      </c>
      <c r="X591" t="s">
        <v>76</v>
      </c>
      <c r="Y591" t="s">
        <v>67</v>
      </c>
      <c r="Z591" t="s">
        <v>35</v>
      </c>
      <c r="AA591">
        <f t="shared" si="172"/>
        <v>0</v>
      </c>
      <c r="AB591">
        <v>25</v>
      </c>
      <c r="AC591" t="s">
        <v>77</v>
      </c>
      <c r="AD591">
        <f t="shared" si="173"/>
        <v>3</v>
      </c>
      <c r="AE591" t="s">
        <v>37</v>
      </c>
      <c r="AF591" t="s">
        <v>187</v>
      </c>
      <c r="AG591">
        <f t="shared" si="163"/>
        <v>0</v>
      </c>
      <c r="AH591">
        <f t="shared" si="164"/>
        <v>0</v>
      </c>
      <c r="AI591">
        <f t="shared" si="165"/>
        <v>1</v>
      </c>
      <c r="AJ591">
        <f t="shared" si="166"/>
        <v>0</v>
      </c>
      <c r="AK591">
        <f t="shared" si="167"/>
        <v>0</v>
      </c>
      <c r="AL591">
        <f t="shared" si="168"/>
        <v>0</v>
      </c>
      <c r="AM591">
        <f t="shared" si="169"/>
        <v>0</v>
      </c>
      <c r="AN591">
        <f t="shared" si="157"/>
        <v>0</v>
      </c>
    </row>
    <row r="592" spans="1:40">
      <c r="A592" t="s">
        <v>1314</v>
      </c>
      <c r="B592" t="s">
        <v>24</v>
      </c>
      <c r="C592" t="s">
        <v>131</v>
      </c>
      <c r="D592" t="s">
        <v>1315</v>
      </c>
      <c r="E592" t="s">
        <v>108</v>
      </c>
      <c r="F592" t="s">
        <v>52</v>
      </c>
      <c r="G592">
        <f t="shared" si="158"/>
        <v>0</v>
      </c>
      <c r="H592">
        <f t="shared" si="159"/>
        <v>0</v>
      </c>
      <c r="I592">
        <f t="shared" si="160"/>
        <v>0</v>
      </c>
      <c r="J592">
        <f t="shared" si="161"/>
        <v>0</v>
      </c>
      <c r="K592">
        <f t="shared" si="162"/>
        <v>0</v>
      </c>
      <c r="L592" t="s">
        <v>42</v>
      </c>
      <c r="M592" t="s">
        <v>51</v>
      </c>
      <c r="N592">
        <f t="shared" si="170"/>
        <v>1</v>
      </c>
      <c r="O592" t="s">
        <v>52</v>
      </c>
      <c r="P592" t="s">
        <v>32</v>
      </c>
      <c r="Q592">
        <v>1</v>
      </c>
      <c r="R592">
        <v>6</v>
      </c>
      <c r="S592">
        <v>2</v>
      </c>
      <c r="T592">
        <v>5</v>
      </c>
      <c r="U592">
        <v>1</v>
      </c>
      <c r="V592">
        <v>0</v>
      </c>
      <c r="W592">
        <f t="shared" si="171"/>
        <v>2.5</v>
      </c>
      <c r="X592" t="s">
        <v>76</v>
      </c>
      <c r="Y592" t="s">
        <v>67</v>
      </c>
      <c r="Z592" t="s">
        <v>35</v>
      </c>
      <c r="AA592">
        <f t="shared" si="172"/>
        <v>0</v>
      </c>
      <c r="AB592">
        <v>24</v>
      </c>
      <c r="AC592" t="s">
        <v>77</v>
      </c>
      <c r="AD592">
        <f t="shared" si="173"/>
        <v>3</v>
      </c>
      <c r="AE592" t="s">
        <v>52</v>
      </c>
      <c r="AF592" t="s">
        <v>146</v>
      </c>
      <c r="AG592">
        <f t="shared" si="163"/>
        <v>0</v>
      </c>
      <c r="AH592">
        <f t="shared" si="164"/>
        <v>0</v>
      </c>
      <c r="AI592">
        <f t="shared" si="165"/>
        <v>0</v>
      </c>
      <c r="AJ592">
        <f t="shared" si="166"/>
        <v>1</v>
      </c>
      <c r="AK592">
        <f t="shared" si="167"/>
        <v>0</v>
      </c>
      <c r="AL592">
        <f t="shared" si="168"/>
        <v>0</v>
      </c>
      <c r="AM592">
        <f t="shared" si="169"/>
        <v>0</v>
      </c>
      <c r="AN592">
        <f t="shared" si="157"/>
        <v>0</v>
      </c>
    </row>
    <row r="593" spans="1:40" hidden="1">
      <c r="A593" t="s">
        <v>1316</v>
      </c>
      <c r="B593" t="s">
        <v>24</v>
      </c>
      <c r="C593" t="s">
        <v>131</v>
      </c>
      <c r="D593" t="s">
        <v>1317</v>
      </c>
      <c r="E593" t="s">
        <v>1126</v>
      </c>
      <c r="F593" t="s">
        <v>52</v>
      </c>
      <c r="G593">
        <f t="shared" si="158"/>
        <v>0</v>
      </c>
      <c r="H593">
        <f t="shared" si="159"/>
        <v>0</v>
      </c>
      <c r="I593">
        <f t="shared" si="160"/>
        <v>0</v>
      </c>
      <c r="J593">
        <f t="shared" si="161"/>
        <v>0</v>
      </c>
      <c r="K593">
        <f t="shared" si="162"/>
        <v>0</v>
      </c>
      <c r="L593" t="s">
        <v>42</v>
      </c>
      <c r="M593" t="s">
        <v>60</v>
      </c>
      <c r="N593">
        <f t="shared" si="170"/>
        <v>7</v>
      </c>
      <c r="O593" t="s">
        <v>44</v>
      </c>
      <c r="P593" t="s">
        <v>52</v>
      </c>
      <c r="Q593">
        <v>8</v>
      </c>
      <c r="R593">
        <v>10</v>
      </c>
      <c r="S593">
        <v>9</v>
      </c>
      <c r="T593">
        <v>10</v>
      </c>
      <c r="U593">
        <v>8</v>
      </c>
      <c r="V593">
        <v>10</v>
      </c>
      <c r="W593">
        <f t="shared" si="171"/>
        <v>9.1666666666666661</v>
      </c>
      <c r="X593" t="s">
        <v>61</v>
      </c>
      <c r="Y593" t="s">
        <v>110</v>
      </c>
      <c r="Z593" t="s">
        <v>62</v>
      </c>
      <c r="AA593">
        <f t="shared" si="172"/>
        <v>1</v>
      </c>
      <c r="AB593">
        <v>58</v>
      </c>
      <c r="AC593" t="s">
        <v>100</v>
      </c>
      <c r="AD593">
        <f t="shared" si="173"/>
        <v>4</v>
      </c>
      <c r="AE593" t="s">
        <v>37</v>
      </c>
      <c r="AF593" t="s">
        <v>38</v>
      </c>
      <c r="AG593">
        <f t="shared" si="163"/>
        <v>1</v>
      </c>
      <c r="AH593">
        <f t="shared" si="164"/>
        <v>0</v>
      </c>
      <c r="AI593">
        <f t="shared" si="165"/>
        <v>0</v>
      </c>
      <c r="AJ593">
        <f t="shared" si="166"/>
        <v>0</v>
      </c>
      <c r="AK593">
        <f t="shared" si="167"/>
        <v>0</v>
      </c>
      <c r="AL593">
        <f t="shared" si="168"/>
        <v>0</v>
      </c>
      <c r="AM593">
        <f t="shared" si="169"/>
        <v>0</v>
      </c>
      <c r="AN593">
        <f t="shared" si="157"/>
        <v>0</v>
      </c>
    </row>
    <row r="594" spans="1:40">
      <c r="A594" t="s">
        <v>1318</v>
      </c>
      <c r="B594" t="s">
        <v>24</v>
      </c>
      <c r="C594" t="s">
        <v>702</v>
      </c>
      <c r="D594" t="s">
        <v>1114</v>
      </c>
      <c r="E594" t="s">
        <v>159</v>
      </c>
      <c r="F594" t="s">
        <v>28</v>
      </c>
      <c r="G594">
        <f t="shared" si="158"/>
        <v>1</v>
      </c>
      <c r="H594">
        <f t="shared" si="159"/>
        <v>0</v>
      </c>
      <c r="I594">
        <f t="shared" si="160"/>
        <v>0</v>
      </c>
      <c r="J594">
        <f t="shared" si="161"/>
        <v>0</v>
      </c>
      <c r="K594">
        <f t="shared" si="162"/>
        <v>0</v>
      </c>
      <c r="L594" t="s">
        <v>42</v>
      </c>
      <c r="M594" t="s">
        <v>51</v>
      </c>
      <c r="N594">
        <f t="shared" si="170"/>
        <v>1</v>
      </c>
      <c r="O594" t="s">
        <v>116</v>
      </c>
      <c r="P594" t="s">
        <v>32</v>
      </c>
      <c r="Q594">
        <v>2</v>
      </c>
      <c r="R594">
        <v>2</v>
      </c>
      <c r="S594">
        <v>5</v>
      </c>
      <c r="T594">
        <v>6</v>
      </c>
      <c r="U594">
        <v>6</v>
      </c>
      <c r="V594">
        <v>3</v>
      </c>
      <c r="W594">
        <f t="shared" si="171"/>
        <v>4</v>
      </c>
      <c r="X594" t="s">
        <v>76</v>
      </c>
      <c r="Y594" t="s">
        <v>54</v>
      </c>
      <c r="Z594" t="s">
        <v>35</v>
      </c>
      <c r="AA594">
        <f t="shared" si="172"/>
        <v>0</v>
      </c>
      <c r="AB594">
        <v>22</v>
      </c>
      <c r="AC594" t="s">
        <v>77</v>
      </c>
      <c r="AD594">
        <f t="shared" si="173"/>
        <v>3</v>
      </c>
      <c r="AE594" t="s">
        <v>55</v>
      </c>
      <c r="AF594" t="s">
        <v>56</v>
      </c>
      <c r="AG594">
        <f t="shared" si="163"/>
        <v>0</v>
      </c>
      <c r="AH594">
        <f t="shared" si="164"/>
        <v>1</v>
      </c>
      <c r="AI594">
        <f t="shared" si="165"/>
        <v>0</v>
      </c>
      <c r="AJ594">
        <f t="shared" si="166"/>
        <v>0</v>
      </c>
      <c r="AK594">
        <f t="shared" si="167"/>
        <v>0</v>
      </c>
      <c r="AL594">
        <f t="shared" si="168"/>
        <v>0</v>
      </c>
      <c r="AM594">
        <f t="shared" si="169"/>
        <v>0</v>
      </c>
      <c r="AN594">
        <f t="shared" si="157"/>
        <v>0</v>
      </c>
    </row>
    <row r="595" spans="1:40">
      <c r="A595" t="s">
        <v>1319</v>
      </c>
      <c r="B595" t="s">
        <v>24</v>
      </c>
      <c r="C595" t="s">
        <v>25</v>
      </c>
      <c r="D595" t="s">
        <v>1320</v>
      </c>
      <c r="E595" t="s">
        <v>168</v>
      </c>
      <c r="F595" t="s">
        <v>28</v>
      </c>
      <c r="G595">
        <f t="shared" si="158"/>
        <v>1</v>
      </c>
      <c r="H595">
        <f t="shared" si="159"/>
        <v>0</v>
      </c>
      <c r="I595">
        <f t="shared" si="160"/>
        <v>0</v>
      </c>
      <c r="J595">
        <f t="shared" si="161"/>
        <v>0</v>
      </c>
      <c r="K595">
        <f t="shared" si="162"/>
        <v>0</v>
      </c>
      <c r="L595" t="s">
        <v>42</v>
      </c>
      <c r="M595" t="s">
        <v>51</v>
      </c>
      <c r="N595">
        <f t="shared" si="170"/>
        <v>1</v>
      </c>
      <c r="O595" t="s">
        <v>52</v>
      </c>
      <c r="P595" t="s">
        <v>32</v>
      </c>
      <c r="Q595">
        <v>3</v>
      </c>
      <c r="R595">
        <v>5</v>
      </c>
      <c r="S595">
        <v>9</v>
      </c>
      <c r="T595">
        <v>9</v>
      </c>
      <c r="U595">
        <v>5</v>
      </c>
      <c r="V595">
        <v>8</v>
      </c>
      <c r="W595">
        <f t="shared" si="171"/>
        <v>6.5</v>
      </c>
      <c r="X595" t="s">
        <v>33</v>
      </c>
      <c r="Y595" t="s">
        <v>52</v>
      </c>
      <c r="Z595" t="s">
        <v>35</v>
      </c>
      <c r="AA595">
        <f t="shared" si="172"/>
        <v>0</v>
      </c>
      <c r="AB595">
        <v>31</v>
      </c>
      <c r="AC595" t="s">
        <v>100</v>
      </c>
      <c r="AD595">
        <f t="shared" si="173"/>
        <v>4</v>
      </c>
      <c r="AE595" t="s">
        <v>55</v>
      </c>
      <c r="AF595" t="s">
        <v>367</v>
      </c>
      <c r="AG595">
        <f t="shared" si="163"/>
        <v>0</v>
      </c>
      <c r="AH595">
        <f t="shared" si="164"/>
        <v>0</v>
      </c>
      <c r="AI595">
        <f t="shared" si="165"/>
        <v>0</v>
      </c>
      <c r="AJ595">
        <f t="shared" si="166"/>
        <v>0</v>
      </c>
      <c r="AK595">
        <f t="shared" si="167"/>
        <v>0</v>
      </c>
      <c r="AL595">
        <f t="shared" si="168"/>
        <v>0</v>
      </c>
      <c r="AM595">
        <f t="shared" si="169"/>
        <v>0</v>
      </c>
      <c r="AN595">
        <f t="shared" si="157"/>
        <v>0</v>
      </c>
    </row>
    <row r="596" spans="1:40" hidden="1">
      <c r="A596" t="s">
        <v>1321</v>
      </c>
      <c r="B596" t="s">
        <v>24</v>
      </c>
      <c r="C596" t="s">
        <v>702</v>
      </c>
      <c r="D596" t="s">
        <v>1322</v>
      </c>
      <c r="E596" t="s">
        <v>948</v>
      </c>
      <c r="F596" t="s">
        <v>52</v>
      </c>
      <c r="G596">
        <f t="shared" si="158"/>
        <v>0</v>
      </c>
      <c r="H596">
        <f t="shared" si="159"/>
        <v>0</v>
      </c>
      <c r="I596">
        <f t="shared" si="160"/>
        <v>0</v>
      </c>
      <c r="J596">
        <f t="shared" si="161"/>
        <v>0</v>
      </c>
      <c r="K596">
        <f t="shared" si="162"/>
        <v>0</v>
      </c>
      <c r="L596" t="s">
        <v>42</v>
      </c>
      <c r="M596" t="s">
        <v>43</v>
      </c>
      <c r="N596">
        <f t="shared" si="170"/>
        <v>2</v>
      </c>
      <c r="O596" t="s">
        <v>116</v>
      </c>
      <c r="P596" t="s">
        <v>52</v>
      </c>
      <c r="Q596">
        <v>4</v>
      </c>
      <c r="R596">
        <v>5</v>
      </c>
      <c r="S596">
        <v>4</v>
      </c>
      <c r="T596">
        <v>5</v>
      </c>
      <c r="U596">
        <v>5</v>
      </c>
      <c r="V596">
        <v>3</v>
      </c>
      <c r="W596">
        <f t="shared" si="171"/>
        <v>4.333333333333333</v>
      </c>
      <c r="X596" t="s">
        <v>53</v>
      </c>
      <c r="Y596" t="s">
        <v>110</v>
      </c>
      <c r="Z596" t="s">
        <v>62</v>
      </c>
      <c r="AA596">
        <f t="shared" si="172"/>
        <v>1</v>
      </c>
      <c r="AB596">
        <v>31</v>
      </c>
      <c r="AC596" t="s">
        <v>77</v>
      </c>
      <c r="AD596">
        <f t="shared" si="173"/>
        <v>3</v>
      </c>
      <c r="AE596" t="s">
        <v>37</v>
      </c>
      <c r="AF596" t="s">
        <v>105</v>
      </c>
      <c r="AG596">
        <f t="shared" si="163"/>
        <v>0</v>
      </c>
      <c r="AH596">
        <f t="shared" si="164"/>
        <v>0</v>
      </c>
      <c r="AI596">
        <f t="shared" si="165"/>
        <v>0</v>
      </c>
      <c r="AJ596">
        <f t="shared" si="166"/>
        <v>0</v>
      </c>
      <c r="AK596">
        <f t="shared" si="167"/>
        <v>1</v>
      </c>
      <c r="AL596">
        <f t="shared" si="168"/>
        <v>0</v>
      </c>
      <c r="AM596">
        <f t="shared" si="169"/>
        <v>0</v>
      </c>
      <c r="AN596">
        <f t="shared" si="157"/>
        <v>0</v>
      </c>
    </row>
    <row r="597" spans="1:40">
      <c r="A597" t="s">
        <v>1323</v>
      </c>
      <c r="B597" t="s">
        <v>24</v>
      </c>
      <c r="C597" t="s">
        <v>1324</v>
      </c>
      <c r="D597" t="s">
        <v>1325</v>
      </c>
      <c r="E597" t="s">
        <v>345</v>
      </c>
      <c r="F597" t="s">
        <v>28</v>
      </c>
      <c r="G597">
        <f t="shared" si="158"/>
        <v>1</v>
      </c>
      <c r="H597">
        <f t="shared" si="159"/>
        <v>0</v>
      </c>
      <c r="I597">
        <f t="shared" si="160"/>
        <v>0</v>
      </c>
      <c r="J597">
        <f t="shared" si="161"/>
        <v>0</v>
      </c>
      <c r="K597">
        <f t="shared" si="162"/>
        <v>0</v>
      </c>
      <c r="L597" t="s">
        <v>42</v>
      </c>
      <c r="M597" t="s">
        <v>43</v>
      </c>
      <c r="N597">
        <f t="shared" si="170"/>
        <v>2</v>
      </c>
      <c r="O597" t="s">
        <v>629</v>
      </c>
      <c r="P597" t="s">
        <v>32</v>
      </c>
      <c r="Q597">
        <v>2</v>
      </c>
      <c r="R597">
        <v>2</v>
      </c>
      <c r="S597">
        <v>4</v>
      </c>
      <c r="T597">
        <v>5</v>
      </c>
      <c r="U597">
        <v>1</v>
      </c>
      <c r="V597">
        <v>1</v>
      </c>
      <c r="W597">
        <f t="shared" si="171"/>
        <v>2.5</v>
      </c>
      <c r="X597" t="s">
        <v>76</v>
      </c>
      <c r="Y597" t="s">
        <v>67</v>
      </c>
      <c r="Z597" t="s">
        <v>35</v>
      </c>
      <c r="AA597">
        <f t="shared" si="172"/>
        <v>0</v>
      </c>
      <c r="AB597">
        <v>23</v>
      </c>
      <c r="AC597" t="s">
        <v>96</v>
      </c>
      <c r="AD597">
        <f t="shared" si="173"/>
        <v>1</v>
      </c>
      <c r="AE597" t="s">
        <v>88</v>
      </c>
      <c r="AF597" t="s">
        <v>38</v>
      </c>
      <c r="AG597">
        <f t="shared" si="163"/>
        <v>1</v>
      </c>
      <c r="AH597">
        <f t="shared" si="164"/>
        <v>0</v>
      </c>
      <c r="AI597">
        <f t="shared" si="165"/>
        <v>0</v>
      </c>
      <c r="AJ597">
        <f t="shared" si="166"/>
        <v>0</v>
      </c>
      <c r="AK597">
        <f t="shared" si="167"/>
        <v>0</v>
      </c>
      <c r="AL597">
        <f t="shared" si="168"/>
        <v>0</v>
      </c>
      <c r="AM597">
        <f t="shared" si="169"/>
        <v>0</v>
      </c>
      <c r="AN597">
        <f t="shared" si="157"/>
        <v>0</v>
      </c>
    </row>
    <row r="598" spans="1:40" hidden="1">
      <c r="A598" t="s">
        <v>1326</v>
      </c>
      <c r="B598" t="s">
        <v>24</v>
      </c>
      <c r="C598" t="s">
        <v>1324</v>
      </c>
      <c r="D598" t="s">
        <v>441</v>
      </c>
      <c r="E598" t="s">
        <v>151</v>
      </c>
      <c r="F598" t="s">
        <v>28</v>
      </c>
      <c r="G598">
        <f t="shared" si="158"/>
        <v>1</v>
      </c>
      <c r="H598">
        <f t="shared" si="159"/>
        <v>0</v>
      </c>
      <c r="I598">
        <f t="shared" si="160"/>
        <v>0</v>
      </c>
      <c r="J598">
        <f t="shared" si="161"/>
        <v>0</v>
      </c>
      <c r="K598">
        <f t="shared" si="162"/>
        <v>0</v>
      </c>
      <c r="L598" t="s">
        <v>42</v>
      </c>
      <c r="M598" t="s">
        <v>84</v>
      </c>
      <c r="N598">
        <f t="shared" si="170"/>
        <v>4</v>
      </c>
      <c r="O598" t="s">
        <v>31</v>
      </c>
      <c r="P598" t="s">
        <v>32</v>
      </c>
      <c r="Q598">
        <v>7</v>
      </c>
      <c r="R598">
        <v>10</v>
      </c>
      <c r="S598">
        <v>10</v>
      </c>
      <c r="T598">
        <v>10</v>
      </c>
      <c r="U598">
        <v>7</v>
      </c>
      <c r="V598">
        <v>8</v>
      </c>
      <c r="W598">
        <f t="shared" si="171"/>
        <v>8.6666666666666661</v>
      </c>
      <c r="X598" t="s">
        <v>76</v>
      </c>
      <c r="Y598" t="s">
        <v>34</v>
      </c>
      <c r="Z598" t="s">
        <v>62</v>
      </c>
      <c r="AA598">
        <f t="shared" si="172"/>
        <v>1</v>
      </c>
      <c r="AB598">
        <v>31</v>
      </c>
      <c r="AC598" t="s">
        <v>100</v>
      </c>
      <c r="AD598">
        <f t="shared" si="173"/>
        <v>4</v>
      </c>
      <c r="AE598" t="s">
        <v>46</v>
      </c>
      <c r="AF598" t="s">
        <v>38</v>
      </c>
      <c r="AG598">
        <f t="shared" si="163"/>
        <v>1</v>
      </c>
      <c r="AH598">
        <f t="shared" si="164"/>
        <v>0</v>
      </c>
      <c r="AI598">
        <f t="shared" si="165"/>
        <v>0</v>
      </c>
      <c r="AJ598">
        <f t="shared" si="166"/>
        <v>0</v>
      </c>
      <c r="AK598">
        <f t="shared" si="167"/>
        <v>0</v>
      </c>
      <c r="AL598">
        <f t="shared" si="168"/>
        <v>0</v>
      </c>
      <c r="AM598">
        <f t="shared" si="169"/>
        <v>0</v>
      </c>
      <c r="AN598">
        <f t="shared" si="157"/>
        <v>0</v>
      </c>
    </row>
    <row r="599" spans="1:40" hidden="1">
      <c r="A599" t="s">
        <v>1327</v>
      </c>
      <c r="B599" t="s">
        <v>24</v>
      </c>
      <c r="C599" t="s">
        <v>1324</v>
      </c>
      <c r="D599" t="s">
        <v>1328</v>
      </c>
      <c r="E599" t="s">
        <v>156</v>
      </c>
      <c r="F599" t="s">
        <v>75</v>
      </c>
      <c r="G599">
        <f t="shared" si="158"/>
        <v>0</v>
      </c>
      <c r="H599">
        <f t="shared" si="159"/>
        <v>0</v>
      </c>
      <c r="I599">
        <f t="shared" si="160"/>
        <v>0</v>
      </c>
      <c r="J599">
        <f t="shared" si="161"/>
        <v>0</v>
      </c>
      <c r="K599">
        <f t="shared" si="162"/>
        <v>0</v>
      </c>
      <c r="L599" t="s">
        <v>42</v>
      </c>
      <c r="M599" t="s">
        <v>91</v>
      </c>
      <c r="N599">
        <f t="shared" si="170"/>
        <v>3</v>
      </c>
      <c r="O599" t="s">
        <v>109</v>
      </c>
      <c r="P599" t="s">
        <v>52</v>
      </c>
      <c r="Q599">
        <v>5</v>
      </c>
      <c r="R599">
        <v>5</v>
      </c>
      <c r="S599">
        <v>7</v>
      </c>
      <c r="T599">
        <v>7</v>
      </c>
      <c r="U599">
        <v>9</v>
      </c>
      <c r="V599">
        <v>10</v>
      </c>
      <c r="W599">
        <f t="shared" si="171"/>
        <v>7.166666666666667</v>
      </c>
      <c r="X599" t="s">
        <v>66</v>
      </c>
      <c r="Y599" t="s">
        <v>67</v>
      </c>
      <c r="Z599" t="s">
        <v>62</v>
      </c>
      <c r="AA599">
        <f t="shared" si="172"/>
        <v>1</v>
      </c>
      <c r="AB599">
        <v>24</v>
      </c>
      <c r="AC599" t="s">
        <v>77</v>
      </c>
      <c r="AD599">
        <f t="shared" si="173"/>
        <v>3</v>
      </c>
      <c r="AE599" t="s">
        <v>46</v>
      </c>
      <c r="AF599" t="s">
        <v>38</v>
      </c>
      <c r="AG599">
        <f t="shared" si="163"/>
        <v>1</v>
      </c>
      <c r="AH599">
        <f t="shared" si="164"/>
        <v>0</v>
      </c>
      <c r="AI599">
        <f t="shared" si="165"/>
        <v>0</v>
      </c>
      <c r="AJ599">
        <f t="shared" si="166"/>
        <v>0</v>
      </c>
      <c r="AK599">
        <f t="shared" si="167"/>
        <v>0</v>
      </c>
      <c r="AL599">
        <f t="shared" si="168"/>
        <v>0</v>
      </c>
      <c r="AM599">
        <f t="shared" si="169"/>
        <v>0</v>
      </c>
      <c r="AN599">
        <f t="shared" si="157"/>
        <v>0</v>
      </c>
    </row>
    <row r="600" spans="1:40">
      <c r="A600" t="s">
        <v>1329</v>
      </c>
      <c r="B600" t="s">
        <v>24</v>
      </c>
      <c r="C600" t="s">
        <v>1324</v>
      </c>
      <c r="D600" t="s">
        <v>1330</v>
      </c>
      <c r="E600" t="s">
        <v>626</v>
      </c>
      <c r="F600" t="s">
        <v>52</v>
      </c>
      <c r="G600">
        <f t="shared" si="158"/>
        <v>0</v>
      </c>
      <c r="H600">
        <f t="shared" si="159"/>
        <v>0</v>
      </c>
      <c r="I600">
        <f t="shared" si="160"/>
        <v>0</v>
      </c>
      <c r="J600">
        <f t="shared" si="161"/>
        <v>0</v>
      </c>
      <c r="K600">
        <f t="shared" si="162"/>
        <v>0</v>
      </c>
      <c r="L600" t="s">
        <v>29</v>
      </c>
      <c r="M600" t="s">
        <v>43</v>
      </c>
      <c r="N600">
        <f t="shared" si="170"/>
        <v>2</v>
      </c>
      <c r="O600" t="s">
        <v>44</v>
      </c>
      <c r="P600" t="s">
        <v>32</v>
      </c>
      <c r="Q600">
        <v>8</v>
      </c>
      <c r="R600">
        <v>10</v>
      </c>
      <c r="S600">
        <v>10</v>
      </c>
      <c r="T600">
        <v>10</v>
      </c>
      <c r="U600">
        <v>10</v>
      </c>
      <c r="V600">
        <v>10</v>
      </c>
      <c r="W600">
        <f t="shared" si="171"/>
        <v>9.6666666666666661</v>
      </c>
      <c r="X600" t="s">
        <v>76</v>
      </c>
      <c r="Y600" t="s">
        <v>67</v>
      </c>
      <c r="Z600" t="s">
        <v>35</v>
      </c>
      <c r="AA600">
        <f t="shared" si="172"/>
        <v>0</v>
      </c>
      <c r="AB600">
        <v>29</v>
      </c>
      <c r="AC600" t="s">
        <v>77</v>
      </c>
      <c r="AD600">
        <f t="shared" si="173"/>
        <v>3</v>
      </c>
      <c r="AE600" t="s">
        <v>88</v>
      </c>
      <c r="AF600" t="s">
        <v>38</v>
      </c>
      <c r="AG600">
        <f t="shared" si="163"/>
        <v>1</v>
      </c>
      <c r="AH600">
        <f t="shared" si="164"/>
        <v>0</v>
      </c>
      <c r="AI600">
        <f t="shared" si="165"/>
        <v>0</v>
      </c>
      <c r="AJ600">
        <f t="shared" si="166"/>
        <v>0</v>
      </c>
      <c r="AK600">
        <f t="shared" si="167"/>
        <v>0</v>
      </c>
      <c r="AL600">
        <f t="shared" si="168"/>
        <v>0</v>
      </c>
      <c r="AM600">
        <f t="shared" si="169"/>
        <v>0</v>
      </c>
      <c r="AN600">
        <f t="shared" si="157"/>
        <v>0</v>
      </c>
    </row>
    <row r="601" spans="1:40">
      <c r="A601" t="s">
        <v>1331</v>
      </c>
      <c r="B601" t="s">
        <v>24</v>
      </c>
      <c r="C601" t="s">
        <v>135</v>
      </c>
      <c r="D601" t="s">
        <v>1332</v>
      </c>
      <c r="E601" t="s">
        <v>1333</v>
      </c>
      <c r="F601" t="s">
        <v>28</v>
      </c>
      <c r="G601">
        <f t="shared" si="158"/>
        <v>1</v>
      </c>
      <c r="H601">
        <f t="shared" si="159"/>
        <v>0</v>
      </c>
      <c r="I601">
        <f t="shared" si="160"/>
        <v>0</v>
      </c>
      <c r="J601">
        <f t="shared" si="161"/>
        <v>0</v>
      </c>
      <c r="K601">
        <f t="shared" si="162"/>
        <v>0</v>
      </c>
      <c r="L601" t="s">
        <v>29</v>
      </c>
      <c r="M601" t="s">
        <v>60</v>
      </c>
      <c r="N601">
        <f t="shared" si="170"/>
        <v>7</v>
      </c>
      <c r="O601" t="s">
        <v>104</v>
      </c>
      <c r="P601" t="s">
        <v>32</v>
      </c>
      <c r="Q601">
        <v>8</v>
      </c>
      <c r="R601">
        <v>7</v>
      </c>
      <c r="S601">
        <v>5</v>
      </c>
      <c r="T601">
        <v>4</v>
      </c>
      <c r="U601">
        <v>7</v>
      </c>
      <c r="V601">
        <v>7</v>
      </c>
      <c r="W601">
        <f t="shared" si="171"/>
        <v>6.333333333333333</v>
      </c>
      <c r="X601" t="s">
        <v>53</v>
      </c>
      <c r="Y601" t="s">
        <v>34</v>
      </c>
      <c r="Z601" t="s">
        <v>35</v>
      </c>
      <c r="AA601">
        <f t="shared" si="172"/>
        <v>0</v>
      </c>
      <c r="AB601">
        <v>30</v>
      </c>
      <c r="AC601" t="s">
        <v>96</v>
      </c>
      <c r="AD601">
        <f t="shared" si="173"/>
        <v>1</v>
      </c>
      <c r="AE601" t="s">
        <v>37</v>
      </c>
      <c r="AF601" t="s">
        <v>367</v>
      </c>
      <c r="AG601">
        <f t="shared" si="163"/>
        <v>0</v>
      </c>
      <c r="AH601">
        <f t="shared" si="164"/>
        <v>0</v>
      </c>
      <c r="AI601">
        <f t="shared" si="165"/>
        <v>0</v>
      </c>
      <c r="AJ601">
        <f t="shared" si="166"/>
        <v>0</v>
      </c>
      <c r="AK601">
        <f t="shared" si="167"/>
        <v>0</v>
      </c>
      <c r="AL601">
        <f t="shared" si="168"/>
        <v>0</v>
      </c>
      <c r="AM601">
        <f t="shared" si="169"/>
        <v>0</v>
      </c>
      <c r="AN601">
        <f t="shared" si="157"/>
        <v>0</v>
      </c>
    </row>
    <row r="602" spans="1:40">
      <c r="A602" t="s">
        <v>1334</v>
      </c>
      <c r="B602" t="s">
        <v>24</v>
      </c>
      <c r="C602" t="s">
        <v>649</v>
      </c>
      <c r="D602" t="s">
        <v>1335</v>
      </c>
      <c r="E602" t="s">
        <v>180</v>
      </c>
      <c r="F602" t="s">
        <v>75</v>
      </c>
      <c r="G602">
        <f t="shared" si="158"/>
        <v>0</v>
      </c>
      <c r="H602">
        <f t="shared" si="159"/>
        <v>0</v>
      </c>
      <c r="I602">
        <f t="shared" si="160"/>
        <v>0</v>
      </c>
      <c r="J602">
        <f t="shared" si="161"/>
        <v>0</v>
      </c>
      <c r="K602">
        <f t="shared" si="162"/>
        <v>0</v>
      </c>
      <c r="L602" t="s">
        <v>29</v>
      </c>
      <c r="M602" t="s">
        <v>51</v>
      </c>
      <c r="N602">
        <f t="shared" si="170"/>
        <v>1</v>
      </c>
      <c r="O602" t="s">
        <v>52</v>
      </c>
      <c r="P602" t="s">
        <v>32</v>
      </c>
      <c r="Q602">
        <v>3</v>
      </c>
      <c r="R602">
        <v>9</v>
      </c>
      <c r="S602">
        <v>9</v>
      </c>
      <c r="T602">
        <v>9</v>
      </c>
      <c r="U602">
        <v>9</v>
      </c>
      <c r="V602">
        <v>9</v>
      </c>
      <c r="W602">
        <f t="shared" si="171"/>
        <v>8</v>
      </c>
      <c r="X602" t="s">
        <v>76</v>
      </c>
      <c r="Y602" t="s">
        <v>67</v>
      </c>
      <c r="Z602" t="s">
        <v>35</v>
      </c>
      <c r="AA602">
        <f t="shared" si="172"/>
        <v>0</v>
      </c>
      <c r="AB602">
        <v>20</v>
      </c>
      <c r="AC602" t="s">
        <v>96</v>
      </c>
      <c r="AD602">
        <f t="shared" si="173"/>
        <v>1</v>
      </c>
      <c r="AE602" t="s">
        <v>46</v>
      </c>
      <c r="AF602" t="s">
        <v>146</v>
      </c>
      <c r="AG602">
        <f t="shared" si="163"/>
        <v>0</v>
      </c>
      <c r="AH602">
        <f t="shared" si="164"/>
        <v>0</v>
      </c>
      <c r="AI602">
        <f t="shared" si="165"/>
        <v>0</v>
      </c>
      <c r="AJ602">
        <f t="shared" si="166"/>
        <v>1</v>
      </c>
      <c r="AK602">
        <f t="shared" si="167"/>
        <v>0</v>
      </c>
      <c r="AL602">
        <f t="shared" si="168"/>
        <v>0</v>
      </c>
      <c r="AM602">
        <f t="shared" si="169"/>
        <v>0</v>
      </c>
      <c r="AN602">
        <f t="shared" si="157"/>
        <v>0</v>
      </c>
    </row>
    <row r="603" spans="1:40">
      <c r="A603" t="s">
        <v>1336</v>
      </c>
      <c r="B603" t="s">
        <v>24</v>
      </c>
      <c r="C603" t="s">
        <v>649</v>
      </c>
      <c r="D603" t="s">
        <v>1337</v>
      </c>
      <c r="E603" t="s">
        <v>108</v>
      </c>
      <c r="F603" t="s">
        <v>28</v>
      </c>
      <c r="G603">
        <f t="shared" si="158"/>
        <v>1</v>
      </c>
      <c r="H603">
        <f t="shared" si="159"/>
        <v>0</v>
      </c>
      <c r="I603">
        <f t="shared" si="160"/>
        <v>0</v>
      </c>
      <c r="J603">
        <f t="shared" si="161"/>
        <v>0</v>
      </c>
      <c r="K603">
        <f t="shared" si="162"/>
        <v>0</v>
      </c>
      <c r="L603" t="s">
        <v>29</v>
      </c>
      <c r="M603" t="s">
        <v>51</v>
      </c>
      <c r="N603">
        <f t="shared" si="170"/>
        <v>1</v>
      </c>
      <c r="O603" t="s">
        <v>104</v>
      </c>
      <c r="P603" t="s">
        <v>32</v>
      </c>
      <c r="Q603">
        <v>0</v>
      </c>
      <c r="R603">
        <v>2</v>
      </c>
      <c r="S603">
        <v>3</v>
      </c>
      <c r="T603">
        <v>2</v>
      </c>
      <c r="U603">
        <v>4</v>
      </c>
      <c r="V603">
        <v>2</v>
      </c>
      <c r="W603">
        <f t="shared" si="171"/>
        <v>2.1666666666666665</v>
      </c>
      <c r="X603" t="s">
        <v>76</v>
      </c>
      <c r="Y603" t="s">
        <v>67</v>
      </c>
      <c r="Z603" t="s">
        <v>35</v>
      </c>
      <c r="AA603">
        <f t="shared" si="172"/>
        <v>0</v>
      </c>
      <c r="AB603">
        <v>23</v>
      </c>
      <c r="AC603" t="s">
        <v>77</v>
      </c>
      <c r="AD603">
        <f t="shared" si="173"/>
        <v>3</v>
      </c>
      <c r="AE603" t="s">
        <v>46</v>
      </c>
      <c r="AF603" t="s">
        <v>146</v>
      </c>
      <c r="AG603">
        <f t="shared" si="163"/>
        <v>0</v>
      </c>
      <c r="AH603">
        <f t="shared" si="164"/>
        <v>0</v>
      </c>
      <c r="AI603">
        <f t="shared" si="165"/>
        <v>0</v>
      </c>
      <c r="AJ603">
        <f t="shared" si="166"/>
        <v>1</v>
      </c>
      <c r="AK603">
        <f t="shared" si="167"/>
        <v>0</v>
      </c>
      <c r="AL603">
        <f t="shared" si="168"/>
        <v>0</v>
      </c>
      <c r="AM603">
        <f t="shared" si="169"/>
        <v>0</v>
      </c>
      <c r="AN603">
        <f t="shared" si="157"/>
        <v>0</v>
      </c>
    </row>
    <row r="604" spans="1:40">
      <c r="A604" t="s">
        <v>1338</v>
      </c>
      <c r="B604" t="s">
        <v>24</v>
      </c>
      <c r="C604" t="s">
        <v>649</v>
      </c>
      <c r="D604" t="s">
        <v>464</v>
      </c>
      <c r="E604" t="s">
        <v>156</v>
      </c>
      <c r="F604" t="s">
        <v>28</v>
      </c>
      <c r="G604">
        <f t="shared" si="158"/>
        <v>1</v>
      </c>
      <c r="H604">
        <f t="shared" si="159"/>
        <v>0</v>
      </c>
      <c r="I604">
        <f t="shared" si="160"/>
        <v>0</v>
      </c>
      <c r="J604">
        <f t="shared" si="161"/>
        <v>0</v>
      </c>
      <c r="K604">
        <f t="shared" si="162"/>
        <v>0</v>
      </c>
      <c r="L604" t="s">
        <v>42</v>
      </c>
      <c r="M604" t="s">
        <v>30</v>
      </c>
      <c r="N604">
        <f t="shared" si="170"/>
        <v>5</v>
      </c>
      <c r="O604" t="s">
        <v>116</v>
      </c>
      <c r="P604" t="s">
        <v>32</v>
      </c>
      <c r="Q604">
        <v>8</v>
      </c>
      <c r="R604">
        <v>8</v>
      </c>
      <c r="S604">
        <v>9</v>
      </c>
      <c r="T604">
        <v>8</v>
      </c>
      <c r="U604">
        <v>7</v>
      </c>
      <c r="V604">
        <v>7</v>
      </c>
      <c r="W604">
        <f t="shared" si="171"/>
        <v>7.833333333333333</v>
      </c>
      <c r="X604" t="s">
        <v>76</v>
      </c>
      <c r="Y604" t="s">
        <v>54</v>
      </c>
      <c r="Z604" t="s">
        <v>35</v>
      </c>
      <c r="AA604">
        <f t="shared" si="172"/>
        <v>0</v>
      </c>
      <c r="AB604">
        <v>33</v>
      </c>
      <c r="AC604" t="s">
        <v>100</v>
      </c>
      <c r="AD604">
        <f t="shared" si="173"/>
        <v>4</v>
      </c>
      <c r="AE604" t="s">
        <v>37</v>
      </c>
      <c r="AF604" t="s">
        <v>38</v>
      </c>
      <c r="AG604">
        <f t="shared" si="163"/>
        <v>1</v>
      </c>
      <c r="AH604">
        <f t="shared" si="164"/>
        <v>0</v>
      </c>
      <c r="AI604">
        <f t="shared" si="165"/>
        <v>0</v>
      </c>
      <c r="AJ604">
        <f t="shared" si="166"/>
        <v>0</v>
      </c>
      <c r="AK604">
        <f t="shared" si="167"/>
        <v>0</v>
      </c>
      <c r="AL604">
        <f t="shared" si="168"/>
        <v>0</v>
      </c>
      <c r="AM604">
        <f t="shared" si="169"/>
        <v>0</v>
      </c>
      <c r="AN604">
        <f t="shared" si="157"/>
        <v>0</v>
      </c>
    </row>
    <row r="605" spans="1:40">
      <c r="A605" t="s">
        <v>1339</v>
      </c>
      <c r="B605" t="s">
        <v>24</v>
      </c>
      <c r="C605" t="s">
        <v>649</v>
      </c>
      <c r="D605" t="s">
        <v>546</v>
      </c>
      <c r="E605" t="s">
        <v>544</v>
      </c>
      <c r="F605" t="s">
        <v>75</v>
      </c>
      <c r="G605">
        <f t="shared" si="158"/>
        <v>0</v>
      </c>
      <c r="H605">
        <f t="shared" si="159"/>
        <v>0</v>
      </c>
      <c r="I605">
        <f t="shared" si="160"/>
        <v>0</v>
      </c>
      <c r="J605">
        <f t="shared" si="161"/>
        <v>0</v>
      </c>
      <c r="K605">
        <f t="shared" si="162"/>
        <v>0</v>
      </c>
      <c r="L605" t="s">
        <v>29</v>
      </c>
      <c r="M605" t="s">
        <v>51</v>
      </c>
      <c r="N605">
        <f t="shared" si="170"/>
        <v>1</v>
      </c>
      <c r="O605" t="s">
        <v>116</v>
      </c>
      <c r="P605" t="s">
        <v>32</v>
      </c>
      <c r="Q605">
        <v>2</v>
      </c>
      <c r="R605">
        <v>3</v>
      </c>
      <c r="S605">
        <v>3</v>
      </c>
      <c r="T605">
        <v>5</v>
      </c>
      <c r="U605">
        <v>5</v>
      </c>
      <c r="V605">
        <v>9</v>
      </c>
      <c r="W605">
        <f t="shared" si="171"/>
        <v>4.5</v>
      </c>
      <c r="X605" t="s">
        <v>53</v>
      </c>
      <c r="Y605" t="s">
        <v>34</v>
      </c>
      <c r="Z605" t="s">
        <v>35</v>
      </c>
      <c r="AA605">
        <f t="shared" si="172"/>
        <v>0</v>
      </c>
      <c r="AB605">
        <v>26</v>
      </c>
      <c r="AC605" t="s">
        <v>77</v>
      </c>
      <c r="AD605">
        <f t="shared" si="173"/>
        <v>3</v>
      </c>
      <c r="AE605" t="s">
        <v>55</v>
      </c>
      <c r="AF605" t="s">
        <v>56</v>
      </c>
      <c r="AG605">
        <f t="shared" si="163"/>
        <v>0</v>
      </c>
      <c r="AH605">
        <f t="shared" si="164"/>
        <v>1</v>
      </c>
      <c r="AI605">
        <f t="shared" si="165"/>
        <v>0</v>
      </c>
      <c r="AJ605">
        <f t="shared" si="166"/>
        <v>0</v>
      </c>
      <c r="AK605">
        <f t="shared" si="167"/>
        <v>0</v>
      </c>
      <c r="AL605">
        <f t="shared" si="168"/>
        <v>0</v>
      </c>
      <c r="AM605">
        <f t="shared" si="169"/>
        <v>0</v>
      </c>
      <c r="AN605">
        <f t="shared" si="157"/>
        <v>0</v>
      </c>
    </row>
    <row r="606" spans="1:40">
      <c r="A606" t="s">
        <v>1340</v>
      </c>
      <c r="B606" t="s">
        <v>24</v>
      </c>
      <c r="C606" t="s">
        <v>649</v>
      </c>
      <c r="D606" t="s">
        <v>986</v>
      </c>
      <c r="E606" t="s">
        <v>372</v>
      </c>
      <c r="F606" t="s">
        <v>28</v>
      </c>
      <c r="G606">
        <f t="shared" si="158"/>
        <v>1</v>
      </c>
      <c r="H606">
        <f t="shared" si="159"/>
        <v>0</v>
      </c>
      <c r="I606">
        <f t="shared" si="160"/>
        <v>0</v>
      </c>
      <c r="J606">
        <f t="shared" si="161"/>
        <v>0</v>
      </c>
      <c r="K606">
        <f t="shared" si="162"/>
        <v>0</v>
      </c>
      <c r="L606" t="s">
        <v>29</v>
      </c>
      <c r="M606" t="s">
        <v>51</v>
      </c>
      <c r="N606">
        <f t="shared" si="170"/>
        <v>1</v>
      </c>
      <c r="O606" t="s">
        <v>52</v>
      </c>
      <c r="P606" t="s">
        <v>45</v>
      </c>
      <c r="Q606">
        <v>3</v>
      </c>
      <c r="R606">
        <v>9</v>
      </c>
      <c r="S606">
        <v>8</v>
      </c>
      <c r="T606">
        <v>8</v>
      </c>
      <c r="U606">
        <v>6</v>
      </c>
      <c r="V606">
        <v>6</v>
      </c>
      <c r="W606">
        <f t="shared" si="171"/>
        <v>6.666666666666667</v>
      </c>
      <c r="X606" t="s">
        <v>66</v>
      </c>
      <c r="Y606" t="s">
        <v>67</v>
      </c>
      <c r="Z606" t="s">
        <v>35</v>
      </c>
      <c r="AA606">
        <f t="shared" si="172"/>
        <v>0</v>
      </c>
      <c r="AB606">
        <v>27</v>
      </c>
      <c r="AC606" t="s">
        <v>77</v>
      </c>
      <c r="AD606">
        <f t="shared" si="173"/>
        <v>3</v>
      </c>
      <c r="AE606" t="s">
        <v>46</v>
      </c>
      <c r="AF606" t="s">
        <v>146</v>
      </c>
      <c r="AG606">
        <f t="shared" si="163"/>
        <v>0</v>
      </c>
      <c r="AH606">
        <f t="shared" si="164"/>
        <v>0</v>
      </c>
      <c r="AI606">
        <f t="shared" si="165"/>
        <v>0</v>
      </c>
      <c r="AJ606">
        <f t="shared" si="166"/>
        <v>1</v>
      </c>
      <c r="AK606">
        <f t="shared" si="167"/>
        <v>0</v>
      </c>
      <c r="AL606">
        <f t="shared" si="168"/>
        <v>0</v>
      </c>
      <c r="AM606">
        <f t="shared" si="169"/>
        <v>0</v>
      </c>
      <c r="AN606">
        <f t="shared" si="157"/>
        <v>0</v>
      </c>
    </row>
    <row r="607" spans="1:40">
      <c r="A607" t="s">
        <v>1341</v>
      </c>
      <c r="B607" t="s">
        <v>24</v>
      </c>
      <c r="C607" t="s">
        <v>457</v>
      </c>
      <c r="D607" t="s">
        <v>1342</v>
      </c>
      <c r="E607" t="s">
        <v>1343</v>
      </c>
      <c r="F607" t="s">
        <v>75</v>
      </c>
      <c r="G607">
        <f t="shared" si="158"/>
        <v>0</v>
      </c>
      <c r="H607">
        <f t="shared" si="159"/>
        <v>0</v>
      </c>
      <c r="I607">
        <f t="shared" si="160"/>
        <v>0</v>
      </c>
      <c r="J607">
        <f t="shared" si="161"/>
        <v>0</v>
      </c>
      <c r="K607">
        <f t="shared" si="162"/>
        <v>0</v>
      </c>
      <c r="L607" t="s">
        <v>29</v>
      </c>
      <c r="M607" t="s">
        <v>51</v>
      </c>
      <c r="N607">
        <f t="shared" si="170"/>
        <v>1</v>
      </c>
      <c r="O607" t="s">
        <v>44</v>
      </c>
      <c r="P607" t="s">
        <v>82</v>
      </c>
      <c r="Q607">
        <v>7</v>
      </c>
      <c r="R607">
        <v>9</v>
      </c>
      <c r="S607">
        <v>10</v>
      </c>
      <c r="T607">
        <v>10</v>
      </c>
      <c r="U607">
        <v>3</v>
      </c>
      <c r="V607">
        <v>4</v>
      </c>
      <c r="W607">
        <f t="shared" si="171"/>
        <v>7.166666666666667</v>
      </c>
      <c r="X607" t="s">
        <v>53</v>
      </c>
      <c r="Y607" t="s">
        <v>34</v>
      </c>
      <c r="Z607" t="s">
        <v>35</v>
      </c>
      <c r="AA607">
        <f t="shared" si="172"/>
        <v>0</v>
      </c>
      <c r="AB607">
        <v>33</v>
      </c>
      <c r="AC607" t="s">
        <v>77</v>
      </c>
      <c r="AD607">
        <f t="shared" si="173"/>
        <v>3</v>
      </c>
      <c r="AE607" t="s">
        <v>37</v>
      </c>
      <c r="AF607" t="s">
        <v>172</v>
      </c>
      <c r="AG607">
        <f t="shared" si="163"/>
        <v>0</v>
      </c>
      <c r="AH607">
        <f t="shared" si="164"/>
        <v>0</v>
      </c>
      <c r="AI607">
        <f t="shared" si="165"/>
        <v>0</v>
      </c>
      <c r="AJ607">
        <f t="shared" si="166"/>
        <v>0</v>
      </c>
      <c r="AK607">
        <f t="shared" si="167"/>
        <v>0</v>
      </c>
      <c r="AL607">
        <f t="shared" si="168"/>
        <v>0</v>
      </c>
      <c r="AM607">
        <f t="shared" si="169"/>
        <v>0</v>
      </c>
      <c r="AN607">
        <f t="shared" si="157"/>
        <v>1</v>
      </c>
    </row>
    <row r="608" spans="1:40">
      <c r="A608" t="s">
        <v>1344</v>
      </c>
      <c r="B608" t="s">
        <v>24</v>
      </c>
      <c r="C608" t="s">
        <v>649</v>
      </c>
      <c r="D608" t="s">
        <v>1345</v>
      </c>
      <c r="E608" t="s">
        <v>948</v>
      </c>
      <c r="F608" t="s">
        <v>28</v>
      </c>
      <c r="G608">
        <f t="shared" si="158"/>
        <v>1</v>
      </c>
      <c r="H608">
        <f t="shared" si="159"/>
        <v>0</v>
      </c>
      <c r="I608">
        <f t="shared" si="160"/>
        <v>0</v>
      </c>
      <c r="J608">
        <f t="shared" si="161"/>
        <v>0</v>
      </c>
      <c r="K608">
        <f t="shared" si="162"/>
        <v>0</v>
      </c>
      <c r="L608" t="s">
        <v>29</v>
      </c>
      <c r="M608" t="s">
        <v>51</v>
      </c>
      <c r="N608">
        <f t="shared" si="170"/>
        <v>1</v>
      </c>
      <c r="O608" t="s">
        <v>116</v>
      </c>
      <c r="P608" t="s">
        <v>32</v>
      </c>
      <c r="Q608">
        <v>3</v>
      </c>
      <c r="R608">
        <v>9</v>
      </c>
      <c r="S608">
        <v>9</v>
      </c>
      <c r="T608">
        <v>6</v>
      </c>
      <c r="U608">
        <v>9</v>
      </c>
      <c r="V608">
        <v>4</v>
      </c>
      <c r="W608">
        <f t="shared" si="171"/>
        <v>6.666666666666667</v>
      </c>
      <c r="X608" t="s">
        <v>53</v>
      </c>
      <c r="Y608" t="s">
        <v>67</v>
      </c>
      <c r="Z608" t="s">
        <v>35</v>
      </c>
      <c r="AA608">
        <f t="shared" si="172"/>
        <v>0</v>
      </c>
      <c r="AB608">
        <v>23</v>
      </c>
      <c r="AC608" t="s">
        <v>100</v>
      </c>
      <c r="AD608">
        <f t="shared" si="173"/>
        <v>4</v>
      </c>
      <c r="AE608" t="s">
        <v>37</v>
      </c>
      <c r="AF608" t="s">
        <v>187</v>
      </c>
      <c r="AG608">
        <f t="shared" si="163"/>
        <v>0</v>
      </c>
      <c r="AH608">
        <f t="shared" si="164"/>
        <v>0</v>
      </c>
      <c r="AI608">
        <f t="shared" si="165"/>
        <v>1</v>
      </c>
      <c r="AJ608">
        <f t="shared" si="166"/>
        <v>0</v>
      </c>
      <c r="AK608">
        <f t="shared" si="167"/>
        <v>0</v>
      </c>
      <c r="AL608">
        <f t="shared" si="168"/>
        <v>0</v>
      </c>
      <c r="AM608">
        <f t="shared" si="169"/>
        <v>0</v>
      </c>
      <c r="AN608">
        <f t="shared" si="157"/>
        <v>0</v>
      </c>
    </row>
    <row r="609" spans="1:40">
      <c r="A609" t="s">
        <v>1346</v>
      </c>
      <c r="B609" t="s">
        <v>24</v>
      </c>
      <c r="C609" t="s">
        <v>1138</v>
      </c>
      <c r="D609" t="s">
        <v>1347</v>
      </c>
      <c r="E609" t="s">
        <v>584</v>
      </c>
      <c r="F609" t="s">
        <v>52</v>
      </c>
      <c r="G609">
        <f t="shared" si="158"/>
        <v>0</v>
      </c>
      <c r="H609">
        <f t="shared" si="159"/>
        <v>0</v>
      </c>
      <c r="I609">
        <f t="shared" si="160"/>
        <v>0</v>
      </c>
      <c r="J609">
        <f t="shared" si="161"/>
        <v>0</v>
      </c>
      <c r="K609">
        <f t="shared" si="162"/>
        <v>0</v>
      </c>
      <c r="L609" t="s">
        <v>29</v>
      </c>
      <c r="M609" t="s">
        <v>51</v>
      </c>
      <c r="N609">
        <f t="shared" si="170"/>
        <v>1</v>
      </c>
      <c r="O609" t="s">
        <v>52</v>
      </c>
      <c r="P609" t="s">
        <v>32</v>
      </c>
      <c r="Q609">
        <v>3</v>
      </c>
      <c r="R609">
        <v>6</v>
      </c>
      <c r="S609">
        <v>7</v>
      </c>
      <c r="T609">
        <v>5</v>
      </c>
      <c r="U609">
        <v>4</v>
      </c>
      <c r="V609">
        <v>4</v>
      </c>
      <c r="W609">
        <f t="shared" si="171"/>
        <v>4.833333333333333</v>
      </c>
      <c r="X609" t="s">
        <v>76</v>
      </c>
      <c r="Y609" t="s">
        <v>67</v>
      </c>
      <c r="Z609" t="s">
        <v>35</v>
      </c>
      <c r="AA609">
        <f t="shared" si="172"/>
        <v>0</v>
      </c>
      <c r="AB609">
        <v>28</v>
      </c>
      <c r="AC609" t="s">
        <v>77</v>
      </c>
      <c r="AD609">
        <f t="shared" si="173"/>
        <v>3</v>
      </c>
      <c r="AE609" t="s">
        <v>88</v>
      </c>
      <c r="AF609" t="s">
        <v>38</v>
      </c>
      <c r="AG609">
        <f t="shared" si="163"/>
        <v>1</v>
      </c>
      <c r="AH609">
        <f t="shared" si="164"/>
        <v>0</v>
      </c>
      <c r="AI609">
        <f t="shared" si="165"/>
        <v>0</v>
      </c>
      <c r="AJ609">
        <f t="shared" si="166"/>
        <v>0</v>
      </c>
      <c r="AK609">
        <f t="shared" si="167"/>
        <v>0</v>
      </c>
      <c r="AL609">
        <f t="shared" si="168"/>
        <v>0</v>
      </c>
      <c r="AM609">
        <f t="shared" si="169"/>
        <v>0</v>
      </c>
      <c r="AN609">
        <f t="shared" si="157"/>
        <v>0</v>
      </c>
    </row>
    <row r="610" spans="1:40">
      <c r="A610" t="s">
        <v>1348</v>
      </c>
      <c r="B610" t="s">
        <v>24</v>
      </c>
      <c r="C610" t="s">
        <v>649</v>
      </c>
      <c r="D610" t="s">
        <v>1349</v>
      </c>
      <c r="E610" t="s">
        <v>145</v>
      </c>
      <c r="F610" t="s">
        <v>75</v>
      </c>
      <c r="G610">
        <f t="shared" si="158"/>
        <v>0</v>
      </c>
      <c r="H610">
        <f t="shared" si="159"/>
        <v>0</v>
      </c>
      <c r="I610">
        <f t="shared" si="160"/>
        <v>0</v>
      </c>
      <c r="J610">
        <f t="shared" si="161"/>
        <v>0</v>
      </c>
      <c r="K610">
        <f t="shared" si="162"/>
        <v>0</v>
      </c>
      <c r="L610" t="s">
        <v>42</v>
      </c>
      <c r="M610" t="s">
        <v>51</v>
      </c>
      <c r="N610">
        <f t="shared" si="170"/>
        <v>1</v>
      </c>
      <c r="O610" t="s">
        <v>629</v>
      </c>
      <c r="P610" t="s">
        <v>82</v>
      </c>
      <c r="Q610">
        <v>0</v>
      </c>
      <c r="R610">
        <v>8</v>
      </c>
      <c r="S610">
        <v>8</v>
      </c>
      <c r="T610">
        <v>8</v>
      </c>
      <c r="U610">
        <v>8</v>
      </c>
      <c r="V610">
        <v>8</v>
      </c>
      <c r="W610">
        <f t="shared" si="171"/>
        <v>6.666666666666667</v>
      </c>
      <c r="X610" t="s">
        <v>76</v>
      </c>
      <c r="Y610" t="s">
        <v>67</v>
      </c>
      <c r="Z610" t="s">
        <v>35</v>
      </c>
      <c r="AA610">
        <f t="shared" si="172"/>
        <v>0</v>
      </c>
      <c r="AB610">
        <v>22</v>
      </c>
      <c r="AC610" t="s">
        <v>77</v>
      </c>
      <c r="AD610">
        <f t="shared" si="173"/>
        <v>3</v>
      </c>
      <c r="AE610" t="s">
        <v>46</v>
      </c>
      <c r="AF610" t="s">
        <v>169</v>
      </c>
      <c r="AG610">
        <f t="shared" si="163"/>
        <v>0</v>
      </c>
      <c r="AH610">
        <f t="shared" si="164"/>
        <v>0</v>
      </c>
      <c r="AI610">
        <f t="shared" si="165"/>
        <v>0</v>
      </c>
      <c r="AJ610">
        <f t="shared" si="166"/>
        <v>0</v>
      </c>
      <c r="AK610">
        <f t="shared" si="167"/>
        <v>0</v>
      </c>
      <c r="AL610">
        <f t="shared" si="168"/>
        <v>1</v>
      </c>
      <c r="AM610">
        <f t="shared" si="169"/>
        <v>0</v>
      </c>
      <c r="AN610">
        <f t="shared" si="157"/>
        <v>0</v>
      </c>
    </row>
    <row r="611" spans="1:40">
      <c r="A611" t="s">
        <v>1350</v>
      </c>
      <c r="B611" t="s">
        <v>24</v>
      </c>
      <c r="C611" t="s">
        <v>1138</v>
      </c>
      <c r="D611" t="s">
        <v>1136</v>
      </c>
      <c r="E611" t="s">
        <v>1193</v>
      </c>
      <c r="F611" t="s">
        <v>420</v>
      </c>
      <c r="G611">
        <f t="shared" si="158"/>
        <v>0</v>
      </c>
      <c r="H611">
        <f t="shared" si="159"/>
        <v>0</v>
      </c>
      <c r="I611">
        <f t="shared" si="160"/>
        <v>0</v>
      </c>
      <c r="J611">
        <f t="shared" si="161"/>
        <v>1</v>
      </c>
      <c r="K611">
        <f t="shared" si="162"/>
        <v>0</v>
      </c>
      <c r="L611" t="s">
        <v>42</v>
      </c>
      <c r="M611" t="s">
        <v>30</v>
      </c>
      <c r="N611">
        <f t="shared" si="170"/>
        <v>5</v>
      </c>
      <c r="O611" t="s">
        <v>52</v>
      </c>
      <c r="P611" t="s">
        <v>32</v>
      </c>
      <c r="Q611">
        <v>3</v>
      </c>
      <c r="R611">
        <v>2</v>
      </c>
      <c r="S611">
        <v>5</v>
      </c>
      <c r="T611">
        <v>3</v>
      </c>
      <c r="U611">
        <v>3</v>
      </c>
      <c r="V611">
        <v>4</v>
      </c>
      <c r="W611">
        <f t="shared" si="171"/>
        <v>3.3333333333333335</v>
      </c>
      <c r="X611" t="s">
        <v>76</v>
      </c>
      <c r="Y611" t="s">
        <v>67</v>
      </c>
      <c r="Z611" t="s">
        <v>35</v>
      </c>
      <c r="AA611">
        <f t="shared" si="172"/>
        <v>0</v>
      </c>
      <c r="AB611">
        <v>37</v>
      </c>
      <c r="AC611" t="s">
        <v>100</v>
      </c>
      <c r="AD611">
        <f t="shared" si="173"/>
        <v>4</v>
      </c>
      <c r="AE611" t="s">
        <v>37</v>
      </c>
      <c r="AF611" t="s">
        <v>38</v>
      </c>
      <c r="AG611">
        <f t="shared" si="163"/>
        <v>1</v>
      </c>
      <c r="AH611">
        <f t="shared" si="164"/>
        <v>0</v>
      </c>
      <c r="AI611">
        <f t="shared" si="165"/>
        <v>0</v>
      </c>
      <c r="AJ611">
        <f t="shared" si="166"/>
        <v>0</v>
      </c>
      <c r="AK611">
        <f t="shared" si="167"/>
        <v>0</v>
      </c>
      <c r="AL611">
        <f t="shared" si="168"/>
        <v>0</v>
      </c>
      <c r="AM611">
        <f t="shared" si="169"/>
        <v>0</v>
      </c>
      <c r="AN611">
        <f t="shared" si="157"/>
        <v>0</v>
      </c>
    </row>
    <row r="612" spans="1:40" hidden="1">
      <c r="A612" t="s">
        <v>1129</v>
      </c>
      <c r="B612" t="s">
        <v>24</v>
      </c>
      <c r="C612" t="s">
        <v>457</v>
      </c>
      <c r="D612" t="s">
        <v>743</v>
      </c>
      <c r="E612" t="s">
        <v>225</v>
      </c>
      <c r="F612" t="s">
        <v>547</v>
      </c>
      <c r="G612">
        <f t="shared" si="158"/>
        <v>0</v>
      </c>
      <c r="H612">
        <f t="shared" si="159"/>
        <v>0</v>
      </c>
      <c r="I612">
        <f t="shared" si="160"/>
        <v>0</v>
      </c>
      <c r="J612">
        <f t="shared" si="161"/>
        <v>0</v>
      </c>
      <c r="K612">
        <f t="shared" si="162"/>
        <v>0</v>
      </c>
      <c r="L612" t="s">
        <v>29</v>
      </c>
      <c r="M612" t="s">
        <v>84</v>
      </c>
      <c r="N612">
        <f t="shared" si="170"/>
        <v>4</v>
      </c>
      <c r="O612" t="s">
        <v>44</v>
      </c>
      <c r="P612" t="s">
        <v>32</v>
      </c>
      <c r="Q612">
        <v>7</v>
      </c>
      <c r="R612">
        <v>5</v>
      </c>
      <c r="S612">
        <v>5</v>
      </c>
      <c r="T612">
        <v>8</v>
      </c>
      <c r="U612">
        <v>8</v>
      </c>
      <c r="V612">
        <v>8</v>
      </c>
      <c r="W612">
        <f t="shared" si="171"/>
        <v>6.833333333333333</v>
      </c>
      <c r="X612" t="s">
        <v>76</v>
      </c>
      <c r="Y612" t="s">
        <v>34</v>
      </c>
      <c r="Z612" t="s">
        <v>62</v>
      </c>
      <c r="AA612">
        <f t="shared" si="172"/>
        <v>1</v>
      </c>
      <c r="AB612">
        <v>40</v>
      </c>
      <c r="AC612" t="s">
        <v>138</v>
      </c>
      <c r="AD612">
        <f t="shared" si="173"/>
        <v>2</v>
      </c>
      <c r="AE612" t="s">
        <v>52</v>
      </c>
      <c r="AF612" t="s">
        <v>38</v>
      </c>
      <c r="AG612">
        <f t="shared" si="163"/>
        <v>1</v>
      </c>
      <c r="AH612">
        <f t="shared" si="164"/>
        <v>0</v>
      </c>
      <c r="AI612">
        <f t="shared" si="165"/>
        <v>0</v>
      </c>
      <c r="AJ612">
        <f t="shared" si="166"/>
        <v>0</v>
      </c>
      <c r="AK612">
        <f t="shared" si="167"/>
        <v>0</v>
      </c>
      <c r="AL612">
        <f t="shared" si="168"/>
        <v>0</v>
      </c>
      <c r="AM612">
        <f t="shared" si="169"/>
        <v>0</v>
      </c>
      <c r="AN612">
        <f t="shared" si="157"/>
        <v>0</v>
      </c>
    </row>
    <row r="613" spans="1:40">
      <c r="A613" t="s">
        <v>1353</v>
      </c>
      <c r="B613" t="s">
        <v>24</v>
      </c>
      <c r="C613" t="s">
        <v>1354</v>
      </c>
      <c r="D613" t="s">
        <v>1355</v>
      </c>
      <c r="E613" t="s">
        <v>108</v>
      </c>
      <c r="F613" t="s">
        <v>28</v>
      </c>
      <c r="G613">
        <f t="shared" si="158"/>
        <v>1</v>
      </c>
      <c r="H613">
        <f t="shared" si="159"/>
        <v>0</v>
      </c>
      <c r="I613">
        <f t="shared" si="160"/>
        <v>0</v>
      </c>
      <c r="J613">
        <f t="shared" si="161"/>
        <v>0</v>
      </c>
      <c r="K613">
        <f t="shared" si="162"/>
        <v>0</v>
      </c>
      <c r="L613" t="s">
        <v>29</v>
      </c>
      <c r="M613" t="s">
        <v>30</v>
      </c>
      <c r="N613">
        <f t="shared" ref="N613:N620" si="174">IF(M613="0-40k", 1, IF(M613="41k-65k", 2, IF(M613="66k-85k", 3, IF(M613="86k-105k", 4, IF(M613="106k-125k", 5, IF(M613="125k-150k", 6, IF(M613="150k-225k", 7, IF(M613="225k+", 8, ""))))))))</f>
        <v>5</v>
      </c>
      <c r="O613" t="s">
        <v>44</v>
      </c>
      <c r="P613" t="s">
        <v>32</v>
      </c>
      <c r="Q613">
        <v>5</v>
      </c>
      <c r="R613">
        <v>6</v>
      </c>
      <c r="S613">
        <v>6</v>
      </c>
      <c r="T613">
        <v>5</v>
      </c>
      <c r="U613">
        <v>4</v>
      </c>
      <c r="V613">
        <v>3</v>
      </c>
      <c r="W613">
        <f t="shared" ref="W613:W620" si="175">AVERAGE(Q613:V613)</f>
        <v>4.833333333333333</v>
      </c>
      <c r="X613" t="s">
        <v>53</v>
      </c>
      <c r="Y613" t="s">
        <v>54</v>
      </c>
      <c r="Z613" t="s">
        <v>35</v>
      </c>
      <c r="AA613">
        <f t="shared" ref="AA613:AA620" si="176">IF(Z613="Female", 1, 0)</f>
        <v>0</v>
      </c>
      <c r="AB613">
        <v>42</v>
      </c>
      <c r="AC613" t="s">
        <v>100</v>
      </c>
      <c r="AD613">
        <f t="shared" ref="AD613:AD620" si="177">IF(AC613="High School", 1, IF(AC613="Associates", 2, IF(AC613="Bachelors", 3, IF(AC613="Masters", 4, IF(AC613="PhD", 5, " ")))))</f>
        <v>4</v>
      </c>
      <c r="AE613" t="s">
        <v>37</v>
      </c>
      <c r="AF613" t="s">
        <v>38</v>
      </c>
      <c r="AG613">
        <f t="shared" si="163"/>
        <v>1</v>
      </c>
      <c r="AH613">
        <f t="shared" si="164"/>
        <v>0</v>
      </c>
      <c r="AI613">
        <f t="shared" si="165"/>
        <v>0</v>
      </c>
      <c r="AJ613">
        <f t="shared" si="166"/>
        <v>0</v>
      </c>
      <c r="AK613">
        <f t="shared" si="167"/>
        <v>0</v>
      </c>
      <c r="AL613">
        <f t="shared" si="168"/>
        <v>0</v>
      </c>
      <c r="AM613">
        <f t="shared" si="169"/>
        <v>0</v>
      </c>
      <c r="AN613">
        <f t="shared" si="157"/>
        <v>0</v>
      </c>
    </row>
    <row r="614" spans="1:40" hidden="1">
      <c r="A614" t="s">
        <v>1356</v>
      </c>
      <c r="B614" t="s">
        <v>24</v>
      </c>
      <c r="C614" t="s">
        <v>1354</v>
      </c>
      <c r="D614" t="s">
        <v>1357</v>
      </c>
      <c r="E614" t="s">
        <v>193</v>
      </c>
      <c r="F614" t="s">
        <v>75</v>
      </c>
      <c r="G614">
        <f t="shared" si="158"/>
        <v>0</v>
      </c>
      <c r="H614">
        <f t="shared" si="159"/>
        <v>0</v>
      </c>
      <c r="I614">
        <f t="shared" si="160"/>
        <v>0</v>
      </c>
      <c r="J614">
        <f t="shared" si="161"/>
        <v>0</v>
      </c>
      <c r="K614">
        <f t="shared" si="162"/>
        <v>0</v>
      </c>
      <c r="L614" t="s">
        <v>42</v>
      </c>
      <c r="M614" t="s">
        <v>51</v>
      </c>
      <c r="N614">
        <f t="shared" si="174"/>
        <v>1</v>
      </c>
      <c r="O614" t="s">
        <v>116</v>
      </c>
      <c r="P614" t="s">
        <v>45</v>
      </c>
      <c r="Q614">
        <v>0</v>
      </c>
      <c r="R614">
        <v>0</v>
      </c>
      <c r="S614">
        <v>0</v>
      </c>
      <c r="T614">
        <v>0</v>
      </c>
      <c r="U614">
        <v>0</v>
      </c>
      <c r="V614">
        <v>0</v>
      </c>
      <c r="W614">
        <f t="shared" si="175"/>
        <v>0</v>
      </c>
      <c r="X614" t="s">
        <v>76</v>
      </c>
      <c r="Y614" t="s">
        <v>110</v>
      </c>
      <c r="Z614" t="s">
        <v>62</v>
      </c>
      <c r="AA614">
        <f t="shared" si="176"/>
        <v>1</v>
      </c>
      <c r="AB614">
        <v>25</v>
      </c>
      <c r="AC614" t="s">
        <v>77</v>
      </c>
      <c r="AD614">
        <f t="shared" si="177"/>
        <v>3</v>
      </c>
      <c r="AE614" t="s">
        <v>46</v>
      </c>
      <c r="AF614" t="s">
        <v>38</v>
      </c>
      <c r="AG614">
        <f t="shared" si="163"/>
        <v>1</v>
      </c>
      <c r="AH614">
        <f t="shared" si="164"/>
        <v>0</v>
      </c>
      <c r="AI614">
        <f t="shared" si="165"/>
        <v>0</v>
      </c>
      <c r="AJ614">
        <f t="shared" si="166"/>
        <v>0</v>
      </c>
      <c r="AK614">
        <f t="shared" si="167"/>
        <v>0</v>
      </c>
      <c r="AL614">
        <f t="shared" si="168"/>
        <v>0</v>
      </c>
      <c r="AM614">
        <f t="shared" si="169"/>
        <v>0</v>
      </c>
      <c r="AN614">
        <f t="shared" si="157"/>
        <v>0</v>
      </c>
    </row>
    <row r="615" spans="1:40" hidden="1">
      <c r="A615" t="s">
        <v>1358</v>
      </c>
      <c r="B615" t="s">
        <v>24</v>
      </c>
      <c r="C615" t="s">
        <v>25</v>
      </c>
      <c r="D615" t="s">
        <v>1359</v>
      </c>
      <c r="E615" t="s">
        <v>519</v>
      </c>
      <c r="F615" t="s">
        <v>28</v>
      </c>
      <c r="G615">
        <f t="shared" si="158"/>
        <v>1</v>
      </c>
      <c r="H615">
        <f t="shared" si="159"/>
        <v>0</v>
      </c>
      <c r="I615">
        <f t="shared" si="160"/>
        <v>0</v>
      </c>
      <c r="J615">
        <f t="shared" si="161"/>
        <v>0</v>
      </c>
      <c r="K615">
        <f t="shared" si="162"/>
        <v>0</v>
      </c>
      <c r="L615" t="s">
        <v>42</v>
      </c>
      <c r="M615" t="s">
        <v>51</v>
      </c>
      <c r="N615">
        <f t="shared" si="174"/>
        <v>1</v>
      </c>
      <c r="O615" t="s">
        <v>44</v>
      </c>
      <c r="P615" t="s">
        <v>32</v>
      </c>
      <c r="Q615">
        <v>1</v>
      </c>
      <c r="R615">
        <v>2</v>
      </c>
      <c r="S615">
        <v>10</v>
      </c>
      <c r="T615">
        <v>1</v>
      </c>
      <c r="U615">
        <v>2</v>
      </c>
      <c r="V615">
        <v>8</v>
      </c>
      <c r="W615">
        <f t="shared" si="175"/>
        <v>4</v>
      </c>
      <c r="X615" t="s">
        <v>66</v>
      </c>
      <c r="Y615" t="s">
        <v>34</v>
      </c>
      <c r="Z615" t="s">
        <v>62</v>
      </c>
      <c r="AA615">
        <f t="shared" si="176"/>
        <v>1</v>
      </c>
      <c r="AB615">
        <v>29</v>
      </c>
      <c r="AC615" t="s">
        <v>77</v>
      </c>
      <c r="AD615">
        <f t="shared" si="177"/>
        <v>3</v>
      </c>
      <c r="AE615" t="s">
        <v>88</v>
      </c>
      <c r="AF615" t="s">
        <v>172</v>
      </c>
      <c r="AG615">
        <f t="shared" si="163"/>
        <v>0</v>
      </c>
      <c r="AH615">
        <f t="shared" si="164"/>
        <v>0</v>
      </c>
      <c r="AI615">
        <f t="shared" si="165"/>
        <v>0</v>
      </c>
      <c r="AJ615">
        <f t="shared" si="166"/>
        <v>0</v>
      </c>
      <c r="AK615">
        <f t="shared" si="167"/>
        <v>0</v>
      </c>
      <c r="AL615">
        <f t="shared" si="168"/>
        <v>0</v>
      </c>
      <c r="AM615">
        <f t="shared" si="169"/>
        <v>0</v>
      </c>
      <c r="AN615">
        <f t="shared" si="157"/>
        <v>1</v>
      </c>
    </row>
    <row r="616" spans="1:40">
      <c r="A616" t="s">
        <v>1360</v>
      </c>
      <c r="B616" t="s">
        <v>24</v>
      </c>
      <c r="C616" t="s">
        <v>962</v>
      </c>
      <c r="D616" t="s">
        <v>1361</v>
      </c>
      <c r="E616" t="s">
        <v>1117</v>
      </c>
      <c r="F616" t="s">
        <v>28</v>
      </c>
      <c r="G616">
        <f t="shared" si="158"/>
        <v>1</v>
      </c>
      <c r="H616">
        <f t="shared" si="159"/>
        <v>0</v>
      </c>
      <c r="I616">
        <f t="shared" si="160"/>
        <v>0</v>
      </c>
      <c r="J616">
        <f t="shared" si="161"/>
        <v>0</v>
      </c>
      <c r="K616">
        <f t="shared" si="162"/>
        <v>0</v>
      </c>
      <c r="L616" t="s">
        <v>29</v>
      </c>
      <c r="M616" t="s">
        <v>81</v>
      </c>
      <c r="N616">
        <f t="shared" si="174"/>
        <v>6</v>
      </c>
      <c r="O616" t="s">
        <v>52</v>
      </c>
      <c r="P616" t="s">
        <v>45</v>
      </c>
      <c r="Q616">
        <v>8</v>
      </c>
      <c r="R616">
        <v>5</v>
      </c>
      <c r="S616">
        <v>6</v>
      </c>
      <c r="T616">
        <v>6</v>
      </c>
      <c r="U616">
        <v>5</v>
      </c>
      <c r="V616">
        <v>7</v>
      </c>
      <c r="W616">
        <f t="shared" si="175"/>
        <v>6.166666666666667</v>
      </c>
      <c r="X616" t="s">
        <v>53</v>
      </c>
      <c r="Y616" t="s">
        <v>67</v>
      </c>
      <c r="Z616" t="s">
        <v>35</v>
      </c>
      <c r="AA616">
        <f t="shared" si="176"/>
        <v>0</v>
      </c>
      <c r="AB616">
        <v>26</v>
      </c>
      <c r="AC616" t="s">
        <v>77</v>
      </c>
      <c r="AD616">
        <f t="shared" si="177"/>
        <v>3</v>
      </c>
      <c r="AE616" t="s">
        <v>37</v>
      </c>
      <c r="AF616" t="s">
        <v>38</v>
      </c>
      <c r="AG616">
        <f t="shared" si="163"/>
        <v>1</v>
      </c>
      <c r="AH616">
        <f t="shared" si="164"/>
        <v>0</v>
      </c>
      <c r="AI616">
        <f t="shared" si="165"/>
        <v>0</v>
      </c>
      <c r="AJ616">
        <f t="shared" si="166"/>
        <v>0</v>
      </c>
      <c r="AK616">
        <f t="shared" si="167"/>
        <v>0</v>
      </c>
      <c r="AL616">
        <f t="shared" si="168"/>
        <v>0</v>
      </c>
      <c r="AM616">
        <f t="shared" si="169"/>
        <v>0</v>
      </c>
      <c r="AN616">
        <f t="shared" si="157"/>
        <v>0</v>
      </c>
    </row>
    <row r="617" spans="1:40">
      <c r="A617" t="s">
        <v>1362</v>
      </c>
      <c r="B617" t="s">
        <v>24</v>
      </c>
      <c r="C617" t="s">
        <v>1363</v>
      </c>
      <c r="D617" t="s">
        <v>1364</v>
      </c>
      <c r="E617" t="s">
        <v>965</v>
      </c>
      <c r="F617" t="s">
        <v>52</v>
      </c>
      <c r="G617">
        <f t="shared" si="158"/>
        <v>0</v>
      </c>
      <c r="H617">
        <f t="shared" si="159"/>
        <v>0</v>
      </c>
      <c r="I617">
        <f t="shared" si="160"/>
        <v>0</v>
      </c>
      <c r="J617">
        <f t="shared" si="161"/>
        <v>0</v>
      </c>
      <c r="K617">
        <f t="shared" si="162"/>
        <v>0</v>
      </c>
      <c r="L617" t="s">
        <v>42</v>
      </c>
      <c r="M617" t="s">
        <v>51</v>
      </c>
      <c r="N617">
        <f t="shared" si="174"/>
        <v>1</v>
      </c>
      <c r="O617" t="s">
        <v>52</v>
      </c>
      <c r="P617" t="s">
        <v>45</v>
      </c>
      <c r="Q617">
        <v>4</v>
      </c>
      <c r="R617">
        <v>6</v>
      </c>
      <c r="S617">
        <v>7</v>
      </c>
      <c r="T617">
        <v>7</v>
      </c>
      <c r="U617">
        <v>4</v>
      </c>
      <c r="V617">
        <v>6</v>
      </c>
      <c r="W617">
        <f t="shared" si="175"/>
        <v>5.666666666666667</v>
      </c>
      <c r="X617" t="s">
        <v>66</v>
      </c>
      <c r="Y617" t="s">
        <v>67</v>
      </c>
      <c r="Z617" t="s">
        <v>35</v>
      </c>
      <c r="AA617">
        <f t="shared" si="176"/>
        <v>0</v>
      </c>
      <c r="AB617">
        <v>21</v>
      </c>
      <c r="AC617" t="s">
        <v>77</v>
      </c>
      <c r="AD617">
        <f t="shared" si="177"/>
        <v>3</v>
      </c>
      <c r="AE617" t="s">
        <v>37</v>
      </c>
      <c r="AF617" t="s">
        <v>38</v>
      </c>
      <c r="AG617">
        <f t="shared" si="163"/>
        <v>1</v>
      </c>
      <c r="AH617">
        <f t="shared" si="164"/>
        <v>0</v>
      </c>
      <c r="AI617">
        <f t="shared" si="165"/>
        <v>0</v>
      </c>
      <c r="AJ617">
        <f t="shared" si="166"/>
        <v>0</v>
      </c>
      <c r="AK617">
        <f t="shared" si="167"/>
        <v>0</v>
      </c>
      <c r="AL617">
        <f t="shared" si="168"/>
        <v>0</v>
      </c>
      <c r="AM617">
        <f t="shared" si="169"/>
        <v>0</v>
      </c>
      <c r="AN617">
        <f t="shared" si="157"/>
        <v>0</v>
      </c>
    </row>
    <row r="618" spans="1:40">
      <c r="A618" t="s">
        <v>1365</v>
      </c>
      <c r="B618" t="s">
        <v>24</v>
      </c>
      <c r="C618" t="s">
        <v>25</v>
      </c>
      <c r="D618" t="s">
        <v>338</v>
      </c>
      <c r="E618" t="s">
        <v>577</v>
      </c>
      <c r="F618" t="s">
        <v>75</v>
      </c>
      <c r="G618">
        <f t="shared" si="158"/>
        <v>0</v>
      </c>
      <c r="H618">
        <f t="shared" si="159"/>
        <v>0</v>
      </c>
      <c r="I618">
        <f t="shared" si="160"/>
        <v>0</v>
      </c>
      <c r="J618">
        <f t="shared" si="161"/>
        <v>0</v>
      </c>
      <c r="K618">
        <f t="shared" si="162"/>
        <v>0</v>
      </c>
      <c r="L618" t="s">
        <v>42</v>
      </c>
      <c r="M618" t="s">
        <v>51</v>
      </c>
      <c r="N618">
        <f t="shared" si="174"/>
        <v>1</v>
      </c>
      <c r="O618" t="s">
        <v>52</v>
      </c>
      <c r="P618" t="s">
        <v>52</v>
      </c>
      <c r="Q618">
        <v>7</v>
      </c>
      <c r="R618">
        <v>9</v>
      </c>
      <c r="S618">
        <v>7</v>
      </c>
      <c r="T618">
        <v>8</v>
      </c>
      <c r="U618">
        <v>8</v>
      </c>
      <c r="V618">
        <v>10</v>
      </c>
      <c r="W618">
        <f t="shared" si="175"/>
        <v>8.1666666666666661</v>
      </c>
      <c r="X618" t="s">
        <v>76</v>
      </c>
      <c r="Y618" t="s">
        <v>67</v>
      </c>
      <c r="Z618" t="s">
        <v>35</v>
      </c>
      <c r="AA618">
        <f t="shared" si="176"/>
        <v>0</v>
      </c>
      <c r="AB618">
        <v>24</v>
      </c>
      <c r="AC618" t="s">
        <v>77</v>
      </c>
      <c r="AD618">
        <f t="shared" si="177"/>
        <v>3</v>
      </c>
      <c r="AE618" t="s">
        <v>46</v>
      </c>
      <c r="AF618" t="s">
        <v>169</v>
      </c>
      <c r="AG618">
        <f t="shared" si="163"/>
        <v>0</v>
      </c>
      <c r="AH618">
        <f t="shared" si="164"/>
        <v>0</v>
      </c>
      <c r="AI618">
        <f t="shared" si="165"/>
        <v>0</v>
      </c>
      <c r="AJ618">
        <f t="shared" si="166"/>
        <v>0</v>
      </c>
      <c r="AK618">
        <f t="shared" si="167"/>
        <v>0</v>
      </c>
      <c r="AL618">
        <f t="shared" si="168"/>
        <v>1</v>
      </c>
      <c r="AM618">
        <f t="shared" si="169"/>
        <v>0</v>
      </c>
      <c r="AN618">
        <f t="shared" si="157"/>
        <v>0</v>
      </c>
    </row>
    <row r="619" spans="1:40">
      <c r="A619" t="s">
        <v>1366</v>
      </c>
      <c r="B619" t="s">
        <v>24</v>
      </c>
      <c r="C619" t="s">
        <v>457</v>
      </c>
      <c r="D619" t="s">
        <v>1367</v>
      </c>
      <c r="E619" t="s">
        <v>1368</v>
      </c>
      <c r="F619" t="s">
        <v>28</v>
      </c>
      <c r="G619">
        <f t="shared" si="158"/>
        <v>1</v>
      </c>
      <c r="H619">
        <f t="shared" si="159"/>
        <v>0</v>
      </c>
      <c r="I619">
        <f t="shared" si="160"/>
        <v>0</v>
      </c>
      <c r="J619">
        <f t="shared" si="161"/>
        <v>0</v>
      </c>
      <c r="K619">
        <f t="shared" si="162"/>
        <v>0</v>
      </c>
      <c r="L619" t="s">
        <v>29</v>
      </c>
      <c r="M619" t="s">
        <v>51</v>
      </c>
      <c r="N619">
        <f t="shared" si="174"/>
        <v>1</v>
      </c>
      <c r="O619" t="s">
        <v>104</v>
      </c>
      <c r="P619" t="s">
        <v>32</v>
      </c>
      <c r="Q619">
        <v>2</v>
      </c>
      <c r="R619">
        <v>1</v>
      </c>
      <c r="S619">
        <v>2</v>
      </c>
      <c r="T619">
        <v>3</v>
      </c>
      <c r="U619">
        <v>4</v>
      </c>
      <c r="V619">
        <v>3</v>
      </c>
      <c r="W619">
        <f t="shared" si="175"/>
        <v>2.5</v>
      </c>
      <c r="X619" t="s">
        <v>66</v>
      </c>
      <c r="Y619" t="s">
        <v>34</v>
      </c>
      <c r="Z619" t="s">
        <v>35</v>
      </c>
      <c r="AA619">
        <f t="shared" si="176"/>
        <v>0</v>
      </c>
      <c r="AB619">
        <v>25</v>
      </c>
      <c r="AC619" t="s">
        <v>77</v>
      </c>
      <c r="AD619">
        <f t="shared" si="177"/>
        <v>3</v>
      </c>
      <c r="AE619" t="s">
        <v>55</v>
      </c>
      <c r="AF619" t="s">
        <v>56</v>
      </c>
      <c r="AG619">
        <f t="shared" si="163"/>
        <v>0</v>
      </c>
      <c r="AH619">
        <f t="shared" si="164"/>
        <v>1</v>
      </c>
      <c r="AI619">
        <f t="shared" si="165"/>
        <v>0</v>
      </c>
      <c r="AJ619">
        <f t="shared" si="166"/>
        <v>0</v>
      </c>
      <c r="AK619">
        <f t="shared" si="167"/>
        <v>0</v>
      </c>
      <c r="AL619">
        <f t="shared" si="168"/>
        <v>0</v>
      </c>
      <c r="AM619">
        <f t="shared" si="169"/>
        <v>0</v>
      </c>
      <c r="AN619">
        <f t="shared" si="157"/>
        <v>0</v>
      </c>
    </row>
    <row r="620" spans="1:40">
      <c r="A620" t="s">
        <v>1369</v>
      </c>
      <c r="B620" t="s">
        <v>24</v>
      </c>
      <c r="C620" t="s">
        <v>1370</v>
      </c>
      <c r="D620" t="s">
        <v>583</v>
      </c>
      <c r="E620" t="s">
        <v>268</v>
      </c>
      <c r="F620" t="s">
        <v>28</v>
      </c>
      <c r="G620">
        <f t="shared" si="158"/>
        <v>1</v>
      </c>
      <c r="H620">
        <f t="shared" si="159"/>
        <v>0</v>
      </c>
      <c r="I620">
        <f t="shared" si="160"/>
        <v>0</v>
      </c>
      <c r="J620">
        <f t="shared" si="161"/>
        <v>0</v>
      </c>
      <c r="K620">
        <f t="shared" si="162"/>
        <v>0</v>
      </c>
      <c r="L620" t="s">
        <v>42</v>
      </c>
      <c r="M620" t="s">
        <v>43</v>
      </c>
      <c r="N620">
        <f t="shared" si="174"/>
        <v>2</v>
      </c>
      <c r="O620" t="s">
        <v>52</v>
      </c>
      <c r="P620" t="s">
        <v>32</v>
      </c>
      <c r="Q620">
        <v>8</v>
      </c>
      <c r="R620">
        <v>7</v>
      </c>
      <c r="S620">
        <v>6</v>
      </c>
      <c r="T620">
        <v>7</v>
      </c>
      <c r="U620">
        <v>6</v>
      </c>
      <c r="V620">
        <v>8</v>
      </c>
      <c r="W620">
        <f t="shared" si="175"/>
        <v>7</v>
      </c>
      <c r="X620" t="s">
        <v>53</v>
      </c>
      <c r="Y620" t="s">
        <v>34</v>
      </c>
      <c r="Z620" t="s">
        <v>35</v>
      </c>
      <c r="AA620">
        <f t="shared" si="176"/>
        <v>0</v>
      </c>
      <c r="AB620">
        <v>22</v>
      </c>
      <c r="AC620" t="s">
        <v>77</v>
      </c>
      <c r="AD620">
        <f t="shared" si="177"/>
        <v>3</v>
      </c>
      <c r="AE620" t="s">
        <v>46</v>
      </c>
      <c r="AF620" t="s">
        <v>38</v>
      </c>
      <c r="AG620">
        <f t="shared" si="163"/>
        <v>1</v>
      </c>
      <c r="AH620">
        <f t="shared" si="164"/>
        <v>0</v>
      </c>
      <c r="AI620">
        <f t="shared" si="165"/>
        <v>0</v>
      </c>
      <c r="AJ620">
        <f t="shared" si="166"/>
        <v>0</v>
      </c>
      <c r="AK620">
        <f t="shared" si="167"/>
        <v>0</v>
      </c>
      <c r="AL620">
        <f t="shared" si="168"/>
        <v>0</v>
      </c>
      <c r="AM620">
        <f t="shared" si="169"/>
        <v>0</v>
      </c>
      <c r="AN620">
        <f t="shared" si="157"/>
        <v>0</v>
      </c>
    </row>
  </sheetData>
  <autoFilter ref="A1:AF620" xr:uid="{00000000-0001-0000-0000-000000000000}">
    <filterColumn colId="25">
      <filters>
        <filter val="Male"/>
      </filters>
    </filterColumn>
    <sortState xmlns:xlrd2="http://schemas.microsoft.com/office/spreadsheetml/2017/richdata2" ref="A206:AF612">
      <sortCondition ref="F1:F620"/>
    </sortState>
  </autoFilter>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3C456-A860-4769-9D6E-5AE24EC7E37A}">
  <dimension ref="B4:AA69"/>
  <sheetViews>
    <sheetView workbookViewId="0">
      <selection activeCell="Q4" sqref="Q4"/>
    </sheetView>
  </sheetViews>
  <sheetFormatPr defaultRowHeight="15"/>
  <cols>
    <col min="2" max="2" width="10" customWidth="1"/>
    <col min="6" max="6" width="9.42578125" customWidth="1"/>
    <col min="7" max="7" width="9.7109375" customWidth="1"/>
    <col min="9" max="9" width="9.7109375" customWidth="1"/>
  </cols>
  <sheetData>
    <row r="4" spans="2:15" ht="15.75" thickBot="1"/>
    <row r="5" spans="2:15" ht="15.75" thickBot="1">
      <c r="B5" s="33" t="s">
        <v>1394</v>
      </c>
      <c r="C5" s="34"/>
      <c r="D5" s="35" t="s">
        <v>1387</v>
      </c>
      <c r="E5" s="36"/>
      <c r="F5" s="37" t="s">
        <v>1395</v>
      </c>
      <c r="G5" s="36"/>
    </row>
    <row r="6" spans="2:15">
      <c r="B6" s="22" t="s">
        <v>1371</v>
      </c>
      <c r="C6" s="23">
        <f>AVERAGE(Data!Q2:Q620)</f>
        <v>4.2891760904684979</v>
      </c>
      <c r="D6" s="24" t="s">
        <v>1371</v>
      </c>
      <c r="E6" s="25">
        <f>AVERAGE(Data!R2:R620)</f>
        <v>5.7463651050080777</v>
      </c>
      <c r="F6" s="22" t="s">
        <v>1371</v>
      </c>
      <c r="G6" s="22">
        <f>AVERAGE(Data!S2:S620)</f>
        <v>5.8610662358642971</v>
      </c>
    </row>
    <row r="7" spans="2:15">
      <c r="B7" s="13" t="s">
        <v>1372</v>
      </c>
      <c r="C7" s="15">
        <f>MEDIAN(Data!Q2:Q620)</f>
        <v>4</v>
      </c>
      <c r="D7" s="16" t="s">
        <v>1372</v>
      </c>
      <c r="E7" s="17">
        <f>MEDIAN(Data!R2:R620)</f>
        <v>6</v>
      </c>
      <c r="F7" s="13" t="s">
        <v>1372</v>
      </c>
      <c r="G7" s="13">
        <f>MEDIAN(Data!S2:S620)</f>
        <v>6</v>
      </c>
      <c r="J7" s="12" t="s">
        <v>1424</v>
      </c>
    </row>
    <row r="8" spans="2:15">
      <c r="B8" s="13" t="s">
        <v>1373</v>
      </c>
      <c r="C8" s="15">
        <f>_xlfn.MODE.SNGL(Data!Q2:Q620)</f>
        <v>3</v>
      </c>
      <c r="D8" s="16" t="s">
        <v>1373</v>
      </c>
      <c r="E8" s="17">
        <f>_xlfn.MODE.SNGL(Data!R2:R620)</f>
        <v>6</v>
      </c>
      <c r="F8" s="13" t="s">
        <v>1373</v>
      </c>
      <c r="G8" s="13">
        <f>_xlfn.MODE.SNGL(Data!S2:S620)</f>
        <v>5</v>
      </c>
    </row>
    <row r="9" spans="2:15">
      <c r="B9" s="13" t="s">
        <v>1374</v>
      </c>
      <c r="C9" s="15">
        <f>SKEW(Data!Q2:Q620)</f>
        <v>0.13947836005245465</v>
      </c>
      <c r="D9" s="16" t="s">
        <v>1374</v>
      </c>
      <c r="E9" s="17">
        <f>SKEW(Data!R2:R620)</f>
        <v>-0.27829829377206566</v>
      </c>
      <c r="F9" s="13" t="s">
        <v>1374</v>
      </c>
      <c r="G9" s="13">
        <f>SKEW(Data!S2:S620)</f>
        <v>-0.31129801876057628</v>
      </c>
      <c r="J9" s="13" t="s">
        <v>1425</v>
      </c>
      <c r="K9" s="13" t="s">
        <v>1426</v>
      </c>
      <c r="L9" s="13" t="s">
        <v>1427</v>
      </c>
      <c r="M9" s="13" t="s">
        <v>1428</v>
      </c>
      <c r="N9" s="13" t="s">
        <v>1429</v>
      </c>
      <c r="O9" s="13" t="s">
        <v>1377</v>
      </c>
    </row>
    <row r="10" spans="2:15">
      <c r="B10" s="13" t="s">
        <v>1375</v>
      </c>
      <c r="C10" s="15">
        <f>_xlfn.VAR.S(Data!Q2:Q620)</f>
        <v>7.6686690611749828</v>
      </c>
      <c r="D10" s="16" t="s">
        <v>1375</v>
      </c>
      <c r="E10" s="17">
        <f>_xlfn.VAR.S(Data!R2:R620)</f>
        <v>7.6265037564502691</v>
      </c>
      <c r="F10" s="13" t="s">
        <v>1375</v>
      </c>
      <c r="G10" s="13">
        <f>_xlfn.VAR.S(Data!S2:S620)</f>
        <v>7.3075270166413082</v>
      </c>
      <c r="J10" s="14">
        <f>AVERAGE(Data!V:V,Data!U:U,Data!T:T,Data!S:S,Data!R:R,Data!Q:Q)</f>
        <v>5.2614431879375338</v>
      </c>
      <c r="K10" s="14">
        <f>MEDIAN(Data!Q:Q,Data!R:R,Data!S:S,Data!T:T,Data!U:U,Data!V:V)</f>
        <v>5</v>
      </c>
      <c r="L10" s="14">
        <f>_xlfn.MODE.SNGL(Data!V:V,Data!U:U,Data!T:T,Data!S:S,Data!R:R,Data!Q:Q)</f>
        <v>5</v>
      </c>
      <c r="M10" s="14">
        <f>SKEW(Data!Q:Q,Data!R:R,Data!S:S,Data!T:T,Data!U:U,Data!V:V)</f>
        <v>-0.14424944809455978</v>
      </c>
      <c r="N10" s="13">
        <f>_xlfn.VAR.S(Data!V:V,Data!U:U,Data!T:T,Data!S:S,Data!R:R,Data!Q:Q)</f>
        <v>8.1387392040163338</v>
      </c>
      <c r="O10" s="13">
        <f>SQRT(N10)</f>
        <v>2.852847560599117</v>
      </c>
    </row>
    <row r="11" spans="2:15">
      <c r="B11" s="13" t="s">
        <v>1377</v>
      </c>
      <c r="C11" s="15">
        <f>SQRT(C10)</f>
        <v>2.769236187322234</v>
      </c>
      <c r="D11" s="16" t="s">
        <v>1377</v>
      </c>
      <c r="E11" s="17">
        <f>SQRT(E10)</f>
        <v>2.7616125282976012</v>
      </c>
      <c r="F11" s="13" t="s">
        <v>1377</v>
      </c>
      <c r="G11" s="13">
        <f>SQRT(G10)</f>
        <v>2.7032437952654784</v>
      </c>
    </row>
    <row r="12" spans="2:15" ht="15.75" thickBot="1">
      <c r="B12" s="18" t="s">
        <v>1423</v>
      </c>
      <c r="C12" s="19">
        <f>C11/C6</f>
        <v>0.64563359696891254</v>
      </c>
      <c r="D12" s="20" t="s">
        <v>1423</v>
      </c>
      <c r="E12" s="21">
        <f>E11/E6</f>
        <v>0.48058424374928732</v>
      </c>
      <c r="F12" s="18" t="s">
        <v>1423</v>
      </c>
      <c r="G12" s="18">
        <f>G11/G6</f>
        <v>0.46122048215802952</v>
      </c>
    </row>
    <row r="13" spans="2:15" ht="15.75" thickBot="1">
      <c r="B13" s="35" t="s">
        <v>1396</v>
      </c>
      <c r="C13" s="37"/>
      <c r="D13" s="37" t="s">
        <v>1412</v>
      </c>
      <c r="E13" s="37"/>
      <c r="F13" s="37" t="s">
        <v>1430</v>
      </c>
      <c r="G13" s="36"/>
    </row>
    <row r="14" spans="2:15">
      <c r="B14" s="22" t="s">
        <v>1371</v>
      </c>
      <c r="C14" s="23">
        <f>AVERAGE(Data!T2:T620)</f>
        <v>5.3214862681744748</v>
      </c>
      <c r="D14" s="28" t="s">
        <v>1371</v>
      </c>
      <c r="E14" s="29">
        <f>AVERAGE(Data!U2:U620)</f>
        <v>4.7495961227786756</v>
      </c>
      <c r="F14" s="26" t="s">
        <v>1371</v>
      </c>
      <c r="G14" s="22">
        <f>AVERAGE(Data!V2:V620)</f>
        <v>5.6009693053311791</v>
      </c>
    </row>
    <row r="15" spans="2:15">
      <c r="B15" s="13" t="s">
        <v>1372</v>
      </c>
      <c r="C15" s="15">
        <f>MEDIAN(Data!T2:T620)</f>
        <v>5</v>
      </c>
      <c r="D15" s="30" t="s">
        <v>1372</v>
      </c>
      <c r="E15" s="17">
        <f>MEDIAN(Data!U2:U620)</f>
        <v>5</v>
      </c>
      <c r="F15" s="27" t="s">
        <v>1372</v>
      </c>
      <c r="G15" s="13">
        <f>MEDIAN(Data!V2:V620)</f>
        <v>6</v>
      </c>
    </row>
    <row r="16" spans="2:15">
      <c r="B16" s="13" t="s">
        <v>1373</v>
      </c>
      <c r="C16" s="15">
        <f>_xlfn.MODE.SNGL(Data!T2:T620)</f>
        <v>5</v>
      </c>
      <c r="D16" s="30" t="s">
        <v>1373</v>
      </c>
      <c r="E16" s="17">
        <f>_xlfn.MODE.SNGL(Data!U2:U620)</f>
        <v>5</v>
      </c>
      <c r="F16" s="27" t="s">
        <v>1373</v>
      </c>
      <c r="G16" s="13">
        <f>_xlfn.MODE.SNGL(Data!V2:V620)</f>
        <v>10</v>
      </c>
    </row>
    <row r="17" spans="2:7">
      <c r="B17" s="13" t="s">
        <v>1374</v>
      </c>
      <c r="C17" s="15">
        <f>SKEW(Data!T2:T620)</f>
        <v>-0.20103329414840262</v>
      </c>
      <c r="D17" s="30" t="s">
        <v>1374</v>
      </c>
      <c r="E17" s="17">
        <f>SKEW(Data!U2:U620)</f>
        <v>-6.1984149112930084E-2</v>
      </c>
      <c r="F17" s="27" t="s">
        <v>1374</v>
      </c>
      <c r="G17" s="13">
        <f>SKEW(Data!V2:V620)</f>
        <v>-0.19397038350865284</v>
      </c>
    </row>
    <row r="18" spans="2:7">
      <c r="B18" s="13" t="s">
        <v>1375</v>
      </c>
      <c r="C18" s="15">
        <f>_xlfn.VAR.S(Data!T2:T620)</f>
        <v>7.4741492437431729</v>
      </c>
      <c r="D18" s="30" t="s">
        <v>1375</v>
      </c>
      <c r="E18" s="17">
        <f>_xlfn.VAR.S(Data!U2:U620)</f>
        <v>7.8870346262632589</v>
      </c>
      <c r="F18" s="27" t="s">
        <v>1375</v>
      </c>
      <c r="G18" s="13">
        <f>_xlfn.VAR.S(Data!V2:V620)</f>
        <v>9.0104197709009739</v>
      </c>
    </row>
    <row r="19" spans="2:7">
      <c r="B19" s="13" t="s">
        <v>1377</v>
      </c>
      <c r="C19" s="15">
        <f>SQRT(C18)</f>
        <v>2.7338890328144583</v>
      </c>
      <c r="D19" s="30" t="s">
        <v>1377</v>
      </c>
      <c r="E19" s="17">
        <f>SQRT(E18)</f>
        <v>2.8083864809287307</v>
      </c>
      <c r="F19" s="27" t="s">
        <v>1377</v>
      </c>
      <c r="G19" s="13">
        <f>SQRT(G18)</f>
        <v>3.0017361261278404</v>
      </c>
    </row>
    <row r="20" spans="2:7">
      <c r="B20" s="13" t="s">
        <v>1423</v>
      </c>
      <c r="C20" s="15">
        <f>C19/C14</f>
        <v>0.51374538898365196</v>
      </c>
      <c r="D20" s="31" t="s">
        <v>1423</v>
      </c>
      <c r="E20" s="21">
        <f>E19/E14</f>
        <v>0.5912895345900967</v>
      </c>
      <c r="F20" s="27" t="s">
        <v>1423</v>
      </c>
      <c r="G20" s="13">
        <f>G19/G14</f>
        <v>0.53593154371881546</v>
      </c>
    </row>
    <row r="43" spans="4:27">
      <c r="L43" s="3"/>
      <c r="M43" s="3"/>
      <c r="N43" s="3"/>
      <c r="O43" s="3"/>
      <c r="P43" s="3"/>
      <c r="Q43" s="3"/>
      <c r="R43" s="3"/>
      <c r="S43" s="3"/>
      <c r="T43" s="3"/>
      <c r="U43" s="3"/>
    </row>
    <row r="44" spans="4:27">
      <c r="D44" s="32"/>
      <c r="E44" s="32"/>
      <c r="L44" s="3"/>
      <c r="M44" s="3"/>
      <c r="N44" s="3"/>
      <c r="O44" s="3"/>
      <c r="P44" s="3"/>
      <c r="Q44" s="3"/>
      <c r="R44" s="3"/>
      <c r="S44" s="3"/>
      <c r="T44" s="3"/>
      <c r="U44" s="3"/>
    </row>
    <row r="45" spans="4:27">
      <c r="K45" s="48"/>
      <c r="L45" s="49"/>
      <c r="M45" s="49"/>
      <c r="N45" s="49"/>
      <c r="O45" s="49"/>
      <c r="P45" s="49"/>
      <c r="Q45" s="49"/>
      <c r="R45" s="3"/>
      <c r="S45" s="48"/>
      <c r="T45" s="48"/>
      <c r="U45" s="48"/>
      <c r="V45" s="48"/>
      <c r="W45" s="48"/>
      <c r="X45" s="48"/>
      <c r="Y45" s="48"/>
      <c r="Z45" s="48"/>
      <c r="AA45" s="48"/>
    </row>
    <row r="46" spans="4:27">
      <c r="K46" s="49"/>
      <c r="L46" s="49"/>
      <c r="M46" s="49"/>
      <c r="N46" s="49"/>
      <c r="O46" s="49"/>
      <c r="P46" s="49"/>
      <c r="Q46" s="49"/>
      <c r="R46" s="3"/>
      <c r="S46" s="48"/>
      <c r="T46" s="48"/>
      <c r="U46" s="48"/>
      <c r="V46" s="48"/>
      <c r="W46" s="48"/>
      <c r="X46" s="48"/>
      <c r="Y46" s="48"/>
      <c r="Z46" s="48"/>
      <c r="AA46" s="48"/>
    </row>
    <row r="47" spans="4:27">
      <c r="K47" s="49"/>
      <c r="L47" s="49"/>
      <c r="M47" s="49"/>
      <c r="N47" s="49"/>
      <c r="O47" s="49"/>
      <c r="P47" s="49"/>
      <c r="Q47" s="49"/>
      <c r="R47" s="3"/>
      <c r="S47" s="48"/>
      <c r="T47" s="48"/>
      <c r="U47" s="48"/>
      <c r="V47" s="48"/>
      <c r="W47" s="48"/>
      <c r="X47" s="48"/>
      <c r="Y47" s="48"/>
      <c r="Z47" s="48"/>
      <c r="AA47" s="48"/>
    </row>
    <row r="48" spans="4:27">
      <c r="K48" s="49"/>
      <c r="L48" s="49"/>
      <c r="M48" s="49"/>
      <c r="N48" s="49"/>
      <c r="O48" s="49"/>
      <c r="P48" s="49"/>
      <c r="Q48" s="49"/>
      <c r="R48" s="3"/>
      <c r="S48" s="48"/>
      <c r="T48" s="48"/>
      <c r="U48" s="48"/>
      <c r="V48" s="48"/>
      <c r="W48" s="48"/>
      <c r="X48" s="48"/>
      <c r="Y48" s="48"/>
      <c r="Z48" s="48"/>
      <c r="AA48" s="48"/>
    </row>
    <row r="49" spans="11:27">
      <c r="K49" s="49"/>
      <c r="L49" s="49"/>
      <c r="M49" s="49"/>
      <c r="N49" s="49"/>
      <c r="O49" s="49"/>
      <c r="P49" s="49"/>
      <c r="Q49" s="49"/>
      <c r="S49" s="48"/>
      <c r="T49" s="48"/>
      <c r="U49" s="48"/>
      <c r="V49" s="48"/>
      <c r="W49" s="48"/>
      <c r="X49" s="48"/>
      <c r="Y49" s="48"/>
      <c r="Z49" s="48"/>
      <c r="AA49" s="48"/>
    </row>
    <row r="50" spans="11:27">
      <c r="K50" s="49"/>
      <c r="L50" s="49"/>
      <c r="M50" s="49"/>
      <c r="N50" s="49"/>
      <c r="O50" s="49"/>
      <c r="P50" s="49"/>
      <c r="Q50" s="49"/>
      <c r="S50" s="48"/>
      <c r="T50" s="48"/>
      <c r="U50" s="48"/>
      <c r="V50" s="48"/>
      <c r="W50" s="48"/>
      <c r="X50" s="48"/>
      <c r="Y50" s="48"/>
      <c r="Z50" s="48"/>
      <c r="AA50" s="48"/>
    </row>
    <row r="51" spans="11:27">
      <c r="K51" s="49"/>
      <c r="L51" s="49"/>
      <c r="M51" s="49"/>
      <c r="N51" s="49"/>
      <c r="O51" s="49"/>
      <c r="P51" s="49"/>
      <c r="Q51" s="49"/>
      <c r="S51" s="48"/>
      <c r="T51" s="48"/>
      <c r="U51" s="48"/>
      <c r="V51" s="48"/>
      <c r="W51" s="48"/>
      <c r="X51" s="48"/>
      <c r="Y51" s="48"/>
      <c r="Z51" s="48"/>
      <c r="AA51" s="48"/>
    </row>
    <row r="52" spans="11:27">
      <c r="K52" s="49"/>
      <c r="L52" s="49"/>
      <c r="M52" s="49"/>
      <c r="N52" s="49"/>
      <c r="O52" s="49"/>
      <c r="P52" s="49"/>
      <c r="Q52" s="49"/>
      <c r="S52" s="48"/>
      <c r="T52" s="48"/>
      <c r="U52" s="48"/>
      <c r="V52" s="48"/>
      <c r="W52" s="48"/>
      <c r="X52" s="48"/>
      <c r="Y52" s="48"/>
      <c r="Z52" s="48"/>
      <c r="AA52" s="48"/>
    </row>
    <row r="53" spans="11:27">
      <c r="K53" s="49"/>
      <c r="L53" s="49"/>
      <c r="M53" s="49"/>
      <c r="N53" s="49"/>
      <c r="O53" s="49"/>
      <c r="P53" s="49"/>
      <c r="Q53" s="49"/>
      <c r="S53" s="48"/>
      <c r="T53" s="48"/>
      <c r="U53" s="48"/>
      <c r="V53" s="48"/>
      <c r="W53" s="48"/>
      <c r="X53" s="48"/>
      <c r="Y53" s="48"/>
      <c r="Z53" s="48"/>
      <c r="AA53" s="48"/>
    </row>
    <row r="54" spans="11:27">
      <c r="K54" s="49"/>
      <c r="L54" s="49"/>
      <c r="M54" s="49"/>
      <c r="N54" s="49"/>
      <c r="O54" s="49"/>
      <c r="P54" s="49"/>
      <c r="Q54" s="49"/>
      <c r="S54" s="48"/>
      <c r="T54" s="48"/>
      <c r="U54" s="48"/>
      <c r="V54" s="48"/>
      <c r="W54" s="48"/>
      <c r="X54" s="48"/>
      <c r="Y54" s="48"/>
      <c r="Z54" s="48"/>
      <c r="AA54" s="48"/>
    </row>
    <row r="55" spans="11:27">
      <c r="K55" s="49"/>
      <c r="L55" s="49"/>
      <c r="M55" s="49"/>
      <c r="N55" s="49"/>
      <c r="O55" s="49"/>
      <c r="P55" s="49"/>
      <c r="Q55" s="49"/>
      <c r="S55" s="48"/>
      <c r="T55" s="48"/>
      <c r="U55" s="48"/>
      <c r="V55" s="48"/>
      <c r="W55" s="48"/>
      <c r="X55" s="48"/>
      <c r="Y55" s="48"/>
      <c r="Z55" s="48"/>
      <c r="AA55" s="48"/>
    </row>
    <row r="56" spans="11:27">
      <c r="K56" s="49"/>
      <c r="L56" s="49"/>
      <c r="M56" s="49"/>
      <c r="N56" s="49"/>
      <c r="O56" s="49"/>
      <c r="P56" s="49"/>
      <c r="Q56" s="49"/>
      <c r="S56" s="48"/>
      <c r="T56" s="48"/>
      <c r="U56" s="48"/>
      <c r="V56" s="48"/>
      <c r="W56" s="48"/>
      <c r="X56" s="48"/>
      <c r="Y56" s="48"/>
      <c r="Z56" s="48"/>
      <c r="AA56" s="48"/>
    </row>
    <row r="58" spans="11:27">
      <c r="L58" s="48"/>
      <c r="M58" s="49"/>
      <c r="N58" s="49"/>
      <c r="O58" s="49"/>
      <c r="P58" s="49"/>
      <c r="Q58" s="49"/>
      <c r="R58" s="49"/>
      <c r="S58" s="49"/>
      <c r="T58" s="49"/>
      <c r="U58" s="49"/>
      <c r="V58" s="49"/>
      <c r="W58" s="49"/>
      <c r="X58" s="49"/>
    </row>
    <row r="59" spans="11:27">
      <c r="L59" s="49"/>
      <c r="M59" s="49"/>
      <c r="N59" s="49"/>
      <c r="O59" s="49"/>
      <c r="P59" s="49"/>
      <c r="Q59" s="49"/>
      <c r="R59" s="49"/>
      <c r="S59" s="49"/>
      <c r="T59" s="49"/>
      <c r="U59" s="49"/>
      <c r="V59" s="49"/>
      <c r="W59" s="49"/>
      <c r="X59" s="49"/>
    </row>
    <row r="60" spans="11:27">
      <c r="L60" s="49"/>
      <c r="M60" s="49"/>
      <c r="N60" s="49"/>
      <c r="O60" s="49"/>
      <c r="P60" s="49"/>
      <c r="Q60" s="49"/>
      <c r="R60" s="49"/>
      <c r="S60" s="49"/>
      <c r="T60" s="49"/>
      <c r="U60" s="49"/>
      <c r="V60" s="49"/>
      <c r="W60" s="49"/>
      <c r="X60" s="49"/>
    </row>
    <row r="61" spans="11:27">
      <c r="L61" s="49"/>
      <c r="M61" s="49"/>
      <c r="N61" s="49"/>
      <c r="O61" s="49"/>
      <c r="P61" s="49"/>
      <c r="Q61" s="49"/>
      <c r="R61" s="49"/>
      <c r="S61" s="49"/>
      <c r="T61" s="49"/>
      <c r="U61" s="49"/>
      <c r="V61" s="49"/>
      <c r="W61" s="49"/>
      <c r="X61" s="49"/>
    </row>
    <row r="62" spans="11:27">
      <c r="L62" s="49"/>
      <c r="M62" s="49"/>
      <c r="N62" s="49"/>
      <c r="O62" s="49"/>
      <c r="P62" s="49"/>
      <c r="Q62" s="49"/>
      <c r="R62" s="49"/>
      <c r="S62" s="49"/>
      <c r="T62" s="49"/>
      <c r="U62" s="49"/>
      <c r="V62" s="49"/>
      <c r="W62" s="49"/>
      <c r="X62" s="49"/>
    </row>
    <row r="63" spans="11:27">
      <c r="L63" s="49"/>
      <c r="M63" s="49"/>
      <c r="N63" s="49"/>
      <c r="O63" s="49"/>
      <c r="P63" s="49"/>
      <c r="Q63" s="49"/>
      <c r="R63" s="49"/>
      <c r="S63" s="49"/>
      <c r="T63" s="49"/>
      <c r="U63" s="49"/>
      <c r="V63" s="49"/>
      <c r="W63" s="49"/>
      <c r="X63" s="49"/>
    </row>
    <row r="64" spans="11:27">
      <c r="L64" s="49"/>
      <c r="M64" s="49"/>
      <c r="N64" s="49"/>
      <c r="O64" s="49"/>
      <c r="P64" s="49"/>
      <c r="Q64" s="49"/>
      <c r="R64" s="49"/>
      <c r="S64" s="49"/>
      <c r="T64" s="49"/>
      <c r="U64" s="49"/>
      <c r="V64" s="49"/>
      <c r="W64" s="49"/>
      <c r="X64" s="49"/>
    </row>
    <row r="65" spans="12:24">
      <c r="L65" s="49"/>
      <c r="M65" s="49"/>
      <c r="N65" s="49"/>
      <c r="O65" s="49"/>
      <c r="P65" s="49"/>
      <c r="Q65" s="49"/>
      <c r="R65" s="49"/>
      <c r="S65" s="49"/>
      <c r="T65" s="49"/>
      <c r="U65" s="49"/>
      <c r="V65" s="49"/>
      <c r="W65" s="49"/>
      <c r="X65" s="49"/>
    </row>
    <row r="66" spans="12:24">
      <c r="L66" s="49"/>
      <c r="M66" s="49"/>
      <c r="N66" s="49"/>
      <c r="O66" s="49"/>
      <c r="P66" s="49"/>
      <c r="Q66" s="49"/>
      <c r="R66" s="49"/>
      <c r="S66" s="49"/>
      <c r="T66" s="49"/>
      <c r="U66" s="49"/>
      <c r="V66" s="49"/>
      <c r="W66" s="49"/>
      <c r="X66" s="49"/>
    </row>
    <row r="67" spans="12:24">
      <c r="L67" s="49"/>
      <c r="M67" s="49"/>
      <c r="N67" s="49"/>
      <c r="O67" s="49"/>
      <c r="P67" s="49"/>
      <c r="Q67" s="49"/>
      <c r="R67" s="49"/>
      <c r="S67" s="49"/>
      <c r="T67" s="49"/>
      <c r="U67" s="49"/>
      <c r="V67" s="49"/>
      <c r="W67" s="49"/>
      <c r="X67" s="49"/>
    </row>
    <row r="68" spans="12:24">
      <c r="L68" s="49"/>
      <c r="M68" s="49"/>
      <c r="N68" s="49"/>
      <c r="O68" s="49"/>
      <c r="P68" s="49"/>
      <c r="Q68" s="49"/>
      <c r="R68" s="49"/>
      <c r="S68" s="49"/>
      <c r="T68" s="49"/>
      <c r="U68" s="49"/>
      <c r="V68" s="49"/>
      <c r="W68" s="49"/>
      <c r="X68" s="49"/>
    </row>
    <row r="69" spans="12:24">
      <c r="L69" s="49"/>
      <c r="M69" s="49"/>
      <c r="N69" s="49"/>
      <c r="O69" s="49"/>
      <c r="P69" s="49"/>
      <c r="Q69" s="49"/>
      <c r="R69" s="49"/>
      <c r="S69" s="49"/>
      <c r="T69" s="49"/>
      <c r="U69" s="49"/>
      <c r="V69" s="49"/>
      <c r="W69" s="49"/>
      <c r="X69" s="49"/>
    </row>
  </sheetData>
  <mergeCells count="3">
    <mergeCell ref="L58:X69"/>
    <mergeCell ref="K45:Q56"/>
    <mergeCell ref="S45:AA56"/>
  </mergeCells>
  <conditionalFormatting sqref="F44:G45">
    <cfRule type="colorScale" priority="3">
      <colorScale>
        <cfvo type="min"/>
        <cfvo type="max"/>
        <color rgb="FFFF7128"/>
        <color rgb="FF92D050"/>
      </colorScale>
    </cfRule>
  </conditionalFormatting>
  <conditionalFormatting sqref="H36:I45">
    <cfRule type="colorScale" priority="4">
      <colorScale>
        <cfvo type="min"/>
        <cfvo type="max"/>
        <color rgb="FFFF7128"/>
        <color rgb="FF92D050"/>
      </colorScale>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B3648-F35C-43B3-9DE5-8238880953F8}">
  <dimension ref="B1:T25"/>
  <sheetViews>
    <sheetView workbookViewId="0">
      <selection activeCell="N12" sqref="N12:T25"/>
    </sheetView>
  </sheetViews>
  <sheetFormatPr defaultRowHeight="15"/>
  <cols>
    <col min="1" max="1" width="9.140625" customWidth="1"/>
    <col min="2" max="2" width="13.140625" customWidth="1"/>
    <col min="3" max="3" width="40.140625" customWidth="1"/>
    <col min="6" max="6" width="5.140625" customWidth="1"/>
    <col min="7" max="7" width="27.140625" customWidth="1"/>
    <col min="10" max="10" width="7.28515625" customWidth="1"/>
    <col min="11" max="11" width="18.28515625" customWidth="1"/>
  </cols>
  <sheetData>
    <row r="1" spans="2:20" ht="15.75" thickBot="1"/>
    <row r="2" spans="2:20">
      <c r="B2" s="9" t="s">
        <v>1410</v>
      </c>
      <c r="C2" t="s">
        <v>1432</v>
      </c>
      <c r="G2" s="13"/>
      <c r="H2" s="50" t="s">
        <v>1393</v>
      </c>
      <c r="I2" s="50"/>
      <c r="J2" s="50"/>
      <c r="K2" s="46" t="s">
        <v>1381</v>
      </c>
    </row>
    <row r="3" spans="2:20">
      <c r="B3" s="10" t="s">
        <v>51</v>
      </c>
      <c r="C3">
        <v>267</v>
      </c>
      <c r="G3" s="13" t="s">
        <v>1394</v>
      </c>
      <c r="H3" s="50">
        <f>CORREL(Data!N:N,Data!Q:Q)</f>
        <v>0.49250240284640029</v>
      </c>
      <c r="I3" s="50"/>
      <c r="J3" s="50"/>
      <c r="K3" s="71">
        <f>_xlfn.COVARIANCE.S(Data!N:N,Data!Q:Q)</f>
        <v>2.0906488699280121</v>
      </c>
      <c r="N3" s="48" t="s">
        <v>1433</v>
      </c>
      <c r="O3" s="48"/>
      <c r="P3" s="48"/>
      <c r="Q3" s="48"/>
      <c r="R3" s="48"/>
    </row>
    <row r="4" spans="2:20">
      <c r="B4" s="10" t="s">
        <v>43</v>
      </c>
      <c r="C4">
        <v>148</v>
      </c>
      <c r="G4" s="13" t="s">
        <v>1387</v>
      </c>
      <c r="H4" s="50">
        <f>CORREL(Data!N:N,Data!R:R)</f>
        <v>0.22717586374750665</v>
      </c>
      <c r="I4" s="50"/>
      <c r="J4" s="50"/>
      <c r="K4" s="71">
        <f>_xlfn.COVARIANCE.S(Data!N:N,Data!R:R)</f>
        <v>0.96169570922931336</v>
      </c>
      <c r="N4" s="48"/>
      <c r="O4" s="48"/>
      <c r="P4" s="48"/>
      <c r="Q4" s="48"/>
      <c r="R4" s="48"/>
    </row>
    <row r="5" spans="2:20">
      <c r="B5" s="10" t="s">
        <v>91</v>
      </c>
      <c r="C5">
        <v>92</v>
      </c>
      <c r="G5" s="13" t="s">
        <v>1395</v>
      </c>
      <c r="H5" s="50">
        <f>CORREL(Data!N:N,Data!S:S)</f>
        <v>0.21871156385043758</v>
      </c>
      <c r="I5" s="50"/>
      <c r="J5" s="50"/>
      <c r="K5" s="71">
        <f>_xlfn.COVARIANCE.S(Data!N:N,Data!S:S)</f>
        <v>0.90629525646857201</v>
      </c>
      <c r="N5" s="48"/>
      <c r="O5" s="48"/>
      <c r="P5" s="48"/>
      <c r="Q5" s="48"/>
      <c r="R5" s="48"/>
    </row>
    <row r="6" spans="2:20">
      <c r="B6" s="10" t="s">
        <v>84</v>
      </c>
      <c r="C6">
        <v>51</v>
      </c>
      <c r="G6" s="13" t="s">
        <v>1396</v>
      </c>
      <c r="H6" s="50">
        <f>CORREL(Data!N:N,Data!T:T)</f>
        <v>0.2069133107515666</v>
      </c>
      <c r="I6" s="50"/>
      <c r="J6" s="50"/>
      <c r="K6" s="71">
        <f>_xlfn.COVARIANCE.S(Data!N:N,Data!T:T)</f>
        <v>0.86712570123019483</v>
      </c>
      <c r="N6" s="48"/>
      <c r="O6" s="48"/>
      <c r="P6" s="48"/>
      <c r="Q6" s="48"/>
      <c r="R6" s="48"/>
    </row>
    <row r="7" spans="2:20">
      <c r="B7" s="10" t="s">
        <v>30</v>
      </c>
      <c r="C7">
        <v>29</v>
      </c>
      <c r="G7" s="13" t="s">
        <v>1398</v>
      </c>
      <c r="H7" s="50">
        <f>CORREL(Data!N:N,Data!U:U)</f>
        <v>0.22583024485428124</v>
      </c>
      <c r="I7" s="50"/>
      <c r="J7" s="50"/>
      <c r="K7" s="71">
        <f>_xlfn.COVARIANCE.S(Data!N:N,Data!U:U)</f>
        <v>0.97219128879966277</v>
      </c>
      <c r="N7" s="48"/>
      <c r="O7" s="48"/>
      <c r="P7" s="48"/>
      <c r="Q7" s="48"/>
      <c r="R7" s="48"/>
    </row>
    <row r="8" spans="2:20">
      <c r="B8" s="10" t="s">
        <v>81</v>
      </c>
      <c r="C8">
        <v>17</v>
      </c>
      <c r="G8" s="13" t="s">
        <v>1397</v>
      </c>
      <c r="H8" s="50">
        <f>CORREL(Data!N:N,Data!V:V)</f>
        <v>0.19392292959722635</v>
      </c>
      <c r="I8" s="50"/>
      <c r="J8" s="50"/>
      <c r="K8" s="71">
        <f>_xlfn.COVARIANCE.S(Data!N:N,Data!V:V)</f>
        <v>0.89230724992288102</v>
      </c>
      <c r="N8" s="48"/>
      <c r="O8" s="48"/>
      <c r="P8" s="48"/>
      <c r="Q8" s="48"/>
      <c r="R8" s="48"/>
    </row>
    <row r="9" spans="2:20">
      <c r="B9" s="10" t="s">
        <v>60</v>
      </c>
      <c r="C9">
        <v>13</v>
      </c>
      <c r="G9" s="13" t="s">
        <v>1436</v>
      </c>
      <c r="H9" s="50">
        <f>CORREL(Data!N:N,Data!W:W)</f>
        <v>0.31376395175525773</v>
      </c>
      <c r="I9" s="50"/>
      <c r="J9" s="50"/>
      <c r="N9" s="48"/>
      <c r="O9" s="48"/>
      <c r="P9" s="48"/>
      <c r="Q9" s="48"/>
      <c r="R9" s="48"/>
    </row>
    <row r="10" spans="2:20">
      <c r="B10" s="10" t="s">
        <v>915</v>
      </c>
      <c r="C10">
        <v>2</v>
      </c>
      <c r="N10" s="48"/>
      <c r="O10" s="48"/>
      <c r="P10" s="48"/>
      <c r="Q10" s="48"/>
      <c r="R10" s="48"/>
    </row>
    <row r="11" spans="2:20">
      <c r="B11" s="10" t="s">
        <v>1411</v>
      </c>
      <c r="C11">
        <v>619</v>
      </c>
      <c r="G11" s="38"/>
      <c r="H11" s="51"/>
      <c r="I11" s="51"/>
      <c r="J11" s="51"/>
      <c r="N11" s="48"/>
      <c r="O11" s="48"/>
      <c r="P11" s="48"/>
      <c r="Q11" s="48"/>
      <c r="R11" s="48"/>
    </row>
    <row r="12" spans="2:20">
      <c r="H12" s="51"/>
      <c r="I12" s="51"/>
      <c r="J12" s="51"/>
      <c r="N12" s="48" t="s">
        <v>1434</v>
      </c>
      <c r="O12" s="48"/>
      <c r="P12" s="48"/>
      <c r="Q12" s="48"/>
      <c r="R12" s="48"/>
      <c r="S12" s="48"/>
      <c r="T12" s="48"/>
    </row>
    <row r="13" spans="2:20">
      <c r="N13" s="48"/>
      <c r="O13" s="48"/>
      <c r="P13" s="48"/>
      <c r="Q13" s="48"/>
      <c r="R13" s="48"/>
      <c r="S13" s="48"/>
      <c r="T13" s="48"/>
    </row>
    <row r="14" spans="2:20">
      <c r="N14" s="48"/>
      <c r="O14" s="48"/>
      <c r="P14" s="48"/>
      <c r="Q14" s="48"/>
      <c r="R14" s="48"/>
      <c r="S14" s="48"/>
      <c r="T14" s="48"/>
    </row>
    <row r="15" spans="2:20">
      <c r="N15" s="48"/>
      <c r="O15" s="48"/>
      <c r="P15" s="48"/>
      <c r="Q15" s="48"/>
      <c r="R15" s="48"/>
      <c r="S15" s="48"/>
      <c r="T15" s="48"/>
    </row>
    <row r="16" spans="2:20">
      <c r="N16" s="48"/>
      <c r="O16" s="48"/>
      <c r="P16" s="48"/>
      <c r="Q16" s="48"/>
      <c r="R16" s="48"/>
      <c r="S16" s="48"/>
      <c r="T16" s="48"/>
    </row>
    <row r="17" spans="14:20">
      <c r="N17" s="48"/>
      <c r="O17" s="48"/>
      <c r="P17" s="48"/>
      <c r="Q17" s="48"/>
      <c r="R17" s="48"/>
      <c r="S17" s="48"/>
      <c r="T17" s="48"/>
    </row>
    <row r="18" spans="14:20">
      <c r="N18" s="48"/>
      <c r="O18" s="48"/>
      <c r="P18" s="48"/>
      <c r="Q18" s="48"/>
      <c r="R18" s="48"/>
      <c r="S18" s="48"/>
      <c r="T18" s="48"/>
    </row>
    <row r="19" spans="14:20">
      <c r="N19" s="48"/>
      <c r="O19" s="48"/>
      <c r="P19" s="48"/>
      <c r="Q19" s="48"/>
      <c r="R19" s="48"/>
      <c r="S19" s="48"/>
      <c r="T19" s="48"/>
    </row>
    <row r="20" spans="14:20">
      <c r="N20" s="48"/>
      <c r="O20" s="48"/>
      <c r="P20" s="48"/>
      <c r="Q20" s="48"/>
      <c r="R20" s="48"/>
      <c r="S20" s="48"/>
      <c r="T20" s="48"/>
    </row>
    <row r="21" spans="14:20">
      <c r="N21" s="48"/>
      <c r="O21" s="48"/>
      <c r="P21" s="48"/>
      <c r="Q21" s="48"/>
      <c r="R21" s="48"/>
      <c r="S21" s="48"/>
      <c r="T21" s="48"/>
    </row>
    <row r="22" spans="14:20">
      <c r="N22" s="48"/>
      <c r="O22" s="48"/>
      <c r="P22" s="48"/>
      <c r="Q22" s="48"/>
      <c r="R22" s="48"/>
      <c r="S22" s="48"/>
      <c r="T22" s="48"/>
    </row>
    <row r="23" spans="14:20">
      <c r="N23" s="48"/>
      <c r="O23" s="48"/>
      <c r="P23" s="48"/>
      <c r="Q23" s="48"/>
      <c r="R23" s="48"/>
      <c r="S23" s="48"/>
      <c r="T23" s="48"/>
    </row>
    <row r="24" spans="14:20">
      <c r="N24" s="48"/>
      <c r="O24" s="48"/>
      <c r="P24" s="48"/>
      <c r="Q24" s="48"/>
      <c r="R24" s="48"/>
      <c r="S24" s="48"/>
      <c r="T24" s="48"/>
    </row>
    <row r="25" spans="14:20">
      <c r="N25" s="48"/>
      <c r="O25" s="48"/>
      <c r="P25" s="48"/>
      <c r="Q25" s="48"/>
      <c r="R25" s="48"/>
      <c r="S25" s="48"/>
      <c r="T25" s="48"/>
    </row>
  </sheetData>
  <mergeCells count="12">
    <mergeCell ref="H8:J8"/>
    <mergeCell ref="N3:R11"/>
    <mergeCell ref="N12:T25"/>
    <mergeCell ref="H11:J11"/>
    <mergeCell ref="H12:J12"/>
    <mergeCell ref="H7:J7"/>
    <mergeCell ref="H9:J9"/>
    <mergeCell ref="H2:J2"/>
    <mergeCell ref="H3:J3"/>
    <mergeCell ref="H4:J4"/>
    <mergeCell ref="H5:J5"/>
    <mergeCell ref="H6:J6"/>
  </mergeCells>
  <conditionalFormatting sqref="H3:J8">
    <cfRule type="colorScale" priority="3">
      <colorScale>
        <cfvo type="min"/>
        <cfvo type="max"/>
        <color rgb="FFFF7128"/>
        <color theme="6"/>
      </colorScale>
    </cfRule>
  </conditionalFormatting>
  <conditionalFormatting sqref="K3:K8">
    <cfRule type="colorScale" priority="2">
      <colorScale>
        <cfvo type="min"/>
        <cfvo type="max"/>
        <color rgb="FFFF7128"/>
        <color theme="6"/>
      </colorScale>
    </cfRule>
  </conditionalFormatting>
  <conditionalFormatting sqref="H3:J9">
    <cfRule type="colorScale" priority="1">
      <colorScale>
        <cfvo type="min"/>
        <cfvo type="max"/>
        <color rgb="FFFF7128"/>
        <color theme="6"/>
      </colorScale>
    </cfRule>
  </conditionalFormatting>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0A4ED-62B4-4DE2-A50D-1A2E611A380E}">
  <dimension ref="B2:Y43"/>
  <sheetViews>
    <sheetView topLeftCell="A10" workbookViewId="0">
      <selection activeCell="I31" sqref="I31"/>
    </sheetView>
  </sheetViews>
  <sheetFormatPr defaultRowHeight="15"/>
  <cols>
    <col min="2" max="2" width="19.42578125" customWidth="1"/>
    <col min="6" max="6" width="18.7109375" customWidth="1"/>
  </cols>
  <sheetData>
    <row r="2" spans="2:24">
      <c r="R2" s="48" t="s">
        <v>1405</v>
      </c>
      <c r="S2" s="49"/>
      <c r="T2" s="49"/>
      <c r="U2" s="49"/>
      <c r="V2" s="49"/>
      <c r="W2" s="49"/>
      <c r="X2" s="49"/>
    </row>
    <row r="3" spans="2:24">
      <c r="B3" s="13" t="s">
        <v>1371</v>
      </c>
      <c r="C3" s="13">
        <f>AVERAGE(Data!$AB:$AB)</f>
        <v>29.886914378029079</v>
      </c>
      <c r="R3" s="49"/>
      <c r="S3" s="49"/>
      <c r="T3" s="49"/>
      <c r="U3" s="49"/>
      <c r="V3" s="49"/>
      <c r="W3" s="49"/>
      <c r="X3" s="49"/>
    </row>
    <row r="4" spans="2:24">
      <c r="B4" s="13" t="s">
        <v>1372</v>
      </c>
      <c r="C4" s="13">
        <f>MEDIAN(Data!AB:AB)</f>
        <v>28</v>
      </c>
      <c r="R4" s="49"/>
      <c r="S4" s="49"/>
      <c r="T4" s="49"/>
      <c r="U4" s="49"/>
      <c r="V4" s="49"/>
      <c r="W4" s="49"/>
      <c r="X4" s="49"/>
    </row>
    <row r="5" spans="2:24">
      <c r="B5" s="13" t="s">
        <v>1373</v>
      </c>
      <c r="C5" s="13">
        <f>_xlfn.MODE.SNGL(Data!AB:AB)</f>
        <v>25</v>
      </c>
      <c r="R5" s="49"/>
      <c r="S5" s="49"/>
      <c r="T5" s="49"/>
      <c r="U5" s="49"/>
      <c r="V5" s="49"/>
      <c r="W5" s="49"/>
      <c r="X5" s="49"/>
    </row>
    <row r="6" spans="2:24">
      <c r="B6" s="13" t="s">
        <v>1376</v>
      </c>
      <c r="C6" s="13">
        <f>SQRT(_xlfn.VAR.S(Data!AB:AB))</f>
        <v>7.2451394270848715</v>
      </c>
      <c r="R6" s="49"/>
      <c r="S6" s="49"/>
      <c r="T6" s="49"/>
      <c r="U6" s="49"/>
      <c r="V6" s="49"/>
      <c r="W6" s="49"/>
      <c r="X6" s="49"/>
    </row>
    <row r="7" spans="2:24">
      <c r="R7" s="49"/>
      <c r="S7" s="49"/>
      <c r="T7" s="49"/>
      <c r="U7" s="49"/>
      <c r="V7" s="49"/>
      <c r="W7" s="49"/>
      <c r="X7" s="49"/>
    </row>
    <row r="8" spans="2:24">
      <c r="R8" s="49"/>
      <c r="S8" s="49"/>
      <c r="T8" s="49"/>
      <c r="U8" s="49"/>
      <c r="V8" s="49"/>
      <c r="W8" s="49"/>
      <c r="X8" s="49"/>
    </row>
    <row r="9" spans="2:24">
      <c r="R9" s="49"/>
      <c r="S9" s="49"/>
      <c r="T9" s="49"/>
      <c r="U9" s="49"/>
      <c r="V9" s="49"/>
      <c r="W9" s="49"/>
      <c r="X9" s="49"/>
    </row>
    <row r="10" spans="2:24">
      <c r="R10" s="49"/>
      <c r="S10" s="49"/>
      <c r="T10" s="49"/>
      <c r="U10" s="49"/>
      <c r="V10" s="49"/>
      <c r="W10" s="49"/>
      <c r="X10" s="49"/>
    </row>
    <row r="11" spans="2:24">
      <c r="R11" s="49"/>
      <c r="S11" s="49"/>
      <c r="T11" s="49"/>
      <c r="U11" s="49"/>
      <c r="V11" s="49"/>
      <c r="W11" s="49"/>
      <c r="X11" s="49"/>
    </row>
    <row r="12" spans="2:24">
      <c r="R12" s="49"/>
      <c r="S12" s="49"/>
      <c r="T12" s="49"/>
      <c r="U12" s="49"/>
      <c r="V12" s="49"/>
      <c r="W12" s="49"/>
      <c r="X12" s="49"/>
    </row>
    <row r="13" spans="2:24">
      <c r="R13" s="49"/>
      <c r="S13" s="49"/>
      <c r="T13" s="49"/>
      <c r="U13" s="49"/>
      <c r="V13" s="49"/>
      <c r="W13" s="49"/>
      <c r="X13" s="49"/>
    </row>
    <row r="15" spans="2:24">
      <c r="R15" s="48" t="s">
        <v>1404</v>
      </c>
      <c r="S15" s="48"/>
      <c r="T15" s="48"/>
      <c r="U15" s="48"/>
      <c r="V15" s="48"/>
      <c r="W15" s="48"/>
      <c r="X15" s="48"/>
    </row>
    <row r="16" spans="2:24">
      <c r="R16" s="48"/>
      <c r="S16" s="48"/>
      <c r="T16" s="48"/>
      <c r="U16" s="48"/>
      <c r="V16" s="48"/>
      <c r="W16" s="48"/>
      <c r="X16" s="48"/>
    </row>
    <row r="17" spans="2:25">
      <c r="R17" s="48"/>
      <c r="S17" s="48"/>
      <c r="T17" s="48"/>
      <c r="U17" s="48"/>
      <c r="V17" s="48"/>
      <c r="W17" s="48"/>
      <c r="X17" s="48"/>
    </row>
    <row r="18" spans="2:25" ht="15.75" customHeight="1">
      <c r="B18" s="13"/>
      <c r="C18" s="50" t="s">
        <v>1393</v>
      </c>
      <c r="D18" s="50"/>
      <c r="E18" s="50"/>
      <c r="F18" s="13" t="s">
        <v>1381</v>
      </c>
      <c r="G18" s="39"/>
      <c r="H18" s="39"/>
      <c r="I18" s="39"/>
      <c r="R18" s="48"/>
      <c r="S18" s="48"/>
      <c r="T18" s="48"/>
      <c r="U18" s="48"/>
      <c r="V18" s="48"/>
      <c r="W18" s="48"/>
      <c r="X18" s="48"/>
    </row>
    <row r="19" spans="2:25">
      <c r="B19" s="13" t="s">
        <v>1394</v>
      </c>
      <c r="C19" s="50">
        <f>CORREL(Data!AB:AB,Data!Q:Q)</f>
        <v>0.11018754699973532</v>
      </c>
      <c r="D19" s="50"/>
      <c r="E19" s="50"/>
      <c r="F19" s="13">
        <f>_xlfn.COVARIANCE.S(Data!AB:AB,Data!Q:Q)</f>
        <v>2.2107481008621264</v>
      </c>
      <c r="O19" s="3"/>
      <c r="R19" s="48"/>
      <c r="S19" s="48"/>
      <c r="T19" s="48"/>
      <c r="U19" s="48"/>
      <c r="V19" s="48"/>
      <c r="W19" s="48"/>
      <c r="X19" s="48"/>
    </row>
    <row r="20" spans="2:25">
      <c r="B20" s="13" t="s">
        <v>1387</v>
      </c>
      <c r="C20" s="50">
        <f>CORREL(Data!AB:AB,Data!R:R)</f>
        <v>3.6331708755736637E-2</v>
      </c>
      <c r="D20" s="50"/>
      <c r="E20" s="50"/>
      <c r="F20" s="13">
        <f>_xlfn.COVARIANCE.S(Data!AB:AB,Data!R:R)</f>
        <v>0.72693455881968494</v>
      </c>
      <c r="O20" s="3"/>
      <c r="R20" s="48"/>
      <c r="S20" s="48"/>
      <c r="T20" s="48"/>
      <c r="U20" s="48"/>
      <c r="V20" s="48"/>
      <c r="W20" s="48"/>
      <c r="X20" s="48"/>
    </row>
    <row r="21" spans="2:25">
      <c r="B21" s="13" t="s">
        <v>1395</v>
      </c>
      <c r="C21" s="50">
        <f>CORREL(Data!AB:AB,Data!S:S)</f>
        <v>4.1166916974829472E-2</v>
      </c>
      <c r="D21" s="50"/>
      <c r="E21" s="50"/>
      <c r="F21" s="13">
        <f>_xlfn.COVARIANCE.S(Data!AB:AB,Data!S:S)</f>
        <v>0.80626963836650567</v>
      </c>
      <c r="O21" s="3"/>
      <c r="R21" s="48"/>
      <c r="S21" s="48"/>
      <c r="T21" s="48"/>
      <c r="U21" s="48"/>
      <c r="V21" s="48"/>
      <c r="W21" s="48"/>
      <c r="X21" s="48"/>
    </row>
    <row r="22" spans="2:25">
      <c r="B22" s="13" t="s">
        <v>1396</v>
      </c>
      <c r="C22" s="50">
        <f>CORREL(Data!AB:AB,Data!T:T)</f>
        <v>1.4337420066492379E-2</v>
      </c>
      <c r="D22" s="50"/>
      <c r="E22" s="50"/>
      <c r="F22" s="13">
        <f>_xlfn.COVARIANCE.S(Data!AB:AB,Data!T:T)</f>
        <v>0.28398711775438956</v>
      </c>
      <c r="O22" s="3"/>
      <c r="R22" s="48"/>
      <c r="S22" s="48"/>
      <c r="T22" s="48"/>
      <c r="U22" s="48"/>
      <c r="V22" s="48"/>
      <c r="W22" s="48"/>
      <c r="X22" s="48"/>
    </row>
    <row r="23" spans="2:25">
      <c r="B23" s="13" t="s">
        <v>1398</v>
      </c>
      <c r="C23" s="50">
        <f>CORREL(Data!AB:AB,Data!U:U)</f>
        <v>9.5010816647709377E-3</v>
      </c>
      <c r="D23" s="50"/>
      <c r="E23" s="50"/>
      <c r="F23" s="13">
        <f>_xlfn.COVARIANCE.S(Data!AB:AB,Data!U:U)</f>
        <v>0.19331994918205028</v>
      </c>
      <c r="R23" s="48"/>
      <c r="S23" s="48"/>
      <c r="T23" s="48"/>
      <c r="U23" s="48"/>
      <c r="V23" s="48"/>
      <c r="W23" s="48"/>
      <c r="X23" s="48"/>
    </row>
    <row r="24" spans="2:25">
      <c r="B24" s="13" t="s">
        <v>1397</v>
      </c>
      <c r="C24" s="50">
        <f>CORREL(Data!AB:AB,Data!V:V)</f>
        <v>-1.0709028489977622E-2</v>
      </c>
      <c r="D24" s="50"/>
      <c r="E24" s="50"/>
      <c r="F24" s="13">
        <f>_xlfn.COVARIANCE.S(Data!AB:AB,Data!V:V)</f>
        <v>-0.23289991687187309</v>
      </c>
      <c r="R24" s="48"/>
      <c r="S24" s="48"/>
      <c r="T24" s="48"/>
      <c r="U24" s="48"/>
      <c r="V24" s="48"/>
      <c r="W24" s="48"/>
      <c r="X24" s="48"/>
    </row>
    <row r="25" spans="2:25">
      <c r="B25" s="68" t="s">
        <v>1436</v>
      </c>
      <c r="C25" s="69">
        <f>CORREL(Data!AB:AB,Data!W:W)</f>
        <v>3.957492279041655E-2</v>
      </c>
      <c r="D25" s="69"/>
      <c r="E25" s="69"/>
      <c r="F25" s="13"/>
      <c r="R25" s="48"/>
      <c r="S25" s="48"/>
      <c r="T25" s="48"/>
      <c r="U25" s="48"/>
      <c r="V25" s="48"/>
      <c r="W25" s="48"/>
      <c r="X25" s="48"/>
    </row>
    <row r="26" spans="2:25">
      <c r="R26" s="48"/>
      <c r="S26" s="48"/>
      <c r="T26" s="48"/>
      <c r="U26" s="48"/>
      <c r="V26" s="48"/>
      <c r="W26" s="48"/>
      <c r="X26" s="48"/>
    </row>
    <row r="28" spans="2:25">
      <c r="R28" s="48" t="s">
        <v>1406</v>
      </c>
      <c r="S28" s="48"/>
      <c r="T28" s="48"/>
      <c r="U28" s="48"/>
      <c r="V28" s="48"/>
      <c r="W28" s="48"/>
      <c r="X28" s="48"/>
      <c r="Y28" s="48"/>
    </row>
    <row r="29" spans="2:25">
      <c r="R29" s="48"/>
      <c r="S29" s="48"/>
      <c r="T29" s="48"/>
      <c r="U29" s="48"/>
      <c r="V29" s="48"/>
      <c r="W29" s="48"/>
      <c r="X29" s="48"/>
      <c r="Y29" s="48"/>
    </row>
    <row r="30" spans="2:25">
      <c r="H30" s="8"/>
      <c r="I30" s="8"/>
      <c r="J30" s="8"/>
      <c r="K30" s="8"/>
      <c r="L30" s="8"/>
      <c r="M30" s="8"/>
      <c r="N30" s="8"/>
      <c r="R30" s="48"/>
      <c r="S30" s="48"/>
      <c r="T30" s="48"/>
      <c r="U30" s="48"/>
      <c r="V30" s="48"/>
      <c r="W30" s="48"/>
      <c r="X30" s="48"/>
      <c r="Y30" s="48"/>
    </row>
    <row r="31" spans="2:25">
      <c r="H31" s="8"/>
      <c r="I31" s="8"/>
      <c r="J31" s="8"/>
      <c r="K31" s="8"/>
      <c r="L31" s="8"/>
      <c r="M31" s="8"/>
      <c r="N31" s="8"/>
      <c r="R31" s="48"/>
      <c r="S31" s="48"/>
      <c r="T31" s="48"/>
      <c r="U31" s="48"/>
      <c r="V31" s="48"/>
      <c r="W31" s="48"/>
      <c r="X31" s="48"/>
      <c r="Y31" s="48"/>
    </row>
    <row r="32" spans="2:25" ht="15" customHeight="1">
      <c r="H32" s="8"/>
      <c r="I32" s="8"/>
      <c r="R32" s="48"/>
      <c r="S32" s="48"/>
      <c r="T32" s="48"/>
      <c r="U32" s="48"/>
      <c r="V32" s="48"/>
      <c r="W32" s="48"/>
      <c r="X32" s="48"/>
      <c r="Y32" s="48"/>
    </row>
    <row r="33" spans="8:25">
      <c r="H33" s="8"/>
      <c r="I33" s="8"/>
      <c r="R33" s="48"/>
      <c r="S33" s="48"/>
      <c r="T33" s="48"/>
      <c r="U33" s="48"/>
      <c r="V33" s="48"/>
      <c r="W33" s="48"/>
      <c r="X33" s="48"/>
      <c r="Y33" s="48"/>
    </row>
    <row r="34" spans="8:25">
      <c r="H34" s="8"/>
      <c r="I34" s="8"/>
      <c r="R34" s="48"/>
      <c r="S34" s="48"/>
      <c r="T34" s="48"/>
      <c r="U34" s="48"/>
      <c r="V34" s="48"/>
      <c r="W34" s="48"/>
      <c r="X34" s="48"/>
      <c r="Y34" s="48"/>
    </row>
    <row r="35" spans="8:25">
      <c r="R35" s="48"/>
      <c r="S35" s="48"/>
      <c r="T35" s="48"/>
      <c r="U35" s="48"/>
      <c r="V35" s="48"/>
      <c r="W35" s="48"/>
      <c r="X35" s="48"/>
      <c r="Y35" s="48"/>
    </row>
    <row r="36" spans="8:25">
      <c r="R36" s="48"/>
      <c r="S36" s="48"/>
      <c r="T36" s="48"/>
      <c r="U36" s="48"/>
      <c r="V36" s="48"/>
      <c r="W36" s="48"/>
      <c r="X36" s="48"/>
      <c r="Y36" s="48"/>
    </row>
    <row r="37" spans="8:25">
      <c r="R37" s="48"/>
      <c r="S37" s="48"/>
      <c r="T37" s="48"/>
      <c r="U37" s="48"/>
      <c r="V37" s="48"/>
      <c r="W37" s="48"/>
      <c r="X37" s="48"/>
      <c r="Y37" s="48"/>
    </row>
    <row r="38" spans="8:25">
      <c r="R38" s="48"/>
      <c r="S38" s="48"/>
      <c r="T38" s="48"/>
      <c r="U38" s="48"/>
      <c r="V38" s="48"/>
      <c r="W38" s="48"/>
      <c r="X38" s="48"/>
      <c r="Y38" s="48"/>
    </row>
    <row r="39" spans="8:25">
      <c r="R39" s="48"/>
      <c r="S39" s="48"/>
      <c r="T39" s="48"/>
      <c r="U39" s="48"/>
      <c r="V39" s="48"/>
      <c r="W39" s="48"/>
      <c r="X39" s="48"/>
      <c r="Y39" s="48"/>
    </row>
    <row r="40" spans="8:25">
      <c r="R40" s="48"/>
      <c r="S40" s="48"/>
      <c r="T40" s="48"/>
      <c r="U40" s="48"/>
      <c r="V40" s="48"/>
      <c r="W40" s="48"/>
      <c r="X40" s="48"/>
      <c r="Y40" s="48"/>
    </row>
    <row r="41" spans="8:25">
      <c r="R41" s="48"/>
      <c r="S41" s="48"/>
      <c r="T41" s="48"/>
      <c r="U41" s="48"/>
      <c r="V41" s="48"/>
      <c r="W41" s="48"/>
      <c r="X41" s="48"/>
      <c r="Y41" s="48"/>
    </row>
    <row r="42" spans="8:25">
      <c r="R42" s="48"/>
      <c r="S42" s="48"/>
      <c r="T42" s="48"/>
      <c r="U42" s="48"/>
      <c r="V42" s="48"/>
      <c r="W42" s="48"/>
      <c r="X42" s="48"/>
      <c r="Y42" s="48"/>
    </row>
    <row r="43" spans="8:25">
      <c r="R43" s="48"/>
      <c r="S43" s="48"/>
      <c r="T43" s="48"/>
      <c r="U43" s="48"/>
      <c r="V43" s="48"/>
      <c r="W43" s="48"/>
      <c r="X43" s="48"/>
      <c r="Y43" s="48"/>
    </row>
  </sheetData>
  <mergeCells count="11">
    <mergeCell ref="R15:X26"/>
    <mergeCell ref="R2:X13"/>
    <mergeCell ref="R28:Y43"/>
    <mergeCell ref="C18:E18"/>
    <mergeCell ref="C19:E19"/>
    <mergeCell ref="C20:E20"/>
    <mergeCell ref="C21:E21"/>
    <mergeCell ref="C22:E22"/>
    <mergeCell ref="C23:E23"/>
    <mergeCell ref="C24:E24"/>
    <mergeCell ref="C25:E25"/>
  </mergeCells>
  <conditionalFormatting sqref="C19:E24">
    <cfRule type="colorScale" priority="3">
      <colorScale>
        <cfvo type="min"/>
        <cfvo type="max"/>
        <color rgb="FFFF7128"/>
        <color theme="6"/>
      </colorScale>
    </cfRule>
  </conditionalFormatting>
  <conditionalFormatting sqref="F19:F24">
    <cfRule type="colorScale" priority="2">
      <colorScale>
        <cfvo type="min"/>
        <cfvo type="max"/>
        <color rgb="FFFF7128"/>
        <color theme="6"/>
      </colorScale>
    </cfRule>
  </conditionalFormatting>
  <conditionalFormatting sqref="C19:E25">
    <cfRule type="colorScale" priority="1">
      <colorScale>
        <cfvo type="min"/>
        <cfvo type="max"/>
        <color rgb="FFFF7128"/>
        <color theme="6"/>
      </colorScale>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B42F8-4766-4F51-B818-2FAF53C6A978}">
  <dimension ref="A1:T30"/>
  <sheetViews>
    <sheetView workbookViewId="0">
      <selection activeCell="O18" sqref="O18:T30"/>
    </sheetView>
  </sheetViews>
  <sheetFormatPr defaultRowHeight="15"/>
  <cols>
    <col min="1" max="1" width="18" customWidth="1"/>
    <col min="2" max="2" width="13.85546875" customWidth="1"/>
    <col min="3" max="3" width="16.42578125" customWidth="1"/>
    <col min="4" max="4" width="11.7109375" customWidth="1"/>
    <col min="5" max="5" width="10.140625" customWidth="1"/>
    <col min="6" max="6" width="9.140625" customWidth="1"/>
    <col min="7" max="7" width="10.85546875" customWidth="1"/>
    <col min="8" max="8" width="14.85546875" customWidth="1"/>
  </cols>
  <sheetData>
    <row r="1" spans="1:7">
      <c r="A1" s="9" t="s">
        <v>1410</v>
      </c>
      <c r="B1" t="s">
        <v>1416</v>
      </c>
      <c r="C1" t="s">
        <v>1417</v>
      </c>
      <c r="D1" t="s">
        <v>1418</v>
      </c>
      <c r="E1" t="s">
        <v>1419</v>
      </c>
      <c r="F1" t="s">
        <v>1420</v>
      </c>
      <c r="G1" t="s">
        <v>1421</v>
      </c>
    </row>
    <row r="2" spans="1:7">
      <c r="A2" s="10" t="s">
        <v>138</v>
      </c>
      <c r="B2" s="11">
        <v>4.1333333333333337</v>
      </c>
      <c r="C2" s="11">
        <v>6.0666666666666664</v>
      </c>
      <c r="D2" s="11">
        <v>5.666666666666667</v>
      </c>
      <c r="E2" s="11">
        <v>5.2</v>
      </c>
      <c r="F2" s="11">
        <v>4.8666666666666663</v>
      </c>
      <c r="G2" s="11">
        <v>5.9333333333333336</v>
      </c>
    </row>
    <row r="3" spans="1:7">
      <c r="A3" s="10" t="s">
        <v>77</v>
      </c>
      <c r="B3" s="11">
        <v>4.1362229102167181</v>
      </c>
      <c r="C3" s="11">
        <v>5.7585139318885448</v>
      </c>
      <c r="D3" s="11">
        <v>5.9938080495356036</v>
      </c>
      <c r="E3" s="11">
        <v>5.4334365325077396</v>
      </c>
      <c r="F3" s="11">
        <v>4.780185758513932</v>
      </c>
      <c r="G3" s="11">
        <v>5.6873065015479876</v>
      </c>
    </row>
    <row r="4" spans="1:7">
      <c r="A4" s="10" t="s">
        <v>96</v>
      </c>
      <c r="B4" s="11">
        <v>3.9714285714285715</v>
      </c>
      <c r="C4" s="11">
        <v>5.2857142857142856</v>
      </c>
      <c r="D4" s="11">
        <v>5</v>
      </c>
      <c r="E4" s="11">
        <v>4.8571428571428568</v>
      </c>
      <c r="F4" s="11">
        <v>4.9714285714285715</v>
      </c>
      <c r="G4" s="11">
        <v>5.8</v>
      </c>
    </row>
    <row r="5" spans="1:7">
      <c r="A5" s="10" t="s">
        <v>100</v>
      </c>
      <c r="B5" s="11">
        <v>4.5421052631578949</v>
      </c>
      <c r="C5" s="11">
        <v>5.7789473684210524</v>
      </c>
      <c r="D5" s="11">
        <v>5.7894736842105265</v>
      </c>
      <c r="E5" s="11">
        <v>5.2842105263157899</v>
      </c>
      <c r="F5" s="11">
        <v>4.6842105263157894</v>
      </c>
      <c r="G5" s="11">
        <v>5.5263157894736841</v>
      </c>
    </row>
    <row r="6" spans="1:7">
      <c r="A6" s="10" t="s">
        <v>244</v>
      </c>
      <c r="B6" s="11">
        <v>6.4</v>
      </c>
      <c r="C6" s="11">
        <v>7.2</v>
      </c>
      <c r="D6" s="11">
        <v>7.2</v>
      </c>
      <c r="E6" s="11">
        <v>6.6</v>
      </c>
      <c r="F6" s="11">
        <v>6.8</v>
      </c>
      <c r="G6" s="11">
        <v>6.8</v>
      </c>
    </row>
    <row r="7" spans="1:7">
      <c r="A7" s="10" t="s">
        <v>36</v>
      </c>
      <c r="B7" s="11">
        <v>4.3725490196078427</v>
      </c>
      <c r="C7" s="11">
        <v>5.6274509803921573</v>
      </c>
      <c r="D7" s="11">
        <v>5.8039215686274508</v>
      </c>
      <c r="E7" s="11">
        <v>4.9803921568627452</v>
      </c>
      <c r="F7" s="11">
        <v>4.4117647058823533</v>
      </c>
      <c r="G7" s="11">
        <v>4.9803921568627452</v>
      </c>
    </row>
    <row r="8" spans="1:7">
      <c r="A8" s="10" t="s">
        <v>1411</v>
      </c>
      <c r="B8" s="11">
        <v>4.2891760904684979</v>
      </c>
      <c r="C8" s="11">
        <v>5.7463651050080777</v>
      </c>
      <c r="D8" s="11">
        <v>5.8610662358642971</v>
      </c>
      <c r="E8" s="11">
        <v>5.3214862681744748</v>
      </c>
      <c r="F8" s="11">
        <v>4.7495961227786756</v>
      </c>
      <c r="G8" s="11">
        <v>5.6009693053311791</v>
      </c>
    </row>
    <row r="18" spans="1:20" ht="15" customHeight="1">
      <c r="A18" s="13"/>
      <c r="B18" s="50" t="s">
        <v>1393</v>
      </c>
      <c r="C18" s="50"/>
      <c r="D18" s="39"/>
      <c r="E18" s="39"/>
      <c r="F18" s="39"/>
      <c r="O18" s="48" t="s">
        <v>1422</v>
      </c>
      <c r="P18" s="48"/>
      <c r="Q18" s="48"/>
      <c r="R18" s="48"/>
      <c r="S18" s="48"/>
      <c r="T18" s="48"/>
    </row>
    <row r="19" spans="1:20">
      <c r="A19" s="13" t="s">
        <v>1394</v>
      </c>
      <c r="B19" s="50">
        <f>CORREL(Data!AD:AD,Data!Q:Q)</f>
        <v>7.8810815118979013E-2</v>
      </c>
      <c r="C19" s="50"/>
      <c r="O19" s="48"/>
      <c r="P19" s="48"/>
      <c r="Q19" s="48"/>
      <c r="R19" s="48"/>
      <c r="S19" s="48"/>
      <c r="T19" s="48"/>
    </row>
    <row r="20" spans="1:20">
      <c r="A20" s="70" t="s">
        <v>1413</v>
      </c>
      <c r="B20" s="50">
        <f>CORREL(Data!R:R,Data!AD:AD)</f>
        <v>3.9105404333042854E-2</v>
      </c>
      <c r="C20" s="50"/>
      <c r="O20" s="48"/>
      <c r="P20" s="48"/>
      <c r="Q20" s="48"/>
      <c r="R20" s="48"/>
      <c r="S20" s="48"/>
      <c r="T20" s="48"/>
    </row>
    <row r="21" spans="1:20">
      <c r="A21" s="70" t="s">
        <v>1395</v>
      </c>
      <c r="B21" s="50">
        <f>CORREL(Data!AD:AD,Data!S:S)</f>
        <v>5.2567613535416155E-2</v>
      </c>
      <c r="C21" s="50"/>
      <c r="O21" s="48"/>
      <c r="P21" s="48"/>
      <c r="Q21" s="48"/>
      <c r="R21" s="48"/>
      <c r="S21" s="48"/>
      <c r="T21" s="48"/>
    </row>
    <row r="22" spans="1:20">
      <c r="A22" s="70" t="s">
        <v>1396</v>
      </c>
      <c r="B22" s="50">
        <f>CORREL(Data!T:T,Data!AD:AD)</f>
        <v>3.0431351876716143E-2</v>
      </c>
      <c r="C22" s="50"/>
      <c r="O22" s="48"/>
      <c r="P22" s="48"/>
      <c r="Q22" s="48"/>
      <c r="R22" s="48"/>
      <c r="S22" s="48"/>
      <c r="T22" s="48"/>
    </row>
    <row r="23" spans="1:20">
      <c r="A23" s="70" t="s">
        <v>1412</v>
      </c>
      <c r="B23" s="50">
        <f>CORREL(Data!AD:AD,Data!U:U)</f>
        <v>-1.0299864744128581E-2</v>
      </c>
      <c r="C23" s="50"/>
      <c r="O23" s="48"/>
      <c r="P23" s="48"/>
      <c r="Q23" s="48"/>
      <c r="R23" s="48"/>
      <c r="S23" s="48"/>
      <c r="T23" s="48"/>
    </row>
    <row r="24" spans="1:20">
      <c r="A24" s="70" t="s">
        <v>1414</v>
      </c>
      <c r="B24" s="50">
        <f>CORREL(Data!AD:AD,Data!V:V)</f>
        <v>-2.101959261848442E-2</v>
      </c>
      <c r="C24" s="50"/>
      <c r="O24" s="48"/>
      <c r="P24" s="48"/>
      <c r="Q24" s="48"/>
      <c r="R24" s="48"/>
      <c r="S24" s="48"/>
      <c r="T24" s="48"/>
    </row>
    <row r="25" spans="1:20">
      <c r="A25" s="70" t="s">
        <v>1436</v>
      </c>
      <c r="B25" s="50">
        <f>CORREL(Data!AD:AD,Data!W:W)</f>
        <v>3.2982091497518164E-2</v>
      </c>
      <c r="C25" s="50"/>
      <c r="O25" s="48"/>
      <c r="P25" s="48"/>
      <c r="Q25" s="48"/>
      <c r="R25" s="48"/>
      <c r="S25" s="48"/>
      <c r="T25" s="48"/>
    </row>
    <row r="26" spans="1:20">
      <c r="O26" s="48"/>
      <c r="P26" s="48"/>
      <c r="Q26" s="48"/>
      <c r="R26" s="48"/>
      <c r="S26" s="48"/>
      <c r="T26" s="48"/>
    </row>
    <row r="27" spans="1:20">
      <c r="O27" s="48"/>
      <c r="P27" s="48"/>
      <c r="Q27" s="48"/>
      <c r="R27" s="48"/>
      <c r="S27" s="48"/>
      <c r="T27" s="48"/>
    </row>
    <row r="28" spans="1:20">
      <c r="O28" s="48"/>
      <c r="P28" s="48"/>
      <c r="Q28" s="48"/>
      <c r="R28" s="48"/>
      <c r="S28" s="48"/>
      <c r="T28" s="48"/>
    </row>
    <row r="29" spans="1:20">
      <c r="O29" s="48"/>
      <c r="P29" s="48"/>
      <c r="Q29" s="48"/>
      <c r="R29" s="48"/>
      <c r="S29" s="48"/>
      <c r="T29" s="48"/>
    </row>
    <row r="30" spans="1:20">
      <c r="O30" s="48"/>
      <c r="P30" s="48"/>
      <c r="Q30" s="48"/>
      <c r="R30" s="48"/>
      <c r="S30" s="48"/>
      <c r="T30" s="48"/>
    </row>
  </sheetData>
  <mergeCells count="9">
    <mergeCell ref="B25:C25"/>
    <mergeCell ref="B23:C23"/>
    <mergeCell ref="B24:C24"/>
    <mergeCell ref="O18:T30"/>
    <mergeCell ref="B22:C22"/>
    <mergeCell ref="B18:C18"/>
    <mergeCell ref="B19:C19"/>
    <mergeCell ref="B20:C20"/>
    <mergeCell ref="B21:C21"/>
  </mergeCells>
  <conditionalFormatting sqref="B19:C19 B20:B24">
    <cfRule type="colorScale" priority="2">
      <colorScale>
        <cfvo type="min"/>
        <cfvo type="max"/>
        <color rgb="FFFF7128"/>
        <color theme="6"/>
      </colorScale>
    </cfRule>
  </conditionalFormatting>
  <conditionalFormatting sqref="B19:C25">
    <cfRule type="colorScale" priority="1">
      <colorScale>
        <cfvo type="min"/>
        <cfvo type="max"/>
        <color rgb="FFFF7128"/>
        <color theme="6"/>
      </colorScale>
    </cfRule>
  </conditionalFormatting>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A006B-2950-40F5-B72D-CB8C1B7CCCCE}">
  <dimension ref="B2:Z15"/>
  <sheetViews>
    <sheetView workbookViewId="0">
      <selection activeCell="U2" sqref="U2:Z15"/>
    </sheetView>
  </sheetViews>
  <sheetFormatPr defaultRowHeight="15"/>
  <cols>
    <col min="4" max="4" width="12.140625" customWidth="1"/>
    <col min="6" max="6" width="8.7109375" customWidth="1"/>
    <col min="7" max="7" width="13.140625" customWidth="1"/>
    <col min="9" max="9" width="12.42578125" customWidth="1"/>
    <col min="11" max="11" width="12.5703125" customWidth="1"/>
    <col min="13" max="13" width="12.140625" customWidth="1"/>
    <col min="15" max="15" width="12.85546875" customWidth="1"/>
    <col min="17" max="17" width="12.42578125" customWidth="1"/>
    <col min="19" max="19" width="12" customWidth="1"/>
  </cols>
  <sheetData>
    <row r="2" spans="2:26">
      <c r="B2" s="50"/>
      <c r="C2" s="50"/>
      <c r="D2" s="55" t="s">
        <v>38</v>
      </c>
      <c r="E2" s="55"/>
      <c r="F2" s="55" t="s">
        <v>56</v>
      </c>
      <c r="G2" s="55"/>
      <c r="H2" s="55" t="s">
        <v>187</v>
      </c>
      <c r="I2" s="55"/>
      <c r="J2" s="55" t="s">
        <v>146</v>
      </c>
      <c r="K2" s="55"/>
      <c r="L2" s="55" t="s">
        <v>105</v>
      </c>
      <c r="M2" s="55"/>
      <c r="N2" s="55" t="s">
        <v>169</v>
      </c>
      <c r="O2" s="55"/>
      <c r="P2" s="55" t="s">
        <v>181</v>
      </c>
      <c r="Q2" s="55"/>
      <c r="R2" s="55" t="s">
        <v>172</v>
      </c>
      <c r="S2" s="55"/>
      <c r="U2" s="48" t="s">
        <v>1437</v>
      </c>
      <c r="V2" s="49"/>
      <c r="W2" s="49"/>
      <c r="X2" s="49"/>
      <c r="Y2" s="49"/>
      <c r="Z2" s="49"/>
    </row>
    <row r="3" spans="2:26">
      <c r="B3" s="50"/>
      <c r="C3" s="50"/>
      <c r="D3" s="50" t="s">
        <v>1393</v>
      </c>
      <c r="E3" s="50"/>
      <c r="F3" s="50" t="s">
        <v>1393</v>
      </c>
      <c r="G3" s="50"/>
      <c r="H3" s="50" t="s">
        <v>1393</v>
      </c>
      <c r="I3" s="50"/>
      <c r="J3" s="50" t="s">
        <v>1393</v>
      </c>
      <c r="K3" s="50"/>
      <c r="L3" s="50" t="s">
        <v>1393</v>
      </c>
      <c r="M3" s="50"/>
      <c r="N3" s="50" t="s">
        <v>1393</v>
      </c>
      <c r="O3" s="50"/>
      <c r="P3" s="50" t="s">
        <v>1393</v>
      </c>
      <c r="Q3" s="50"/>
      <c r="R3" s="50" t="s">
        <v>1393</v>
      </c>
      <c r="S3" s="50"/>
      <c r="U3" s="49"/>
      <c r="V3" s="49"/>
      <c r="W3" s="49"/>
      <c r="X3" s="49"/>
      <c r="Y3" s="49"/>
      <c r="Z3" s="49"/>
    </row>
    <row r="4" spans="2:26">
      <c r="B4" s="50" t="s">
        <v>1394</v>
      </c>
      <c r="C4" s="50"/>
      <c r="D4" s="50">
        <f>CORREL(Data!Q:Q,Data!AG:AG)</f>
        <v>0.22334643455395511</v>
      </c>
      <c r="E4" s="50"/>
      <c r="F4" s="56">
        <f>CORREL(Data!AH:AH,Data!Q:Q)</f>
        <v>-0.25685090852116493</v>
      </c>
      <c r="G4" s="52"/>
      <c r="H4" s="50">
        <f>CORREL(Data!AI:AI,Data!Q:Q)</f>
        <v>4.1166663378210157E-2</v>
      </c>
      <c r="I4" s="50"/>
      <c r="J4" s="50">
        <f>CORREL(Data!AJ:AJ,Data!Q:Q)</f>
        <v>-9.2583553624320289E-2</v>
      </c>
      <c r="K4" s="50"/>
      <c r="L4" s="50">
        <f>CORREL(Data!AK:AK,Data!Q:Q)</f>
        <v>-1.9430629518174879E-2</v>
      </c>
      <c r="M4" s="50"/>
      <c r="N4" s="50">
        <f>CORREL(Data!AL:AL,Data!Q:Q)</f>
        <v>-4.5183946117204048E-2</v>
      </c>
      <c r="O4" s="50"/>
      <c r="P4" s="50">
        <f>CORREL(Data!AM:AM,Data!Q:Q)</f>
        <v>2.4226047809728247E-2</v>
      </c>
      <c r="Q4" s="50"/>
      <c r="R4" s="50">
        <f>CORREL(Data!AN:AN,Data!Q:Q)</f>
        <v>-1.9584501705078951E-2</v>
      </c>
      <c r="S4" s="50"/>
      <c r="U4" s="49"/>
      <c r="V4" s="49"/>
      <c r="W4" s="49"/>
      <c r="X4" s="49"/>
      <c r="Y4" s="49"/>
      <c r="Z4" s="49"/>
    </row>
    <row r="5" spans="2:26">
      <c r="B5" s="50" t="s">
        <v>1413</v>
      </c>
      <c r="C5" s="50"/>
      <c r="D5" s="50">
        <f>CORREL(Data!R:R,Data!AG:AG)</f>
        <v>0.21601165165630862</v>
      </c>
      <c r="E5" s="50"/>
      <c r="F5" s="56">
        <f>CORREL(Data!AH:AH,Data!R:R)</f>
        <v>-0.232257009616256</v>
      </c>
      <c r="G5" s="52"/>
      <c r="H5" s="50">
        <f>CORREL(Data!AI:AI,Data!R:R)</f>
        <v>-1.822412187974393E-3</v>
      </c>
      <c r="I5" s="50"/>
      <c r="J5" s="50">
        <f>CORREL(Data!AJ:AJ,Data!R:R)</f>
        <v>-0.12491834162097046</v>
      </c>
      <c r="K5" s="50"/>
      <c r="L5" s="50">
        <f>CORREL(Data!AK:AK,Data!R:R)</f>
        <v>8.8733214615093602E-3</v>
      </c>
      <c r="M5" s="50"/>
      <c r="N5" s="50">
        <f>CORREL(Data!AL:AL,Data!R:R)</f>
        <v>6.3298891351078008E-3</v>
      </c>
      <c r="O5" s="50"/>
      <c r="P5" s="50">
        <f>CORREL(Data!AM:AM,Data!R:R)</f>
        <v>2.6068210290145742E-2</v>
      </c>
      <c r="Q5" s="50"/>
      <c r="R5" s="50">
        <f>CORREL(Data!AN:AN,Data!R:R)</f>
        <v>3.3394444273000978E-2</v>
      </c>
      <c r="S5" s="50"/>
      <c r="U5" s="49"/>
      <c r="V5" s="49"/>
      <c r="W5" s="49"/>
      <c r="X5" s="49"/>
      <c r="Y5" s="49"/>
      <c r="Z5" s="49"/>
    </row>
    <row r="6" spans="2:26">
      <c r="B6" s="50" t="s">
        <v>1395</v>
      </c>
      <c r="C6" s="50"/>
      <c r="D6" s="50">
        <f>CORREL(Data!S:S,Data!AG:AG)</f>
        <v>0.20623033379581743</v>
      </c>
      <c r="E6" s="50"/>
      <c r="F6" s="56">
        <f>CORREL(Data!AH:AH,Data!S:S)</f>
        <v>-0.25900501275856369</v>
      </c>
      <c r="G6" s="52"/>
      <c r="H6" s="50">
        <f>CORREL(Data!AI:AI,Data!S:S)</f>
        <v>5.376064927504076E-3</v>
      </c>
      <c r="I6" s="50"/>
      <c r="J6" s="50">
        <f>CORREL(Data!AJ:AJ,Data!S:S)</f>
        <v>-0.11474699664497465</v>
      </c>
      <c r="K6" s="50"/>
      <c r="L6" s="50">
        <f>CORREL(Data!AK:AK,Data!S:S)</f>
        <v>3.1880163511485305E-3</v>
      </c>
      <c r="M6" s="50"/>
      <c r="N6" s="50">
        <f>CORREL(Data!AL:AL,Data!S:S)</f>
        <v>-2.6847255046182576E-2</v>
      </c>
      <c r="O6" s="50"/>
      <c r="P6" s="50">
        <f>CORREL(Data!AM:AM,Data!S:S)</f>
        <v>5.9028087887771593E-4</v>
      </c>
      <c r="Q6" s="50"/>
      <c r="R6" s="50">
        <f>CORREL(Data!AN:AN,Data!S:S)</f>
        <v>7.5713781821584905E-2</v>
      </c>
      <c r="S6" s="50"/>
      <c r="U6" s="49"/>
      <c r="V6" s="49"/>
      <c r="W6" s="49"/>
      <c r="X6" s="49"/>
      <c r="Y6" s="49"/>
      <c r="Z6" s="49"/>
    </row>
    <row r="7" spans="2:26">
      <c r="B7" s="50" t="s">
        <v>1396</v>
      </c>
      <c r="C7" s="50"/>
      <c r="D7" s="50">
        <f>CORREL(Data!T:T,Data!AG:AG)</f>
        <v>0.15213528643002877</v>
      </c>
      <c r="E7" s="50"/>
      <c r="F7" s="56">
        <f>CORREL(Data!AH:AH,Data!T:T)</f>
        <v>-0.22266847832807879</v>
      </c>
      <c r="G7" s="52"/>
      <c r="H7" s="50">
        <f>CORREL(Data!AI:AI,Data!T:T)</f>
        <v>1.5170874594076495E-2</v>
      </c>
      <c r="I7" s="50"/>
      <c r="J7" s="50">
        <f>CORREL(Data!AJ:AJ,Data!T:T)</f>
        <v>-0.10174979665991596</v>
      </c>
      <c r="K7" s="50"/>
      <c r="L7" s="50">
        <f>CORREL(Data!AK:AK,Data!T:T)</f>
        <v>2.9031230878563075E-2</v>
      </c>
      <c r="M7" s="50"/>
      <c r="N7" s="50">
        <f>CORREL(Data!AL:AL,Data!T:T)</f>
        <v>-1.7509481269722047E-2</v>
      </c>
      <c r="O7" s="50"/>
      <c r="P7" s="50">
        <f>CORREL(Data!AM:AM,Data!T:T)</f>
        <v>-8.2305109454164135E-3</v>
      </c>
      <c r="Q7" s="50"/>
      <c r="R7" s="50">
        <f>CORREL(Data!AN:AN,Data!T:T)</f>
        <v>5.3080004018960437E-2</v>
      </c>
      <c r="S7" s="50"/>
      <c r="U7" s="49"/>
      <c r="V7" s="49"/>
      <c r="W7" s="49"/>
      <c r="X7" s="49"/>
      <c r="Y7" s="49"/>
      <c r="Z7" s="49"/>
    </row>
    <row r="8" spans="2:26">
      <c r="B8" s="50" t="s">
        <v>1412</v>
      </c>
      <c r="C8" s="50"/>
      <c r="D8" s="50">
        <f>CORREL(Data!U:U,Data!AG:AG)</f>
        <v>9.2615091290089019E-2</v>
      </c>
      <c r="E8" s="50"/>
      <c r="F8" s="56">
        <f>CORREL(Data!AH:AH,Data!U:U)</f>
        <v>-0.14847213899995615</v>
      </c>
      <c r="G8" s="52"/>
      <c r="H8" s="50">
        <f>CORREL(Data!AI:AI,Data!U:U)</f>
        <v>1.2246714403808492E-2</v>
      </c>
      <c r="I8" s="50"/>
      <c r="J8" s="50">
        <f>CORREL(Data!AJ:AJ,Data!U:U)</f>
        <v>-7.9892591366885715E-2</v>
      </c>
      <c r="K8" s="50"/>
      <c r="L8" s="50">
        <f>CORREL(Data!AK:AK,Data!U:U)</f>
        <v>5.1601545621367859E-2</v>
      </c>
      <c r="M8" s="50"/>
      <c r="N8" s="50">
        <f>CORREL(Data!AL:AL,Data!U:U)</f>
        <v>1.4939677643231628E-2</v>
      </c>
      <c r="O8" s="50"/>
      <c r="P8" s="50">
        <f>CORREL(Data!AM:AM,Data!U:U)</f>
        <v>-1.0177859147482435E-2</v>
      </c>
      <c r="Q8" s="50"/>
      <c r="R8" s="50">
        <f>CORREL(Data!AN:AN,Data!U:U)</f>
        <v>3.2622485752303872E-2</v>
      </c>
      <c r="S8" s="50"/>
      <c r="U8" s="49"/>
      <c r="V8" s="49"/>
      <c r="W8" s="49"/>
      <c r="X8" s="49"/>
      <c r="Y8" s="49"/>
      <c r="Z8" s="49"/>
    </row>
    <row r="9" spans="2:26">
      <c r="B9" s="50" t="s">
        <v>1414</v>
      </c>
      <c r="C9" s="50"/>
      <c r="D9" s="50">
        <f>CORREL(Data!V:V,Data!AG:AG)</f>
        <v>7.6021452647351884E-2</v>
      </c>
      <c r="E9" s="50"/>
      <c r="F9" s="56">
        <f>CORREL(Data!AH:AH,Data!V:V)</f>
        <v>-9.8869890150190279E-2</v>
      </c>
      <c r="G9" s="52"/>
      <c r="H9" s="50">
        <f>CORREL(Data!AI:AI,Data!V:V)</f>
        <v>-7.8916227309503758E-3</v>
      </c>
      <c r="I9" s="50"/>
      <c r="J9" s="50">
        <f>CORREL(Data!AJ:AJ,Data!V:V)</f>
        <v>-0.10930853215223001</v>
      </c>
      <c r="K9" s="50"/>
      <c r="L9" s="50">
        <f>CORREL(Data!AK:AK,Data!V:V)</f>
        <v>2.0561002391393732E-2</v>
      </c>
      <c r="M9" s="50"/>
      <c r="N9" s="50">
        <f>CORREL(Data!AL:AL,Data!V:V)</f>
        <v>2.6719727037398833E-2</v>
      </c>
      <c r="O9" s="50"/>
      <c r="P9" s="50">
        <f>CORREL(Data!AM:AM,Data!V:V)</f>
        <v>-8.6208961570538502E-3</v>
      </c>
      <c r="Q9" s="50"/>
      <c r="R9" s="50">
        <f>CORREL(Data!AN:AN,Data!V:V)</f>
        <v>6.3609036440802513E-2</v>
      </c>
      <c r="S9" s="50"/>
      <c r="U9" s="49"/>
      <c r="V9" s="49"/>
      <c r="W9" s="49"/>
      <c r="X9" s="49"/>
      <c r="Y9" s="49"/>
      <c r="Z9" s="49"/>
    </row>
    <row r="10" spans="2:26">
      <c r="B10" s="50" t="s">
        <v>1436</v>
      </c>
      <c r="C10" s="50"/>
      <c r="D10" s="50">
        <f>CORREL(Data!V:V,Data!AG:AG)</f>
        <v>7.6021452647351884E-2</v>
      </c>
      <c r="E10" s="50"/>
      <c r="F10" s="56">
        <f>CORREL(Data!AH:AH,Data!W:W)</f>
        <v>-0.24265529431389174</v>
      </c>
      <c r="G10" s="52"/>
      <c r="H10" s="50">
        <f>CORREL(Data!AI:AI,Data!W:W)</f>
        <v>1.2629800200331956E-2</v>
      </c>
      <c r="I10" s="50"/>
      <c r="J10" s="50">
        <f>CORREL(Data!AJ:AJ,Data!W:W)</f>
        <v>-0.12524851410350238</v>
      </c>
      <c r="K10" s="50"/>
      <c r="L10" s="50">
        <f>CORREL(Data!AK:AK,Data!W:W)</f>
        <v>1.9073932614433492E-2</v>
      </c>
      <c r="M10" s="50"/>
      <c r="N10" s="50">
        <f>CORREL(Data!AL:AL,Data!W:W)</f>
        <v>-7.6150920815757717E-3</v>
      </c>
      <c r="O10" s="50"/>
      <c r="P10" s="50">
        <f>CORREL(Data!AM:AM,Data!W:W)</f>
        <v>4.5802477960562816E-3</v>
      </c>
      <c r="Q10" s="50"/>
      <c r="R10" s="50">
        <f>CORREL(Data!AN:AN,Data!W:W)</f>
        <v>4.8190483489739644E-2</v>
      </c>
      <c r="S10" s="50"/>
      <c r="U10" s="49"/>
      <c r="V10" s="49"/>
      <c r="W10" s="49"/>
      <c r="X10" s="49"/>
      <c r="Y10" s="49"/>
      <c r="Z10" s="49"/>
    </row>
    <row r="11" spans="2:26">
      <c r="U11" s="49"/>
      <c r="V11" s="49"/>
      <c r="W11" s="49"/>
      <c r="X11" s="49"/>
      <c r="Y11" s="49"/>
      <c r="Z11" s="49"/>
    </row>
    <row r="12" spans="2:26">
      <c r="U12" s="49"/>
      <c r="V12" s="49"/>
      <c r="W12" s="49"/>
      <c r="X12" s="49"/>
      <c r="Y12" s="49"/>
      <c r="Z12" s="49"/>
    </row>
    <row r="13" spans="2:26">
      <c r="U13" s="49"/>
      <c r="V13" s="49"/>
      <c r="W13" s="49"/>
      <c r="X13" s="49"/>
      <c r="Y13" s="49"/>
      <c r="Z13" s="49"/>
    </row>
    <row r="14" spans="2:26">
      <c r="U14" s="49"/>
      <c r="V14" s="49"/>
      <c r="W14" s="49"/>
      <c r="X14" s="49"/>
      <c r="Y14" s="49"/>
      <c r="Z14" s="49"/>
    </row>
    <row r="15" spans="2:26">
      <c r="U15" s="49"/>
      <c r="V15" s="49"/>
      <c r="W15" s="49"/>
      <c r="X15" s="49"/>
      <c r="Y15" s="49"/>
      <c r="Z15" s="49"/>
    </row>
  </sheetData>
  <mergeCells count="81">
    <mergeCell ref="B9:C9"/>
    <mergeCell ref="B10:C10"/>
    <mergeCell ref="D3:E3"/>
    <mergeCell ref="D4:E4"/>
    <mergeCell ref="D5:E5"/>
    <mergeCell ref="D6:E6"/>
    <mergeCell ref="D7:E7"/>
    <mergeCell ref="D8:E8"/>
    <mergeCell ref="D9:E9"/>
    <mergeCell ref="D10:E10"/>
    <mergeCell ref="B4:C4"/>
    <mergeCell ref="B5:C5"/>
    <mergeCell ref="B6:C6"/>
    <mergeCell ref="B7:C7"/>
    <mergeCell ref="B8:C8"/>
    <mergeCell ref="D2:E2"/>
    <mergeCell ref="B2:C3"/>
    <mergeCell ref="F2:G2"/>
    <mergeCell ref="F3:G3"/>
    <mergeCell ref="H2:I2"/>
    <mergeCell ref="H3:I3"/>
    <mergeCell ref="P2:Q2"/>
    <mergeCell ref="P3:Q3"/>
    <mergeCell ref="F4:G4"/>
    <mergeCell ref="F5:G5"/>
    <mergeCell ref="F6:G6"/>
    <mergeCell ref="J4:K4"/>
    <mergeCell ref="J5:K5"/>
    <mergeCell ref="J6:K6"/>
    <mergeCell ref="J2:K2"/>
    <mergeCell ref="J3:K3"/>
    <mergeCell ref="L2:M2"/>
    <mergeCell ref="L3:M3"/>
    <mergeCell ref="N2:O2"/>
    <mergeCell ref="N3:O3"/>
    <mergeCell ref="F8:G8"/>
    <mergeCell ref="F9:G9"/>
    <mergeCell ref="F10:G10"/>
    <mergeCell ref="H4:I4"/>
    <mergeCell ref="H5:I5"/>
    <mergeCell ref="H6:I6"/>
    <mergeCell ref="H7:I7"/>
    <mergeCell ref="H8:I8"/>
    <mergeCell ref="H9:I9"/>
    <mergeCell ref="H10:I10"/>
    <mergeCell ref="F7:G7"/>
    <mergeCell ref="J8:K8"/>
    <mergeCell ref="J9:K9"/>
    <mergeCell ref="J10:K10"/>
    <mergeCell ref="L4:M4"/>
    <mergeCell ref="L5:M5"/>
    <mergeCell ref="L6:M6"/>
    <mergeCell ref="L7:M7"/>
    <mergeCell ref="L8:M8"/>
    <mergeCell ref="L9:M9"/>
    <mergeCell ref="L10:M10"/>
    <mergeCell ref="J7:K7"/>
    <mergeCell ref="N10:O10"/>
    <mergeCell ref="P4:Q4"/>
    <mergeCell ref="P5:Q5"/>
    <mergeCell ref="P6:Q6"/>
    <mergeCell ref="P7:Q7"/>
    <mergeCell ref="P8:Q8"/>
    <mergeCell ref="P9:Q9"/>
    <mergeCell ref="P10:Q10"/>
    <mergeCell ref="N4:O4"/>
    <mergeCell ref="N5:O5"/>
    <mergeCell ref="N6:O6"/>
    <mergeCell ref="N7:O7"/>
    <mergeCell ref="N8:O8"/>
    <mergeCell ref="N9:O9"/>
    <mergeCell ref="R8:S8"/>
    <mergeCell ref="R9:S9"/>
    <mergeCell ref="R10:S10"/>
    <mergeCell ref="U2:Z15"/>
    <mergeCell ref="R2:S2"/>
    <mergeCell ref="R3:S3"/>
    <mergeCell ref="R4:S4"/>
    <mergeCell ref="R5:S5"/>
    <mergeCell ref="R6:S6"/>
    <mergeCell ref="R7:S7"/>
  </mergeCells>
  <conditionalFormatting sqref="D4:E10">
    <cfRule type="colorScale" priority="9">
      <colorScale>
        <cfvo type="min"/>
        <cfvo type="max"/>
        <color rgb="FFFF7128"/>
        <color rgb="FF92D050"/>
      </colorScale>
    </cfRule>
  </conditionalFormatting>
  <conditionalFormatting sqref="D4:S10">
    <cfRule type="colorScale" priority="1">
      <colorScale>
        <cfvo type="min"/>
        <cfvo type="max"/>
        <color rgb="FFFF7128"/>
        <color rgb="FF92D050"/>
      </colorScale>
    </cfRule>
  </conditionalFormatting>
  <conditionalFormatting sqref="F4:G10">
    <cfRule type="colorScale" priority="8">
      <colorScale>
        <cfvo type="min"/>
        <cfvo type="max"/>
        <color rgb="FFFF7128"/>
        <color rgb="FF92D050"/>
      </colorScale>
    </cfRule>
  </conditionalFormatting>
  <conditionalFormatting sqref="H4:I10">
    <cfRule type="colorScale" priority="7">
      <colorScale>
        <cfvo type="min"/>
        <cfvo type="max"/>
        <color rgb="FFFF7128"/>
        <color rgb="FF92D050"/>
      </colorScale>
    </cfRule>
  </conditionalFormatting>
  <conditionalFormatting sqref="J4:K10">
    <cfRule type="colorScale" priority="6">
      <colorScale>
        <cfvo type="min"/>
        <cfvo type="max"/>
        <color rgb="FFFF7128"/>
        <color rgb="FF92D050"/>
      </colorScale>
    </cfRule>
  </conditionalFormatting>
  <conditionalFormatting sqref="L4:M10">
    <cfRule type="colorScale" priority="5">
      <colorScale>
        <cfvo type="min"/>
        <cfvo type="max"/>
        <color rgb="FFFF7128"/>
        <color rgb="FF92D050"/>
      </colorScale>
    </cfRule>
  </conditionalFormatting>
  <conditionalFormatting sqref="N4:O10">
    <cfRule type="colorScale" priority="4">
      <colorScale>
        <cfvo type="min"/>
        <cfvo type="max"/>
        <color rgb="FFFF7128"/>
        <color rgb="FF92D050"/>
      </colorScale>
    </cfRule>
  </conditionalFormatting>
  <conditionalFormatting sqref="P4:Q10">
    <cfRule type="colorScale" priority="3">
      <colorScale>
        <cfvo type="min"/>
        <cfvo type="max"/>
        <color rgb="FFFF7128"/>
        <color rgb="FF92D050"/>
      </colorScale>
    </cfRule>
  </conditionalFormatting>
  <conditionalFormatting sqref="R4:S10">
    <cfRule type="colorScale" priority="2">
      <colorScale>
        <cfvo type="min"/>
        <cfvo type="max"/>
        <color rgb="FFFF7128"/>
        <color rgb="FF92D050"/>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A298F-1C80-457C-8277-3ADAED45224A}">
  <dimension ref="B2:W10"/>
  <sheetViews>
    <sheetView workbookViewId="0">
      <selection activeCell="O2" sqref="O2:W10"/>
    </sheetView>
  </sheetViews>
  <sheetFormatPr defaultRowHeight="15"/>
  <cols>
    <col min="4" max="4" width="11.42578125" customWidth="1"/>
    <col min="5" max="5" width="10.42578125" customWidth="1"/>
    <col min="6" max="6" width="10.7109375" customWidth="1"/>
    <col min="7" max="7" width="11" customWidth="1"/>
    <col min="8" max="8" width="11.7109375" customWidth="1"/>
    <col min="9" max="10" width="11.28515625" customWidth="1"/>
    <col min="11" max="11" width="10.28515625" customWidth="1"/>
    <col min="12" max="12" width="12.5703125" customWidth="1"/>
    <col min="13" max="13" width="10" customWidth="1"/>
  </cols>
  <sheetData>
    <row r="2" spans="2:23">
      <c r="B2" s="50"/>
      <c r="C2" s="50"/>
      <c r="D2" s="55" t="s">
        <v>28</v>
      </c>
      <c r="E2" s="55"/>
      <c r="F2" s="55" t="s">
        <v>50</v>
      </c>
      <c r="G2" s="55"/>
      <c r="H2" s="55" t="s">
        <v>70</v>
      </c>
      <c r="I2" s="55"/>
      <c r="J2" s="55" t="s">
        <v>420</v>
      </c>
      <c r="K2" s="55"/>
      <c r="L2" s="55" t="s">
        <v>627</v>
      </c>
      <c r="M2" s="55"/>
      <c r="O2" s="48" t="s">
        <v>1442</v>
      </c>
      <c r="P2" s="48"/>
      <c r="Q2" s="48"/>
      <c r="R2" s="48"/>
      <c r="S2" s="48"/>
      <c r="T2" s="48"/>
      <c r="U2" s="48"/>
      <c r="V2" s="48"/>
      <c r="W2" s="48"/>
    </row>
    <row r="3" spans="2:23">
      <c r="B3" s="50"/>
      <c r="C3" s="50"/>
      <c r="D3" s="50" t="s">
        <v>1393</v>
      </c>
      <c r="E3" s="50"/>
      <c r="F3" s="50" t="s">
        <v>1393</v>
      </c>
      <c r="G3" s="50"/>
      <c r="H3" s="50" t="s">
        <v>1393</v>
      </c>
      <c r="I3" s="50"/>
      <c r="J3" s="50" t="s">
        <v>1393</v>
      </c>
      <c r="K3" s="50"/>
      <c r="L3" s="50" t="s">
        <v>1393</v>
      </c>
      <c r="M3" s="50"/>
      <c r="O3" s="48"/>
      <c r="P3" s="48"/>
      <c r="Q3" s="48"/>
      <c r="R3" s="48"/>
      <c r="S3" s="48"/>
      <c r="T3" s="48"/>
      <c r="U3" s="48"/>
      <c r="V3" s="48"/>
      <c r="W3" s="48"/>
    </row>
    <row r="4" spans="2:23">
      <c r="B4" s="50" t="s">
        <v>1394</v>
      </c>
      <c r="C4" s="50"/>
      <c r="D4" s="50">
        <f>CORREL(Data!G:G,Data!Q:Q)</f>
        <v>0.10407231117377633</v>
      </c>
      <c r="E4" s="50"/>
      <c r="F4" s="56">
        <f>CORREL(Data!H:H,Data!Q:Q)</f>
        <v>4.8920391810167267E-3</v>
      </c>
      <c r="G4" s="52"/>
      <c r="H4" s="50">
        <f>CORREL(Data!I:I, Data!Q:Q)</f>
        <v>0.10311931481144734</v>
      </c>
      <c r="I4" s="50"/>
      <c r="J4" s="50">
        <f>CORREL(Data!J:J,Data!Q:Q)</f>
        <v>3.4564499098402438E-2</v>
      </c>
      <c r="K4" s="50"/>
      <c r="L4" s="50">
        <f>CORREL(Data!K:K,Data!Q:Q)</f>
        <v>3.6143097731566477E-3</v>
      </c>
      <c r="M4" s="50"/>
      <c r="O4" s="48"/>
      <c r="P4" s="48"/>
      <c r="Q4" s="48"/>
      <c r="R4" s="48"/>
      <c r="S4" s="48"/>
      <c r="T4" s="48"/>
      <c r="U4" s="48"/>
      <c r="V4" s="48"/>
      <c r="W4" s="48"/>
    </row>
    <row r="5" spans="2:23">
      <c r="B5" s="50" t="s">
        <v>1413</v>
      </c>
      <c r="C5" s="50"/>
      <c r="D5" s="50">
        <f>CORREL(Data!G:G,Data!R:R)</f>
        <v>0.120724615709435</v>
      </c>
      <c r="E5" s="50"/>
      <c r="F5" s="56">
        <f>CORREL(Data!H:H,Data!R:R)</f>
        <v>1.6190265490826791E-2</v>
      </c>
      <c r="G5" s="52"/>
      <c r="H5" s="50">
        <f>CORREL(Data!I:I,Data!R:R)</f>
        <v>2.77787407206017E-2</v>
      </c>
      <c r="I5" s="50"/>
      <c r="J5" s="50">
        <f>CORREL(Data!J:J,Data!R:R)</f>
        <v>6.2352680314945716E-2</v>
      </c>
      <c r="K5" s="50"/>
      <c r="L5" s="50">
        <f>CORREL(Data!K:K,Data!R:R)</f>
        <v>2.1375898997117684E-2</v>
      </c>
      <c r="M5" s="50"/>
      <c r="O5" s="48"/>
      <c r="P5" s="48"/>
      <c r="Q5" s="48"/>
      <c r="R5" s="48"/>
      <c r="S5" s="48"/>
      <c r="T5" s="48"/>
      <c r="U5" s="48"/>
      <c r="V5" s="48"/>
      <c r="W5" s="48"/>
    </row>
    <row r="6" spans="2:23">
      <c r="B6" s="50" t="s">
        <v>1395</v>
      </c>
      <c r="C6" s="50"/>
      <c r="D6" s="50">
        <f>CORREL(Data!G:G,Data!S:S)</f>
        <v>0.10955148971841176</v>
      </c>
      <c r="E6" s="50"/>
      <c r="F6" s="56">
        <f>CORREL(Data!H:H,Data!S:S)</f>
        <v>5.6796604437760025E-3</v>
      </c>
      <c r="G6" s="52"/>
      <c r="H6" s="50">
        <f>CORREL(Data!I:I,Data!S:S)</f>
        <v>6.8276357999259407E-2</v>
      </c>
      <c r="I6" s="50"/>
      <c r="J6" s="50">
        <f>CORREL(Data!J:J,Data!S:S)</f>
        <v>4.2953627432536133E-2</v>
      </c>
      <c r="K6" s="50"/>
      <c r="L6" s="50">
        <f>CORREL(Data!K:K,Data!S:S)</f>
        <v>2.4687220722456164E-2</v>
      </c>
      <c r="M6" s="50"/>
      <c r="O6" s="48"/>
      <c r="P6" s="48"/>
      <c r="Q6" s="48"/>
      <c r="R6" s="48"/>
      <c r="S6" s="48"/>
      <c r="T6" s="48"/>
      <c r="U6" s="48"/>
      <c r="V6" s="48"/>
      <c r="W6" s="48"/>
    </row>
    <row r="7" spans="2:23">
      <c r="B7" s="50" t="s">
        <v>1396</v>
      </c>
      <c r="C7" s="50"/>
      <c r="D7" s="50">
        <f>CORREL(Data!G:G,Data!T:T)</f>
        <v>0.12337814766167737</v>
      </c>
      <c r="E7" s="50"/>
      <c r="F7" s="56">
        <f>CORREL(Data!H:H,Data!T:T)</f>
        <v>-7.9244832299450261E-3</v>
      </c>
      <c r="G7" s="52"/>
      <c r="H7" s="50">
        <f>CORREL(Data!I:I,Data!T:T)</f>
        <v>5.996935461188798E-2</v>
      </c>
      <c r="I7" s="50"/>
      <c r="J7" s="50">
        <f>CORREL(Data!J:J,Data!T:T)</f>
        <v>3.365796819302358E-2</v>
      </c>
      <c r="K7" s="50"/>
      <c r="L7" s="50">
        <f>CORREL(Data!K:K,Data!T:T)</f>
        <v>4.884233108190681E-2</v>
      </c>
      <c r="M7" s="50"/>
      <c r="O7" s="48"/>
      <c r="P7" s="48"/>
      <c r="Q7" s="48"/>
      <c r="R7" s="48"/>
      <c r="S7" s="48"/>
      <c r="T7" s="48"/>
      <c r="U7" s="48"/>
      <c r="V7" s="48"/>
      <c r="W7" s="48"/>
    </row>
    <row r="8" spans="2:23">
      <c r="B8" s="50" t="s">
        <v>1412</v>
      </c>
      <c r="C8" s="50"/>
      <c r="D8" s="50">
        <f>CORREL(Data!G:G,Data!U:U)</f>
        <v>0.11845662401079707</v>
      </c>
      <c r="E8" s="50"/>
      <c r="F8" s="56">
        <f>CORREL(Data!H:H,Data!U:U)</f>
        <v>3.7211386405437391E-2</v>
      </c>
      <c r="G8" s="52"/>
      <c r="H8" s="50">
        <f>CORREL(Data!I:I,Data!U:U)</f>
        <v>5.9247837725717553E-2</v>
      </c>
      <c r="I8" s="50"/>
      <c r="J8" s="50">
        <f>CORREL(Data!J:J,Data!U:U)</f>
        <v>4.0793781728663707E-2</v>
      </c>
      <c r="K8" s="50"/>
      <c r="L8" s="50">
        <f>CORREL(Data!K:K,Data!U:U)</f>
        <v>1.4484287954724388E-2</v>
      </c>
      <c r="M8" s="50"/>
      <c r="O8" s="48"/>
      <c r="P8" s="48"/>
      <c r="Q8" s="48"/>
      <c r="R8" s="48"/>
      <c r="S8" s="48"/>
      <c r="T8" s="48"/>
      <c r="U8" s="48"/>
      <c r="V8" s="48"/>
      <c r="W8" s="48"/>
    </row>
    <row r="9" spans="2:23">
      <c r="B9" s="50" t="s">
        <v>1414</v>
      </c>
      <c r="C9" s="50"/>
      <c r="D9" s="50">
        <f>CORREL(Data!G:G,Data!V:V)</f>
        <v>0.12300426373425861</v>
      </c>
      <c r="E9" s="50"/>
      <c r="F9" s="56">
        <f>CORREL(Data!H:H,Data!V:V)</f>
        <v>7.2170133393909874E-2</v>
      </c>
      <c r="G9" s="52"/>
      <c r="H9" s="50">
        <f>CORREL(Data!I:I,Data!V:V)</f>
        <v>8.4749554146836784E-2</v>
      </c>
      <c r="I9" s="50"/>
      <c r="J9" s="50">
        <f>CORREL(Data!J:J,Data!V:V)</f>
        <v>-8.6208961570538693E-3</v>
      </c>
      <c r="K9" s="50"/>
      <c r="L9" s="50">
        <f>CORREL(Data!K:K,Data!V:V)</f>
        <v>3.6075278501191473E-2</v>
      </c>
      <c r="M9" s="50"/>
      <c r="O9" s="48"/>
      <c r="P9" s="48"/>
      <c r="Q9" s="48"/>
      <c r="R9" s="48"/>
      <c r="S9" s="48"/>
      <c r="T9" s="48"/>
      <c r="U9" s="48"/>
      <c r="V9" s="48"/>
      <c r="W9" s="48"/>
    </row>
    <row r="10" spans="2:23">
      <c r="B10" s="50" t="s">
        <v>1436</v>
      </c>
      <c r="C10" s="50"/>
      <c r="D10" s="50">
        <f>CORREL(Data!G:G,Data!W:W)</f>
        <v>0.14068574917826143</v>
      </c>
      <c r="E10" s="50"/>
      <c r="F10" s="56">
        <f>CORREL(Data!H:H,Data!W:W)</f>
        <v>2.6821471006483241E-2</v>
      </c>
      <c r="G10" s="52"/>
      <c r="H10" s="50">
        <f>CORREL(Data!I:I,Data!W:W)</f>
        <v>8.1350021744328885E-2</v>
      </c>
      <c r="I10" s="50"/>
      <c r="J10" s="50">
        <f>CORREL(Data!J:J,Data!W:W)</f>
        <v>4.0598784457239592E-2</v>
      </c>
      <c r="K10" s="50"/>
      <c r="L10" s="50">
        <f>CORREL(Data!K:K,Data!W:W)</f>
        <v>3.0069844499605019E-2</v>
      </c>
      <c r="M10" s="50"/>
      <c r="O10" s="48"/>
      <c r="P10" s="48"/>
      <c r="Q10" s="48"/>
      <c r="R10" s="48"/>
      <c r="S10" s="48"/>
      <c r="T10" s="48"/>
      <c r="U10" s="48"/>
      <c r="V10" s="48"/>
      <c r="W10" s="48"/>
    </row>
  </sheetData>
  <mergeCells count="54">
    <mergeCell ref="O2:W10"/>
    <mergeCell ref="B10:C10"/>
    <mergeCell ref="D10:E10"/>
    <mergeCell ref="F10:G10"/>
    <mergeCell ref="H10:I10"/>
    <mergeCell ref="J10:K10"/>
    <mergeCell ref="L10:M10"/>
    <mergeCell ref="B9:C9"/>
    <mergeCell ref="D9:E9"/>
    <mergeCell ref="F9:G9"/>
    <mergeCell ref="H9:I9"/>
    <mergeCell ref="J9:K9"/>
    <mergeCell ref="L9:M9"/>
    <mergeCell ref="B8:C8"/>
    <mergeCell ref="D8:E8"/>
    <mergeCell ref="F8:G8"/>
    <mergeCell ref="H8:I8"/>
    <mergeCell ref="J8:K8"/>
    <mergeCell ref="L8:M8"/>
    <mergeCell ref="B7:C7"/>
    <mergeCell ref="D7:E7"/>
    <mergeCell ref="F7:G7"/>
    <mergeCell ref="H7:I7"/>
    <mergeCell ref="J7:K7"/>
    <mergeCell ref="L7:M7"/>
    <mergeCell ref="H3:I3"/>
    <mergeCell ref="L6:M6"/>
    <mergeCell ref="B5:C5"/>
    <mergeCell ref="D5:E5"/>
    <mergeCell ref="F5:G5"/>
    <mergeCell ref="H5:I5"/>
    <mergeCell ref="J5:K5"/>
    <mergeCell ref="L5:M5"/>
    <mergeCell ref="B6:C6"/>
    <mergeCell ref="D6:E6"/>
    <mergeCell ref="F6:G6"/>
    <mergeCell ref="H6:I6"/>
    <mergeCell ref="J6:K6"/>
    <mergeCell ref="J3:K3"/>
    <mergeCell ref="L3:M3"/>
    <mergeCell ref="B4:C4"/>
    <mergeCell ref="D4:E4"/>
    <mergeCell ref="F4:G4"/>
    <mergeCell ref="H4:I4"/>
    <mergeCell ref="J4:K4"/>
    <mergeCell ref="L4:M4"/>
    <mergeCell ref="B2:C3"/>
    <mergeCell ref="D2:E2"/>
    <mergeCell ref="F2:G2"/>
    <mergeCell ref="H2:I2"/>
    <mergeCell ref="J2:K2"/>
    <mergeCell ref="L2:M2"/>
    <mergeCell ref="D3:E3"/>
    <mergeCell ref="F3:G3"/>
  </mergeCells>
  <conditionalFormatting sqref="D4:E10">
    <cfRule type="colorScale" priority="6">
      <colorScale>
        <cfvo type="min"/>
        <cfvo type="max"/>
        <color rgb="FFFF7128"/>
        <color rgb="FF92D050"/>
      </colorScale>
    </cfRule>
  </conditionalFormatting>
  <conditionalFormatting sqref="D4:M10">
    <cfRule type="colorScale" priority="1">
      <colorScale>
        <cfvo type="min"/>
        <cfvo type="max"/>
        <color rgb="FFFF7128"/>
        <color rgb="FF92D050"/>
      </colorScale>
    </cfRule>
  </conditionalFormatting>
  <conditionalFormatting sqref="F4:G10">
    <cfRule type="colorScale" priority="5">
      <colorScale>
        <cfvo type="min"/>
        <cfvo type="max"/>
        <color rgb="FFFF7128"/>
        <color rgb="FF92D050"/>
      </colorScale>
    </cfRule>
  </conditionalFormatting>
  <conditionalFormatting sqref="H4:I10">
    <cfRule type="colorScale" priority="4">
      <colorScale>
        <cfvo type="min"/>
        <cfvo type="max"/>
        <color rgb="FFFF7128"/>
        <color rgb="FF92D050"/>
      </colorScale>
    </cfRule>
  </conditionalFormatting>
  <conditionalFormatting sqref="J4:K10">
    <cfRule type="colorScale" priority="3">
      <colorScale>
        <cfvo type="min"/>
        <cfvo type="max"/>
        <color rgb="FFFF7128"/>
        <color rgb="FF92D050"/>
      </colorScale>
    </cfRule>
  </conditionalFormatting>
  <conditionalFormatting sqref="L4:M10">
    <cfRule type="colorScale" priority="2">
      <colorScale>
        <cfvo type="min"/>
        <cfvo type="max"/>
        <color rgb="FFFF7128"/>
        <color rgb="FF92D050"/>
      </colorScale>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E30D3-C080-4266-AF36-728C3A36EE62}">
  <dimension ref="B3:AA39"/>
  <sheetViews>
    <sheetView workbookViewId="0">
      <selection activeCell="H3" sqref="H3:AA16"/>
    </sheetView>
  </sheetViews>
  <sheetFormatPr defaultRowHeight="15"/>
  <cols>
    <col min="5" max="5" width="12.42578125" customWidth="1"/>
    <col min="6" max="6" width="21.7109375" customWidth="1"/>
  </cols>
  <sheetData>
    <row r="3" spans="2:27" ht="15" customHeight="1">
      <c r="B3" s="59" t="s">
        <v>1441</v>
      </c>
      <c r="C3" s="54"/>
      <c r="D3" s="50" t="s">
        <v>1393</v>
      </c>
      <c r="E3" s="50"/>
      <c r="H3" s="57" t="s">
        <v>1439</v>
      </c>
      <c r="I3" s="57"/>
      <c r="J3" s="57"/>
      <c r="K3" s="57"/>
      <c r="L3" s="57"/>
      <c r="M3" s="57"/>
      <c r="N3" s="57"/>
      <c r="O3" s="57"/>
      <c r="P3" s="57"/>
      <c r="Q3" s="57"/>
      <c r="R3" s="57"/>
      <c r="S3" s="57"/>
      <c r="T3" s="57"/>
      <c r="U3" s="57"/>
      <c r="V3" s="57"/>
      <c r="W3" s="57"/>
      <c r="X3" s="57"/>
      <c r="Y3" s="57"/>
      <c r="Z3" s="57"/>
      <c r="AA3" s="57"/>
    </row>
    <row r="4" spans="2:27" ht="15" customHeight="1">
      <c r="B4" s="50" t="s">
        <v>1394</v>
      </c>
      <c r="C4" s="50"/>
      <c r="D4" s="50">
        <f>CORREL(Data!Q:Q,Data!AA:AA)</f>
        <v>4.4326495003127768E-3</v>
      </c>
      <c r="E4" s="50"/>
      <c r="H4" s="57"/>
      <c r="I4" s="57"/>
      <c r="J4" s="57"/>
      <c r="K4" s="57"/>
      <c r="L4" s="57"/>
      <c r="M4" s="57"/>
      <c r="N4" s="57"/>
      <c r="O4" s="57"/>
      <c r="P4" s="57"/>
      <c r="Q4" s="57"/>
      <c r="R4" s="57"/>
      <c r="S4" s="57"/>
      <c r="T4" s="57"/>
      <c r="U4" s="57"/>
      <c r="V4" s="57"/>
      <c r="W4" s="57"/>
      <c r="X4" s="57"/>
      <c r="Y4" s="57"/>
      <c r="Z4" s="57"/>
      <c r="AA4" s="57"/>
    </row>
    <row r="5" spans="2:27">
      <c r="B5" s="50" t="s">
        <v>1413</v>
      </c>
      <c r="C5" s="50"/>
      <c r="D5" s="50">
        <f>CORREL(Data!R:R,Data!AA:AA)</f>
        <v>-1.8699326011624759E-2</v>
      </c>
      <c r="E5" s="50"/>
      <c r="H5" s="57"/>
      <c r="I5" s="57"/>
      <c r="J5" s="57"/>
      <c r="K5" s="57"/>
      <c r="L5" s="57"/>
      <c r="M5" s="57"/>
      <c r="N5" s="57"/>
      <c r="O5" s="57"/>
      <c r="P5" s="57"/>
      <c r="Q5" s="57"/>
      <c r="R5" s="57"/>
      <c r="S5" s="57"/>
      <c r="T5" s="57"/>
      <c r="U5" s="57"/>
      <c r="V5" s="57"/>
      <c r="W5" s="57"/>
      <c r="X5" s="57"/>
      <c r="Y5" s="57"/>
      <c r="Z5" s="57"/>
      <c r="AA5" s="57"/>
    </row>
    <row r="6" spans="2:27">
      <c r="B6" s="50" t="s">
        <v>1395</v>
      </c>
      <c r="C6" s="50"/>
      <c r="D6" s="50">
        <f>CORREL(Data!S:S,Data!AA:AA)</f>
        <v>-1.4382716289805329E-3</v>
      </c>
      <c r="E6" s="50"/>
      <c r="H6" s="57"/>
      <c r="I6" s="57"/>
      <c r="J6" s="57"/>
      <c r="K6" s="57"/>
      <c r="L6" s="57"/>
      <c r="M6" s="57"/>
      <c r="N6" s="57"/>
      <c r="O6" s="57"/>
      <c r="P6" s="57"/>
      <c r="Q6" s="57"/>
      <c r="R6" s="57"/>
      <c r="S6" s="57"/>
      <c r="T6" s="57"/>
      <c r="U6" s="57"/>
      <c r="V6" s="57"/>
      <c r="W6" s="57"/>
      <c r="X6" s="57"/>
      <c r="Y6" s="57"/>
      <c r="Z6" s="57"/>
      <c r="AA6" s="57"/>
    </row>
    <row r="7" spans="2:27">
      <c r="B7" s="50" t="s">
        <v>1396</v>
      </c>
      <c r="C7" s="50"/>
      <c r="D7" s="50">
        <f>CORREL(Data!T:T,Data!AA:AA)</f>
        <v>-3.3631972520809877E-2</v>
      </c>
      <c r="E7" s="50"/>
      <c r="H7" s="57"/>
      <c r="I7" s="57"/>
      <c r="J7" s="57"/>
      <c r="K7" s="57"/>
      <c r="L7" s="57"/>
      <c r="M7" s="57"/>
      <c r="N7" s="57"/>
      <c r="O7" s="57"/>
      <c r="P7" s="57"/>
      <c r="Q7" s="57"/>
      <c r="R7" s="57"/>
      <c r="S7" s="57"/>
      <c r="T7" s="57"/>
      <c r="U7" s="57"/>
      <c r="V7" s="57"/>
      <c r="W7" s="57"/>
      <c r="X7" s="57"/>
      <c r="Y7" s="57"/>
      <c r="Z7" s="57"/>
      <c r="AA7" s="57"/>
    </row>
    <row r="8" spans="2:27">
      <c r="B8" s="50" t="s">
        <v>1412</v>
      </c>
      <c r="C8" s="50"/>
      <c r="D8" s="50">
        <f>CORREL(Data!U:U,Data!AA:AA)</f>
        <v>-2.1702826139960569E-2</v>
      </c>
      <c r="E8" s="50"/>
      <c r="H8" s="57"/>
      <c r="I8" s="57"/>
      <c r="J8" s="57"/>
      <c r="K8" s="57"/>
      <c r="L8" s="57"/>
      <c r="M8" s="57"/>
      <c r="N8" s="57"/>
      <c r="O8" s="57"/>
      <c r="P8" s="57"/>
      <c r="Q8" s="57"/>
      <c r="R8" s="57"/>
      <c r="S8" s="57"/>
      <c r="T8" s="57"/>
      <c r="U8" s="57"/>
      <c r="V8" s="57"/>
      <c r="W8" s="57"/>
      <c r="X8" s="57"/>
      <c r="Y8" s="57"/>
      <c r="Z8" s="57"/>
      <c r="AA8" s="57"/>
    </row>
    <row r="9" spans="2:27">
      <c r="B9" s="50" t="s">
        <v>1414</v>
      </c>
      <c r="C9" s="50"/>
      <c r="D9" s="50">
        <f>CORREL(Data!V:V,Data!AA:AA)</f>
        <v>-6.1710981029010646E-2</v>
      </c>
      <c r="E9" s="50"/>
      <c r="H9" s="57"/>
      <c r="I9" s="57"/>
      <c r="J9" s="57"/>
      <c r="K9" s="57"/>
      <c r="L9" s="57"/>
      <c r="M9" s="57"/>
      <c r="N9" s="57"/>
      <c r="O9" s="57"/>
      <c r="P9" s="57"/>
      <c r="Q9" s="57"/>
      <c r="R9" s="57"/>
      <c r="S9" s="57"/>
      <c r="T9" s="57"/>
      <c r="U9" s="57"/>
      <c r="V9" s="57"/>
      <c r="W9" s="57"/>
      <c r="X9" s="57"/>
      <c r="Y9" s="57"/>
      <c r="Z9" s="57"/>
      <c r="AA9" s="57"/>
    </row>
    <row r="10" spans="2:27">
      <c r="B10" s="50" t="s">
        <v>1436</v>
      </c>
      <c r="C10" s="50"/>
      <c r="D10" s="50">
        <f>CORREL(Data!W:W,Data!AA:AA)</f>
        <v>-2.7418334076582184E-2</v>
      </c>
      <c r="E10" s="50"/>
      <c r="H10" s="57"/>
      <c r="I10" s="57"/>
      <c r="J10" s="57"/>
      <c r="K10" s="57"/>
      <c r="L10" s="57"/>
      <c r="M10" s="57"/>
      <c r="N10" s="57"/>
      <c r="O10" s="57"/>
      <c r="P10" s="57"/>
      <c r="Q10" s="57"/>
      <c r="R10" s="57"/>
      <c r="S10" s="57"/>
      <c r="T10" s="57"/>
      <c r="U10" s="57"/>
      <c r="V10" s="57"/>
      <c r="W10" s="57"/>
      <c r="X10" s="57"/>
      <c r="Y10" s="57"/>
      <c r="Z10" s="57"/>
      <c r="AA10" s="57"/>
    </row>
    <row r="11" spans="2:27">
      <c r="H11" s="57"/>
      <c r="I11" s="57"/>
      <c r="J11" s="57"/>
      <c r="K11" s="57"/>
      <c r="L11" s="57"/>
      <c r="M11" s="57"/>
      <c r="N11" s="57"/>
      <c r="O11" s="57"/>
      <c r="P11" s="57"/>
      <c r="Q11" s="57"/>
      <c r="R11" s="57"/>
      <c r="S11" s="57"/>
      <c r="T11" s="57"/>
      <c r="U11" s="57"/>
      <c r="V11" s="57"/>
      <c r="W11" s="57"/>
      <c r="X11" s="57"/>
      <c r="Y11" s="57"/>
      <c r="Z11" s="57"/>
      <c r="AA11" s="57"/>
    </row>
    <row r="12" spans="2:27">
      <c r="H12" s="57"/>
      <c r="I12" s="57"/>
      <c r="J12" s="57"/>
      <c r="K12" s="57"/>
      <c r="L12" s="57"/>
      <c r="M12" s="57"/>
      <c r="N12" s="57"/>
      <c r="O12" s="57"/>
      <c r="P12" s="57"/>
      <c r="Q12" s="57"/>
      <c r="R12" s="57"/>
      <c r="S12" s="57"/>
      <c r="T12" s="57"/>
      <c r="U12" s="57"/>
      <c r="V12" s="57"/>
      <c r="W12" s="57"/>
      <c r="X12" s="57"/>
      <c r="Y12" s="57"/>
      <c r="Z12" s="57"/>
      <c r="AA12" s="57"/>
    </row>
    <row r="13" spans="2:27">
      <c r="B13" s="58" t="s">
        <v>1440</v>
      </c>
      <c r="C13" s="58"/>
      <c r="D13" s="58"/>
      <c r="E13" s="58"/>
      <c r="H13" s="57"/>
      <c r="I13" s="57"/>
      <c r="J13" s="57"/>
      <c r="K13" s="57"/>
      <c r="L13" s="57"/>
      <c r="M13" s="57"/>
      <c r="N13" s="57"/>
      <c r="O13" s="57"/>
      <c r="P13" s="57"/>
      <c r="Q13" s="57"/>
      <c r="R13" s="57"/>
      <c r="S13" s="57"/>
      <c r="T13" s="57"/>
      <c r="U13" s="57"/>
      <c r="V13" s="57"/>
      <c r="W13" s="57"/>
      <c r="X13" s="57"/>
      <c r="Y13" s="57"/>
      <c r="Z13" s="57"/>
      <c r="AA13" s="57"/>
    </row>
    <row r="14" spans="2:27">
      <c r="B14" s="58"/>
      <c r="C14" s="58"/>
      <c r="D14" s="58"/>
      <c r="E14" s="58"/>
      <c r="H14" s="57"/>
      <c r="I14" s="57"/>
      <c r="J14" s="57"/>
      <c r="K14" s="57"/>
      <c r="L14" s="57"/>
      <c r="M14" s="57"/>
      <c r="N14" s="57"/>
      <c r="O14" s="57"/>
      <c r="P14" s="57"/>
      <c r="Q14" s="57"/>
      <c r="R14" s="57"/>
      <c r="S14" s="57"/>
      <c r="T14" s="57"/>
      <c r="U14" s="57"/>
      <c r="V14" s="57"/>
      <c r="W14" s="57"/>
      <c r="X14" s="57"/>
      <c r="Y14" s="57"/>
      <c r="Z14" s="57"/>
      <c r="AA14" s="57"/>
    </row>
    <row r="15" spans="2:27">
      <c r="B15" s="58"/>
      <c r="C15" s="58"/>
      <c r="D15" s="58"/>
      <c r="E15" s="58"/>
      <c r="H15" s="57"/>
      <c r="I15" s="57"/>
      <c r="J15" s="57"/>
      <c r="K15" s="57"/>
      <c r="L15" s="57"/>
      <c r="M15" s="57"/>
      <c r="N15" s="57"/>
      <c r="O15" s="57"/>
      <c r="P15" s="57"/>
      <c r="Q15" s="57"/>
      <c r="R15" s="57"/>
      <c r="S15" s="57"/>
      <c r="T15" s="57"/>
      <c r="U15" s="57"/>
      <c r="V15" s="57"/>
      <c r="W15" s="57"/>
      <c r="X15" s="57"/>
      <c r="Y15" s="57"/>
      <c r="Z15" s="57"/>
      <c r="AA15" s="57"/>
    </row>
    <row r="16" spans="2:27">
      <c r="B16" s="58"/>
      <c r="C16" s="58"/>
      <c r="D16" s="58"/>
      <c r="E16" s="58"/>
      <c r="H16" s="57"/>
      <c r="I16" s="57"/>
      <c r="J16" s="57"/>
      <c r="K16" s="57"/>
      <c r="L16" s="57"/>
      <c r="M16" s="57"/>
      <c r="N16" s="57"/>
      <c r="O16" s="57"/>
      <c r="P16" s="57"/>
      <c r="Q16" s="57"/>
      <c r="R16" s="57"/>
      <c r="S16" s="57"/>
      <c r="T16" s="57"/>
      <c r="U16" s="57"/>
      <c r="V16" s="57"/>
      <c r="W16" s="57"/>
      <c r="X16" s="57"/>
      <c r="Y16" s="57"/>
      <c r="Z16" s="57"/>
      <c r="AA16" s="57"/>
    </row>
    <row r="17" spans="2:21">
      <c r="B17" s="58"/>
      <c r="C17" s="58"/>
      <c r="D17" s="58"/>
      <c r="E17" s="58"/>
      <c r="H17" s="41"/>
      <c r="I17" s="41"/>
      <c r="J17" s="41"/>
      <c r="K17" s="41"/>
      <c r="L17" s="41"/>
      <c r="M17" s="41"/>
      <c r="N17" s="41"/>
      <c r="O17" s="41"/>
      <c r="P17" s="41"/>
      <c r="Q17" s="41"/>
      <c r="R17" s="41"/>
      <c r="S17" s="41"/>
      <c r="T17" s="41"/>
      <c r="U17" s="41"/>
    </row>
    <row r="18" spans="2:21">
      <c r="B18" s="58"/>
      <c r="C18" s="58"/>
      <c r="D18" s="58"/>
      <c r="E18" s="58"/>
      <c r="H18" s="41"/>
      <c r="I18" s="41"/>
      <c r="J18" s="41"/>
      <c r="K18" s="41"/>
      <c r="L18" s="41"/>
      <c r="M18" s="41"/>
      <c r="N18" s="41"/>
      <c r="O18" s="41"/>
      <c r="P18" s="41"/>
      <c r="Q18" s="41"/>
      <c r="R18" s="41"/>
      <c r="S18" s="41"/>
      <c r="T18" s="41"/>
      <c r="U18" s="41"/>
    </row>
    <row r="19" spans="2:21">
      <c r="B19" s="58"/>
      <c r="C19" s="58"/>
      <c r="D19" s="58"/>
      <c r="E19" s="58"/>
      <c r="H19" s="41"/>
      <c r="I19" s="41"/>
      <c r="J19" s="41"/>
      <c r="K19" s="41"/>
      <c r="L19" s="41"/>
      <c r="M19" s="41"/>
      <c r="N19" s="41"/>
      <c r="O19" s="41"/>
      <c r="P19" s="41"/>
      <c r="Q19" s="41"/>
      <c r="R19" s="41"/>
      <c r="S19" s="41"/>
      <c r="T19" s="41"/>
      <c r="U19" s="41"/>
    </row>
    <row r="20" spans="2:21">
      <c r="H20" s="41"/>
      <c r="I20" s="41"/>
      <c r="J20" s="41"/>
      <c r="K20" s="41"/>
      <c r="L20" s="41"/>
      <c r="M20" s="41"/>
      <c r="N20" s="41"/>
      <c r="O20" s="41"/>
      <c r="P20" s="41"/>
      <c r="Q20" s="41"/>
      <c r="R20" s="41"/>
      <c r="S20" s="41"/>
      <c r="T20" s="41"/>
      <c r="U20" s="41"/>
    </row>
    <row r="21" spans="2:21">
      <c r="H21" s="41"/>
      <c r="I21" s="41"/>
      <c r="J21" s="41"/>
      <c r="K21" s="41"/>
      <c r="L21" s="41"/>
      <c r="M21" s="41"/>
      <c r="N21" s="41"/>
      <c r="O21" s="41"/>
      <c r="P21" s="41"/>
      <c r="Q21" s="41"/>
      <c r="R21" s="41"/>
      <c r="S21" s="41"/>
      <c r="T21" s="41"/>
      <c r="U21" s="41"/>
    </row>
    <row r="22" spans="2:21">
      <c r="H22" s="41"/>
      <c r="I22" s="41"/>
      <c r="J22" s="41"/>
      <c r="K22" s="41"/>
      <c r="L22" s="41"/>
      <c r="M22" s="41"/>
      <c r="N22" s="41"/>
      <c r="O22" s="41"/>
      <c r="P22" s="41"/>
      <c r="Q22" s="41"/>
      <c r="R22" s="41"/>
      <c r="S22" s="41"/>
      <c r="T22" s="41"/>
      <c r="U22" s="41"/>
    </row>
    <row r="23" spans="2:21">
      <c r="H23" s="41"/>
      <c r="I23" s="41"/>
      <c r="J23" s="41"/>
      <c r="K23" s="41"/>
      <c r="L23" s="41"/>
      <c r="M23" s="41"/>
      <c r="N23" s="41"/>
      <c r="O23" s="41"/>
      <c r="P23" s="41"/>
      <c r="Q23" s="41"/>
      <c r="R23" s="41"/>
      <c r="S23" s="41"/>
      <c r="T23" s="41"/>
      <c r="U23" s="41"/>
    </row>
    <row r="24" spans="2:21">
      <c r="H24" s="41"/>
      <c r="I24" s="41"/>
      <c r="J24" s="41"/>
      <c r="K24" s="41"/>
      <c r="L24" s="41"/>
      <c r="M24" s="41"/>
      <c r="N24" s="41"/>
      <c r="O24" s="41"/>
      <c r="P24" s="41"/>
      <c r="Q24" s="41"/>
      <c r="R24" s="41"/>
      <c r="S24" s="41"/>
      <c r="T24" s="41"/>
      <c r="U24" s="41"/>
    </row>
    <row r="25" spans="2:21">
      <c r="H25" s="41"/>
      <c r="I25" s="41"/>
      <c r="J25" s="41"/>
      <c r="K25" s="41"/>
      <c r="L25" s="41"/>
      <c r="M25" s="41"/>
      <c r="N25" s="41"/>
      <c r="O25" s="41"/>
      <c r="P25" s="41"/>
      <c r="Q25" s="41"/>
      <c r="R25" s="41"/>
      <c r="S25" s="41"/>
      <c r="T25" s="41"/>
      <c r="U25" s="41"/>
    </row>
    <row r="26" spans="2:21">
      <c r="H26" s="40"/>
      <c r="I26" s="40"/>
      <c r="J26" s="40"/>
      <c r="K26" s="40"/>
      <c r="L26" s="40"/>
      <c r="M26" s="40"/>
      <c r="N26" s="40"/>
      <c r="O26" s="40"/>
      <c r="P26" s="40"/>
      <c r="Q26" s="40"/>
    </row>
    <row r="27" spans="2:21">
      <c r="H27" s="40"/>
      <c r="I27" s="40"/>
      <c r="J27" s="40"/>
      <c r="K27" s="40"/>
      <c r="L27" s="40"/>
      <c r="M27" s="40"/>
      <c r="N27" s="40"/>
      <c r="O27" s="40"/>
      <c r="P27" s="40"/>
      <c r="Q27" s="40"/>
    </row>
    <row r="28" spans="2:21">
      <c r="H28" s="40"/>
      <c r="I28" s="40"/>
      <c r="J28" s="40"/>
      <c r="K28" s="40"/>
      <c r="L28" s="40"/>
      <c r="M28" s="40"/>
      <c r="N28" s="40"/>
      <c r="O28" s="40"/>
      <c r="P28" s="40"/>
      <c r="Q28" s="40"/>
    </row>
    <row r="29" spans="2:21">
      <c r="H29" s="40"/>
      <c r="I29" s="40"/>
      <c r="J29" s="40"/>
      <c r="K29" s="40"/>
      <c r="L29" s="40"/>
      <c r="M29" s="40"/>
      <c r="N29" s="40"/>
      <c r="O29" s="40"/>
      <c r="P29" s="40"/>
      <c r="Q29" s="40"/>
    </row>
    <row r="30" spans="2:21">
      <c r="H30" s="40"/>
      <c r="I30" s="40"/>
      <c r="J30" s="40"/>
      <c r="K30" s="40"/>
      <c r="L30" s="40"/>
      <c r="M30" s="40"/>
      <c r="N30" s="40"/>
      <c r="O30" s="40"/>
      <c r="P30" s="40"/>
      <c r="Q30" s="40"/>
    </row>
    <row r="31" spans="2:21">
      <c r="H31" s="40"/>
      <c r="I31" s="40"/>
      <c r="J31" s="40"/>
      <c r="K31" s="40"/>
      <c r="L31" s="40"/>
      <c r="M31" s="40"/>
      <c r="N31" s="40"/>
      <c r="O31" s="40"/>
      <c r="P31" s="40"/>
      <c r="Q31" s="40"/>
    </row>
    <row r="32" spans="2:21">
      <c r="H32" s="40"/>
      <c r="I32" s="40"/>
      <c r="J32" s="40"/>
      <c r="K32" s="40"/>
      <c r="L32" s="40"/>
      <c r="M32" s="40"/>
      <c r="N32" s="40"/>
      <c r="O32" s="40"/>
      <c r="P32" s="40"/>
      <c r="Q32" s="40"/>
    </row>
    <row r="33" spans="8:17">
      <c r="H33" s="40"/>
      <c r="I33" s="40"/>
      <c r="J33" s="40"/>
      <c r="K33" s="40"/>
      <c r="L33" s="40"/>
      <c r="M33" s="40"/>
      <c r="N33" s="40"/>
      <c r="O33" s="40"/>
      <c r="P33" s="40"/>
      <c r="Q33" s="40"/>
    </row>
    <row r="34" spans="8:17">
      <c r="H34" s="40"/>
      <c r="I34" s="40"/>
      <c r="J34" s="40"/>
      <c r="K34" s="40"/>
      <c r="L34" s="40"/>
      <c r="M34" s="40"/>
      <c r="N34" s="40"/>
      <c r="O34" s="40"/>
      <c r="P34" s="40"/>
      <c r="Q34" s="40"/>
    </row>
    <row r="35" spans="8:17">
      <c r="H35" s="40"/>
      <c r="I35" s="40"/>
      <c r="J35" s="40"/>
      <c r="K35" s="40"/>
      <c r="L35" s="40"/>
      <c r="M35" s="40"/>
      <c r="N35" s="40"/>
      <c r="O35" s="40"/>
      <c r="P35" s="40"/>
      <c r="Q35" s="40"/>
    </row>
    <row r="36" spans="8:17">
      <c r="H36" s="40"/>
      <c r="I36" s="40"/>
      <c r="J36" s="40"/>
      <c r="K36" s="40"/>
      <c r="L36" s="40"/>
      <c r="M36" s="40"/>
      <c r="N36" s="40"/>
      <c r="O36" s="40"/>
      <c r="P36" s="40"/>
      <c r="Q36" s="40"/>
    </row>
    <row r="37" spans="8:17">
      <c r="H37" s="40"/>
      <c r="I37" s="40"/>
      <c r="J37" s="40"/>
      <c r="K37" s="40"/>
      <c r="L37" s="40"/>
      <c r="M37" s="40"/>
      <c r="N37" s="40"/>
      <c r="O37" s="40"/>
      <c r="P37" s="40"/>
      <c r="Q37" s="40"/>
    </row>
    <row r="38" spans="8:17">
      <c r="H38" s="40"/>
      <c r="I38" s="40"/>
      <c r="J38" s="40"/>
      <c r="K38" s="40"/>
      <c r="L38" s="40"/>
      <c r="M38" s="40"/>
      <c r="N38" s="40"/>
      <c r="O38" s="40"/>
      <c r="P38" s="40"/>
      <c r="Q38" s="40"/>
    </row>
    <row r="39" spans="8:17">
      <c r="H39" s="40"/>
      <c r="I39" s="40"/>
      <c r="J39" s="40"/>
      <c r="K39" s="40"/>
      <c r="L39" s="40"/>
      <c r="M39" s="40"/>
      <c r="N39" s="40"/>
      <c r="O39" s="40"/>
      <c r="P39" s="40"/>
      <c r="Q39" s="40"/>
    </row>
  </sheetData>
  <mergeCells count="18">
    <mergeCell ref="B8:C8"/>
    <mergeCell ref="D8:E8"/>
    <mergeCell ref="B4:C4"/>
    <mergeCell ref="D4:E4"/>
    <mergeCell ref="B5:C5"/>
    <mergeCell ref="D5:E5"/>
    <mergeCell ref="H3:AA16"/>
    <mergeCell ref="B13:E19"/>
    <mergeCell ref="B3:C3"/>
    <mergeCell ref="B9:C9"/>
    <mergeCell ref="D9:E9"/>
    <mergeCell ref="B10:C10"/>
    <mergeCell ref="D10:E10"/>
    <mergeCell ref="D3:E3"/>
    <mergeCell ref="B6:C6"/>
    <mergeCell ref="D6:E6"/>
    <mergeCell ref="B7:C7"/>
    <mergeCell ref="D7:E7"/>
  </mergeCells>
  <conditionalFormatting sqref="D4:E10">
    <cfRule type="colorScale" priority="1">
      <colorScale>
        <cfvo type="min"/>
        <cfvo type="max"/>
        <color rgb="FFFF7128"/>
        <color rgb="FF92D050"/>
      </colorScale>
    </cfRule>
    <cfRule type="colorScale" priority="2">
      <colorScale>
        <cfvo type="min"/>
        <cfvo type="max"/>
        <color rgb="FFFF7128"/>
        <color rgb="FF92D050"/>
      </colorScale>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DD03C-1400-46D5-AD91-3D756D976841}">
  <dimension ref="A1:AB41"/>
  <sheetViews>
    <sheetView workbookViewId="0">
      <selection activeCell="N45" sqref="N45"/>
    </sheetView>
  </sheetViews>
  <sheetFormatPr defaultRowHeight="15"/>
  <sheetData>
    <row r="1" spans="1:22" ht="15.75" thickBot="1">
      <c r="A1" s="51" t="s">
        <v>1392</v>
      </c>
      <c r="B1" s="51"/>
      <c r="C1" s="51"/>
      <c r="D1" s="51"/>
      <c r="E1" s="51"/>
      <c r="F1" s="51"/>
      <c r="G1" s="51"/>
      <c r="H1" s="51"/>
      <c r="I1" s="51"/>
    </row>
    <row r="2" spans="1:22" ht="15.75" thickBot="1">
      <c r="A2" s="4"/>
      <c r="B2" s="53" t="s">
        <v>1380</v>
      </c>
      <c r="C2" s="60"/>
      <c r="D2" s="60"/>
      <c r="E2" s="60"/>
      <c r="F2" s="61" t="s">
        <v>1378</v>
      </c>
      <c r="G2" s="61"/>
      <c r="H2" s="60" t="s">
        <v>1381</v>
      </c>
      <c r="I2" s="62"/>
    </row>
    <row r="3" spans="1:22">
      <c r="A3" s="5">
        <v>1</v>
      </c>
      <c r="B3" s="63" t="s">
        <v>1379</v>
      </c>
      <c r="C3" s="64"/>
      <c r="D3" s="64"/>
      <c r="E3" s="64"/>
      <c r="F3" s="65">
        <v>0.55084548082047302</v>
      </c>
      <c r="G3" s="65"/>
      <c r="H3" s="65">
        <f>_xlfn.COVARIANCE.S(Data!Q:Q,Data!R:R)</f>
        <v>4.2126224048601175</v>
      </c>
      <c r="I3" s="65"/>
    </row>
    <row r="4" spans="1:22">
      <c r="A4" s="6">
        <v>2</v>
      </c>
      <c r="B4" s="52" t="s">
        <v>1382</v>
      </c>
      <c r="C4" s="50"/>
      <c r="D4" s="50"/>
      <c r="E4" s="50"/>
      <c r="F4" s="50">
        <f>CORREL(Data!Q:Q,Data!S:S)</f>
        <v>0.56608299714145971</v>
      </c>
      <c r="G4" s="50"/>
      <c r="H4" s="50">
        <f>_xlfn.COVARIANCE.S(Data!Q:Q,Data!S:S)</f>
        <v>4.2376523362140608</v>
      </c>
      <c r="I4" s="50"/>
    </row>
    <row r="5" spans="1:22">
      <c r="A5" s="6">
        <v>3</v>
      </c>
      <c r="B5" s="52" t="s">
        <v>1383</v>
      </c>
      <c r="C5" s="50"/>
      <c r="D5" s="50"/>
      <c r="E5" s="50"/>
      <c r="F5" s="50">
        <f>CORREL(Data!Q:Q,Data!T:T)</f>
        <v>0.59705200568659322</v>
      </c>
      <c r="G5" s="50"/>
      <c r="H5" s="50">
        <f>_xlfn.COVARIANCE.S(Data!Q:Q,Data!T:T)</f>
        <v>4.5201520355934734</v>
      </c>
      <c r="I5" s="50"/>
    </row>
    <row r="6" spans="1:22">
      <c r="A6" s="6">
        <v>4</v>
      </c>
      <c r="B6" s="52" t="s">
        <v>1401</v>
      </c>
      <c r="C6" s="50"/>
      <c r="D6" s="50"/>
      <c r="E6" s="50"/>
      <c r="F6" s="50">
        <f>CORREL(Data!Q:Q,Data!U:U)</f>
        <v>0.59502292759363939</v>
      </c>
      <c r="G6" s="50"/>
      <c r="H6" s="50">
        <f>_xlfn.COVARIANCE.S(Data!Q:Q,Data!U:U)</f>
        <v>4.6275441650851405</v>
      </c>
      <c r="I6" s="50"/>
    </row>
    <row r="7" spans="1:22">
      <c r="A7" s="6">
        <v>5</v>
      </c>
      <c r="B7" s="52" t="s">
        <v>1384</v>
      </c>
      <c r="C7" s="50"/>
      <c r="D7" s="50"/>
      <c r="E7" s="50"/>
      <c r="F7" s="50">
        <f>CORREL(Data!Q:Q,Data!V:V)</f>
        <v>0.53033966475340055</v>
      </c>
      <c r="G7" s="50"/>
      <c r="H7" s="50">
        <f>_xlfn.COVARIANCE.S(Data!Q:Q,Data!V:V)</f>
        <v>4.408457110591776</v>
      </c>
      <c r="I7" s="50"/>
    </row>
    <row r="8" spans="1:22">
      <c r="A8" s="6">
        <v>6</v>
      </c>
      <c r="B8" s="52" t="s">
        <v>1385</v>
      </c>
      <c r="C8" s="50"/>
      <c r="D8" s="50"/>
      <c r="E8" s="50"/>
      <c r="F8" s="50">
        <f>CORREL(Data!R:R,Data!S:S)</f>
        <v>0.71185492858901223</v>
      </c>
      <c r="G8" s="50"/>
      <c r="H8" s="50">
        <f>_xlfn.COVARIANCE.S(Data!R:R,Data!S:S)</f>
        <v>5.3142190922826682</v>
      </c>
      <c r="I8" s="50"/>
    </row>
    <row r="9" spans="1:22">
      <c r="A9" s="6">
        <v>7</v>
      </c>
      <c r="B9" s="52" t="s">
        <v>1386</v>
      </c>
      <c r="C9" s="50"/>
      <c r="D9" s="50"/>
      <c r="E9" s="50"/>
      <c r="F9" s="50">
        <f>CORREL(Data!R:R,Data!T:T)</f>
        <v>0.70072191269423467</v>
      </c>
      <c r="G9" s="50"/>
      <c r="H9" s="50">
        <f>_xlfn.COVARIANCE.S(Data!R:R,Data!T:T)</f>
        <v>5.2904099419148798</v>
      </c>
      <c r="I9" s="50"/>
    </row>
    <row r="10" spans="1:22">
      <c r="A10" s="6">
        <v>8</v>
      </c>
      <c r="B10" s="52" t="s">
        <v>1402</v>
      </c>
      <c r="C10" s="50"/>
      <c r="D10" s="50"/>
      <c r="E10" s="50"/>
      <c r="F10" s="50">
        <f>CORREL(Data!R:R,Data!U:U)</f>
        <v>0.61145047148095732</v>
      </c>
      <c r="G10" s="50"/>
      <c r="H10" s="50">
        <f>_xlfn.COVARIANCE.S(Data!R:R,Data!U:U)</f>
        <v>4.7422113127447476</v>
      </c>
      <c r="I10" s="50"/>
    </row>
    <row r="11" spans="1:22">
      <c r="A11" s="6">
        <v>9</v>
      </c>
      <c r="B11" s="52" t="s">
        <v>1388</v>
      </c>
      <c r="C11" s="50"/>
      <c r="D11" s="50"/>
      <c r="E11" s="50"/>
      <c r="F11" s="50">
        <f>CORREL(Data!R:R,Data!V:V)</f>
        <v>0.52378607057656168</v>
      </c>
      <c r="G11" s="50"/>
      <c r="H11" s="50">
        <f>_xlfn.COVARIANCE.S(Data!R:R,Data!V:V)</f>
        <v>4.3419938202864001</v>
      </c>
      <c r="I11" s="50"/>
    </row>
    <row r="12" spans="1:22">
      <c r="A12" s="6">
        <v>10</v>
      </c>
      <c r="B12" s="52" t="s">
        <v>1389</v>
      </c>
      <c r="C12" s="50"/>
      <c r="D12" s="50"/>
      <c r="E12" s="50"/>
      <c r="F12" s="50">
        <f>CORREL(Data!S:S,Data!T:T)</f>
        <v>0.77872889664633971</v>
      </c>
      <c r="G12" s="50"/>
      <c r="H12" s="50">
        <f>_xlfn.COVARIANCE.S(Data!S:S,Data!T:T)</f>
        <v>5.7550935583543863</v>
      </c>
      <c r="I12" s="50"/>
    </row>
    <row r="13" spans="1:22">
      <c r="A13" s="6">
        <v>11</v>
      </c>
      <c r="B13" s="52" t="s">
        <v>1403</v>
      </c>
      <c r="C13" s="50"/>
      <c r="D13" s="50"/>
      <c r="E13" s="50"/>
      <c r="F13" s="50">
        <f>CORREL(Data!S:S,Data!U:U)</f>
        <v>0.63739433446992644</v>
      </c>
      <c r="G13" s="50"/>
      <c r="H13" s="50">
        <f>_xlfn.COVARIANCE.S(Data!S:S,Data!U:U)</f>
        <v>4.8389405607750282</v>
      </c>
      <c r="I13" s="50"/>
    </row>
    <row r="14" spans="1:22">
      <c r="A14" s="6">
        <v>12</v>
      </c>
      <c r="B14" s="52" t="s">
        <v>1390</v>
      </c>
      <c r="C14" s="50"/>
      <c r="D14" s="50"/>
      <c r="E14" s="50"/>
      <c r="F14" s="50">
        <f>CORREL(Data!S:S,Data!V:V)</f>
        <v>0.55171304930964693</v>
      </c>
      <c r="G14" s="50"/>
      <c r="H14" s="50">
        <f>_xlfn.COVARIANCE.S(Data!S:S,Data!V:V)</f>
        <v>4.4768339162758553</v>
      </c>
      <c r="I14" s="50"/>
    </row>
    <row r="15" spans="1:22">
      <c r="A15" s="6">
        <v>13</v>
      </c>
      <c r="B15" s="52" t="s">
        <v>1400</v>
      </c>
      <c r="C15" s="50"/>
      <c r="D15" s="50"/>
      <c r="E15" s="50"/>
      <c r="F15" s="50">
        <f>CORREL(Data!T:T,Data!U:U)</f>
        <v>0.72432231627695309</v>
      </c>
      <c r="G15" s="50"/>
      <c r="H15" s="50">
        <f>_xlfn.COVARIANCE.S(Data!T:T,Data!U:U)</f>
        <v>5.5612141934741839</v>
      </c>
      <c r="I15" s="50"/>
      <c r="L15" s="3"/>
      <c r="M15" s="3"/>
      <c r="N15" s="3"/>
      <c r="O15" s="3"/>
      <c r="P15" s="3"/>
      <c r="Q15" s="3"/>
      <c r="R15" s="3"/>
      <c r="S15" s="3"/>
      <c r="T15" s="3"/>
      <c r="U15" s="3"/>
      <c r="V15" s="3"/>
    </row>
    <row r="16" spans="1:22">
      <c r="A16" s="6">
        <v>14</v>
      </c>
      <c r="B16" s="52" t="s">
        <v>1391</v>
      </c>
      <c r="C16" s="50"/>
      <c r="D16" s="50"/>
      <c r="E16" s="50"/>
      <c r="F16" s="50">
        <f>CORREL(Data!T:T,Data!V:V)</f>
        <v>0.59812069629018982</v>
      </c>
      <c r="G16" s="50"/>
      <c r="H16" s="50">
        <f>_xlfn.COVARIANCE.S(Data!T:T,Data!V:V)</f>
        <v>4.908425741487215</v>
      </c>
      <c r="I16" s="50"/>
      <c r="L16" s="3"/>
      <c r="M16" s="3"/>
      <c r="N16" s="3"/>
      <c r="O16" s="3"/>
      <c r="P16" s="3"/>
      <c r="Q16" s="3"/>
      <c r="R16" s="3"/>
      <c r="S16" s="3"/>
      <c r="T16" s="3"/>
      <c r="U16" s="3"/>
      <c r="V16" s="3"/>
    </row>
    <row r="17" spans="1:28" ht="15.75" thickBot="1">
      <c r="A17" s="7">
        <v>15</v>
      </c>
      <c r="B17" s="52" t="s">
        <v>1399</v>
      </c>
      <c r="C17" s="50"/>
      <c r="D17" s="50"/>
      <c r="E17" s="50"/>
      <c r="F17" s="50">
        <f>CORREL(Data!U:U,Data!V:V)</f>
        <v>0.71426495831732295</v>
      </c>
      <c r="G17" s="50"/>
      <c r="H17" s="50">
        <f>_xlfn.COVARIANCE.S(Data!U:U,Data!V:V)</f>
        <v>6.0212787092659115</v>
      </c>
      <c r="I17" s="50"/>
      <c r="K17" s="48" t="s">
        <v>1407</v>
      </c>
      <c r="L17" s="49"/>
      <c r="M17" s="49"/>
      <c r="N17" s="49"/>
      <c r="O17" s="49"/>
      <c r="P17" s="49"/>
      <c r="Q17" s="49"/>
      <c r="R17" s="49"/>
      <c r="S17" s="3"/>
      <c r="T17" s="48" t="s">
        <v>1408</v>
      </c>
      <c r="U17" s="48"/>
      <c r="V17" s="48"/>
      <c r="W17" s="48"/>
      <c r="X17" s="48"/>
      <c r="Y17" s="48"/>
      <c r="Z17" s="48"/>
      <c r="AA17" s="48"/>
      <c r="AB17" s="48"/>
    </row>
    <row r="18" spans="1:28">
      <c r="K18" s="49"/>
      <c r="L18" s="49"/>
      <c r="M18" s="49"/>
      <c r="N18" s="49"/>
      <c r="O18" s="49"/>
      <c r="P18" s="49"/>
      <c r="Q18" s="49"/>
      <c r="R18" s="49"/>
      <c r="S18" s="3"/>
      <c r="T18" s="48"/>
      <c r="U18" s="48"/>
      <c r="V18" s="48"/>
      <c r="W18" s="48"/>
      <c r="X18" s="48"/>
      <c r="Y18" s="48"/>
      <c r="Z18" s="48"/>
      <c r="AA18" s="48"/>
      <c r="AB18" s="48"/>
    </row>
    <row r="19" spans="1:28">
      <c r="K19" s="49"/>
      <c r="L19" s="49"/>
      <c r="M19" s="49"/>
      <c r="N19" s="49"/>
      <c r="O19" s="49"/>
      <c r="P19" s="49"/>
      <c r="Q19" s="49"/>
      <c r="R19" s="49"/>
      <c r="S19" s="3"/>
      <c r="T19" s="48"/>
      <c r="U19" s="48"/>
      <c r="V19" s="48"/>
      <c r="W19" s="48"/>
      <c r="X19" s="48"/>
      <c r="Y19" s="48"/>
      <c r="Z19" s="48"/>
      <c r="AA19" s="48"/>
      <c r="AB19" s="48"/>
    </row>
    <row r="20" spans="1:28">
      <c r="K20" s="49"/>
      <c r="L20" s="49"/>
      <c r="M20" s="49"/>
      <c r="N20" s="49"/>
      <c r="O20" s="49"/>
      <c r="P20" s="49"/>
      <c r="Q20" s="49"/>
      <c r="R20" s="49"/>
      <c r="S20" s="3"/>
      <c r="T20" s="48"/>
      <c r="U20" s="48"/>
      <c r="V20" s="48"/>
      <c r="W20" s="48"/>
      <c r="X20" s="48"/>
      <c r="Y20" s="48"/>
      <c r="Z20" s="48"/>
      <c r="AA20" s="48"/>
      <c r="AB20" s="48"/>
    </row>
    <row r="21" spans="1:28">
      <c r="K21" s="49"/>
      <c r="L21" s="49"/>
      <c r="M21" s="49"/>
      <c r="N21" s="49"/>
      <c r="O21" s="49"/>
      <c r="P21" s="49"/>
      <c r="Q21" s="49"/>
      <c r="R21" s="49"/>
      <c r="T21" s="48"/>
      <c r="U21" s="48"/>
      <c r="V21" s="48"/>
      <c r="W21" s="48"/>
      <c r="X21" s="48"/>
      <c r="Y21" s="48"/>
      <c r="Z21" s="48"/>
      <c r="AA21" s="48"/>
      <c r="AB21" s="48"/>
    </row>
    <row r="22" spans="1:28">
      <c r="K22" s="49"/>
      <c r="L22" s="49"/>
      <c r="M22" s="49"/>
      <c r="N22" s="49"/>
      <c r="O22" s="49"/>
      <c r="P22" s="49"/>
      <c r="Q22" s="49"/>
      <c r="R22" s="49"/>
      <c r="T22" s="48"/>
      <c r="U22" s="48"/>
      <c r="V22" s="48"/>
      <c r="W22" s="48"/>
      <c r="X22" s="48"/>
      <c r="Y22" s="48"/>
      <c r="Z22" s="48"/>
      <c r="AA22" s="48"/>
      <c r="AB22" s="48"/>
    </row>
    <row r="23" spans="1:28">
      <c r="K23" s="49"/>
      <c r="L23" s="49"/>
      <c r="M23" s="49"/>
      <c r="N23" s="49"/>
      <c r="O23" s="49"/>
      <c r="P23" s="49"/>
      <c r="Q23" s="49"/>
      <c r="R23" s="49"/>
      <c r="T23" s="48"/>
      <c r="U23" s="48"/>
      <c r="V23" s="48"/>
      <c r="W23" s="48"/>
      <c r="X23" s="48"/>
      <c r="Y23" s="48"/>
      <c r="Z23" s="48"/>
      <c r="AA23" s="48"/>
      <c r="AB23" s="48"/>
    </row>
    <row r="24" spans="1:28">
      <c r="K24" s="49"/>
      <c r="L24" s="49"/>
      <c r="M24" s="49"/>
      <c r="N24" s="49"/>
      <c r="O24" s="49"/>
      <c r="P24" s="49"/>
      <c r="Q24" s="49"/>
      <c r="R24" s="49"/>
      <c r="T24" s="48"/>
      <c r="U24" s="48"/>
      <c r="V24" s="48"/>
      <c r="W24" s="48"/>
      <c r="X24" s="48"/>
      <c r="Y24" s="48"/>
      <c r="Z24" s="48"/>
      <c r="AA24" s="48"/>
      <c r="AB24" s="48"/>
    </row>
    <row r="25" spans="1:28">
      <c r="K25" s="49"/>
      <c r="L25" s="49"/>
      <c r="M25" s="49"/>
      <c r="N25" s="49"/>
      <c r="O25" s="49"/>
      <c r="P25" s="49"/>
      <c r="Q25" s="49"/>
      <c r="R25" s="49"/>
      <c r="T25" s="48"/>
      <c r="U25" s="48"/>
      <c r="V25" s="48"/>
      <c r="W25" s="48"/>
      <c r="X25" s="48"/>
      <c r="Y25" s="48"/>
      <c r="Z25" s="48"/>
      <c r="AA25" s="48"/>
      <c r="AB25" s="48"/>
    </row>
    <row r="26" spans="1:28">
      <c r="K26" s="49"/>
      <c r="L26" s="49"/>
      <c r="M26" s="49"/>
      <c r="N26" s="49"/>
      <c r="O26" s="49"/>
      <c r="P26" s="49"/>
      <c r="Q26" s="49"/>
      <c r="R26" s="49"/>
      <c r="T26" s="48"/>
      <c r="U26" s="48"/>
      <c r="V26" s="48"/>
      <c r="W26" s="48"/>
      <c r="X26" s="48"/>
      <c r="Y26" s="48"/>
      <c r="Z26" s="48"/>
      <c r="AA26" s="48"/>
      <c r="AB26" s="48"/>
    </row>
    <row r="27" spans="1:28">
      <c r="K27" s="49"/>
      <c r="L27" s="49"/>
      <c r="M27" s="49"/>
      <c r="N27" s="49"/>
      <c r="O27" s="49"/>
      <c r="P27" s="49"/>
      <c r="Q27" s="49"/>
      <c r="R27" s="49"/>
      <c r="T27" s="48"/>
      <c r="U27" s="48"/>
      <c r="V27" s="48"/>
      <c r="W27" s="48"/>
      <c r="X27" s="48"/>
      <c r="Y27" s="48"/>
      <c r="Z27" s="48"/>
      <c r="AA27" s="48"/>
      <c r="AB27" s="48"/>
    </row>
    <row r="28" spans="1:28">
      <c r="K28" s="49"/>
      <c r="L28" s="49"/>
      <c r="M28" s="49"/>
      <c r="N28" s="49"/>
      <c r="O28" s="49"/>
      <c r="P28" s="49"/>
      <c r="Q28" s="49"/>
      <c r="R28" s="49"/>
      <c r="T28" s="48"/>
      <c r="U28" s="48"/>
      <c r="V28" s="48"/>
      <c r="W28" s="48"/>
      <c r="X28" s="48"/>
      <c r="Y28" s="48"/>
      <c r="Z28" s="48"/>
      <c r="AA28" s="48"/>
      <c r="AB28" s="48"/>
    </row>
    <row r="30" spans="1:28">
      <c r="L30" s="48" t="s">
        <v>1409</v>
      </c>
      <c r="M30" s="49"/>
      <c r="N30" s="49"/>
      <c r="O30" s="49"/>
      <c r="P30" s="49"/>
      <c r="Q30" s="49"/>
      <c r="R30" s="49"/>
      <c r="S30" s="49"/>
      <c r="T30" s="49"/>
      <c r="U30" s="49"/>
      <c r="V30" s="49"/>
      <c r="W30" s="49"/>
      <c r="X30" s="49"/>
      <c r="Y30" s="49"/>
    </row>
    <row r="31" spans="1:28">
      <c r="L31" s="49"/>
      <c r="M31" s="49"/>
      <c r="N31" s="49"/>
      <c r="O31" s="49"/>
      <c r="P31" s="49"/>
      <c r="Q31" s="49"/>
      <c r="R31" s="49"/>
      <c r="S31" s="49"/>
      <c r="T31" s="49"/>
      <c r="U31" s="49"/>
      <c r="V31" s="49"/>
      <c r="W31" s="49"/>
      <c r="X31" s="49"/>
      <c r="Y31" s="49"/>
    </row>
    <row r="32" spans="1:28">
      <c r="L32" s="49"/>
      <c r="M32" s="49"/>
      <c r="N32" s="49"/>
      <c r="O32" s="49"/>
      <c r="P32" s="49"/>
      <c r="Q32" s="49"/>
      <c r="R32" s="49"/>
      <c r="S32" s="49"/>
      <c r="T32" s="49"/>
      <c r="U32" s="49"/>
      <c r="V32" s="49"/>
      <c r="W32" s="49"/>
      <c r="X32" s="49"/>
      <c r="Y32" s="49"/>
    </row>
    <row r="33" spans="12:25">
      <c r="L33" s="49"/>
      <c r="M33" s="49"/>
      <c r="N33" s="49"/>
      <c r="O33" s="49"/>
      <c r="P33" s="49"/>
      <c r="Q33" s="49"/>
      <c r="R33" s="49"/>
      <c r="S33" s="49"/>
      <c r="T33" s="49"/>
      <c r="U33" s="49"/>
      <c r="V33" s="49"/>
      <c r="W33" s="49"/>
      <c r="X33" s="49"/>
      <c r="Y33" s="49"/>
    </row>
    <row r="34" spans="12:25">
      <c r="L34" s="49"/>
      <c r="M34" s="49"/>
      <c r="N34" s="49"/>
      <c r="O34" s="49"/>
      <c r="P34" s="49"/>
      <c r="Q34" s="49"/>
      <c r="R34" s="49"/>
      <c r="S34" s="49"/>
      <c r="T34" s="49"/>
      <c r="U34" s="49"/>
      <c r="V34" s="49"/>
      <c r="W34" s="49"/>
      <c r="X34" s="49"/>
      <c r="Y34" s="49"/>
    </row>
    <row r="35" spans="12:25">
      <c r="L35" s="49"/>
      <c r="M35" s="49"/>
      <c r="N35" s="49"/>
      <c r="O35" s="49"/>
      <c r="P35" s="49"/>
      <c r="Q35" s="49"/>
      <c r="R35" s="49"/>
      <c r="S35" s="49"/>
      <c r="T35" s="49"/>
      <c r="U35" s="49"/>
      <c r="V35" s="49"/>
      <c r="W35" s="49"/>
      <c r="X35" s="49"/>
      <c r="Y35" s="49"/>
    </row>
    <row r="36" spans="12:25">
      <c r="L36" s="49"/>
      <c r="M36" s="49"/>
      <c r="N36" s="49"/>
      <c r="O36" s="49"/>
      <c r="P36" s="49"/>
      <c r="Q36" s="49"/>
      <c r="R36" s="49"/>
      <c r="S36" s="49"/>
      <c r="T36" s="49"/>
      <c r="U36" s="49"/>
      <c r="V36" s="49"/>
      <c r="W36" s="49"/>
      <c r="X36" s="49"/>
      <c r="Y36" s="49"/>
    </row>
    <row r="37" spans="12:25">
      <c r="L37" s="49"/>
      <c r="M37" s="49"/>
      <c r="N37" s="49"/>
      <c r="O37" s="49"/>
      <c r="P37" s="49"/>
      <c r="Q37" s="49"/>
      <c r="R37" s="49"/>
      <c r="S37" s="49"/>
      <c r="T37" s="49"/>
      <c r="U37" s="49"/>
      <c r="V37" s="49"/>
      <c r="W37" s="49"/>
      <c r="X37" s="49"/>
      <c r="Y37" s="49"/>
    </row>
    <row r="38" spans="12:25">
      <c r="L38" s="49"/>
      <c r="M38" s="49"/>
      <c r="N38" s="49"/>
      <c r="O38" s="49"/>
      <c r="P38" s="49"/>
      <c r="Q38" s="49"/>
      <c r="R38" s="49"/>
      <c r="S38" s="49"/>
      <c r="T38" s="49"/>
      <c r="U38" s="49"/>
      <c r="V38" s="49"/>
      <c r="W38" s="49"/>
      <c r="X38" s="49"/>
      <c r="Y38" s="49"/>
    </row>
    <row r="39" spans="12:25">
      <c r="L39" s="49"/>
      <c r="M39" s="49"/>
      <c r="N39" s="49"/>
      <c r="O39" s="49"/>
      <c r="P39" s="49"/>
      <c r="Q39" s="49"/>
      <c r="R39" s="49"/>
      <c r="S39" s="49"/>
      <c r="T39" s="49"/>
      <c r="U39" s="49"/>
      <c r="V39" s="49"/>
      <c r="W39" s="49"/>
      <c r="X39" s="49"/>
      <c r="Y39" s="49"/>
    </row>
    <row r="40" spans="12:25">
      <c r="L40" s="49"/>
      <c r="M40" s="49"/>
      <c r="N40" s="49"/>
      <c r="O40" s="49"/>
      <c r="P40" s="49"/>
      <c r="Q40" s="49"/>
      <c r="R40" s="49"/>
      <c r="S40" s="49"/>
      <c r="T40" s="49"/>
      <c r="U40" s="49"/>
      <c r="V40" s="49"/>
      <c r="W40" s="49"/>
      <c r="X40" s="49"/>
      <c r="Y40" s="49"/>
    </row>
    <row r="41" spans="12:25">
      <c r="L41" s="49"/>
      <c r="M41" s="49"/>
      <c r="N41" s="49"/>
      <c r="O41" s="49"/>
      <c r="P41" s="49"/>
      <c r="Q41" s="49"/>
      <c r="R41" s="49"/>
      <c r="S41" s="49"/>
      <c r="T41" s="49"/>
      <c r="U41" s="49"/>
      <c r="V41" s="49"/>
      <c r="W41" s="49"/>
      <c r="X41" s="49"/>
      <c r="Y41" s="49"/>
    </row>
  </sheetData>
  <mergeCells count="52">
    <mergeCell ref="A1:I1"/>
    <mergeCell ref="B2:E2"/>
    <mergeCell ref="F2:G2"/>
    <mergeCell ref="H2:I2"/>
    <mergeCell ref="B3:E3"/>
    <mergeCell ref="F3:G3"/>
    <mergeCell ref="H3:I3"/>
    <mergeCell ref="B4:E4"/>
    <mergeCell ref="F4:G4"/>
    <mergeCell ref="H4:I4"/>
    <mergeCell ref="B5:E5"/>
    <mergeCell ref="F5:G5"/>
    <mergeCell ref="H5:I5"/>
    <mergeCell ref="B6:E6"/>
    <mergeCell ref="F6:G6"/>
    <mergeCell ref="H6:I6"/>
    <mergeCell ref="B7:E7"/>
    <mergeCell ref="F7:G7"/>
    <mergeCell ref="H7:I7"/>
    <mergeCell ref="B8:E8"/>
    <mergeCell ref="F8:G8"/>
    <mergeCell ref="H8:I8"/>
    <mergeCell ref="B9:E9"/>
    <mergeCell ref="F9:G9"/>
    <mergeCell ref="H9:I9"/>
    <mergeCell ref="B10:E10"/>
    <mergeCell ref="F10:G10"/>
    <mergeCell ref="H10:I10"/>
    <mergeCell ref="B11:E11"/>
    <mergeCell ref="F11:G11"/>
    <mergeCell ref="H11:I11"/>
    <mergeCell ref="B12:E12"/>
    <mergeCell ref="F12:G12"/>
    <mergeCell ref="H12:I12"/>
    <mergeCell ref="B13:E13"/>
    <mergeCell ref="F13:G13"/>
    <mergeCell ref="H13:I13"/>
    <mergeCell ref="B14:E14"/>
    <mergeCell ref="F14:G14"/>
    <mergeCell ref="H14:I14"/>
    <mergeCell ref="B15:E15"/>
    <mergeCell ref="F15:G15"/>
    <mergeCell ref="H15:I15"/>
    <mergeCell ref="K17:R28"/>
    <mergeCell ref="T17:AB28"/>
    <mergeCell ref="L30:Y41"/>
    <mergeCell ref="B16:E16"/>
    <mergeCell ref="F16:G16"/>
    <mergeCell ref="H16:I16"/>
    <mergeCell ref="B17:E17"/>
    <mergeCell ref="F17:G17"/>
    <mergeCell ref="H17:I17"/>
  </mergeCells>
  <conditionalFormatting sqref="F3:G17">
    <cfRule type="colorScale" priority="2">
      <colorScale>
        <cfvo type="min"/>
        <cfvo type="max"/>
        <color rgb="FFFF7128"/>
        <color rgb="FF92D050"/>
      </colorScale>
    </cfRule>
  </conditionalFormatting>
  <conditionalFormatting sqref="H3:I17">
    <cfRule type="colorScale" priority="1">
      <colorScale>
        <cfvo type="min"/>
        <cfvo type="max"/>
        <color rgb="FFFF7128"/>
        <color rgb="FF92D050"/>
      </colorScale>
    </cfRule>
  </conditionalFormatting>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6E1BD-2CCD-4862-8213-A54025A381B8}">
  <dimension ref="A1:C14"/>
  <sheetViews>
    <sheetView workbookViewId="0">
      <selection sqref="A1:C14"/>
    </sheetView>
  </sheetViews>
  <sheetFormatPr defaultRowHeight="15"/>
  <cols>
    <col min="1" max="1" width="30.5703125" customWidth="1"/>
    <col min="2" max="2" width="15.5703125" customWidth="1"/>
    <col min="3" max="3" width="13.140625" customWidth="1"/>
  </cols>
  <sheetData>
    <row r="1" spans="1:3">
      <c r="A1" t="s">
        <v>1443</v>
      </c>
    </row>
    <row r="2" spans="1:3" ht="15.75" thickBot="1"/>
    <row r="3" spans="1:3">
      <c r="A3" s="43"/>
      <c r="B3" s="43" t="s">
        <v>1444</v>
      </c>
      <c r="C3" s="43" t="s">
        <v>1445</v>
      </c>
    </row>
    <row r="4" spans="1:3">
      <c r="A4" t="s">
        <v>1371</v>
      </c>
      <c r="B4">
        <v>5.1529535864978877</v>
      </c>
      <c r="C4">
        <v>5.2986261749819183</v>
      </c>
    </row>
    <row r="5" spans="1:3">
      <c r="A5" t="s">
        <v>1375</v>
      </c>
      <c r="B5">
        <v>6.1394073566431242</v>
      </c>
      <c r="C5">
        <v>5.1199280601927137</v>
      </c>
    </row>
    <row r="6" spans="1:3">
      <c r="A6" t="s">
        <v>1446</v>
      </c>
      <c r="B6">
        <v>158</v>
      </c>
      <c r="C6">
        <v>461</v>
      </c>
    </row>
    <row r="7" spans="1:3">
      <c r="A7" t="s">
        <v>1447</v>
      </c>
      <c r="B7">
        <v>5.3793417547514082</v>
      </c>
    </row>
    <row r="8" spans="1:3">
      <c r="A8" t="s">
        <v>1448</v>
      </c>
      <c r="B8">
        <v>0</v>
      </c>
    </row>
    <row r="9" spans="1:3">
      <c r="A9" t="s">
        <v>1449</v>
      </c>
      <c r="B9">
        <v>617</v>
      </c>
    </row>
    <row r="10" spans="1:3">
      <c r="A10" t="s">
        <v>1450</v>
      </c>
      <c r="B10">
        <v>-0.68131343166508307</v>
      </c>
    </row>
    <row r="11" spans="1:3">
      <c r="A11" t="s">
        <v>1451</v>
      </c>
      <c r="B11">
        <v>0.24796440771300732</v>
      </c>
    </row>
    <row r="12" spans="1:3">
      <c r="A12" t="s">
        <v>1452</v>
      </c>
      <c r="B12">
        <v>1.647327003805994</v>
      </c>
    </row>
    <row r="13" spans="1:3">
      <c r="A13" t="s">
        <v>1453</v>
      </c>
      <c r="B13">
        <v>0.49592881542601464</v>
      </c>
    </row>
    <row r="14" spans="1:3" ht="15.75" thickBot="1">
      <c r="A14" s="42" t="s">
        <v>1454</v>
      </c>
      <c r="B14" s="42">
        <v>1.963816257640332</v>
      </c>
      <c r="C14" s="4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7390B-2B33-45E9-8715-73CF80E74873}">
  <dimension ref="B2:H463"/>
  <sheetViews>
    <sheetView workbookViewId="0">
      <selection activeCell="M22" sqref="M22"/>
    </sheetView>
  </sheetViews>
  <sheetFormatPr defaultRowHeight="15"/>
  <cols>
    <col min="2" max="2" width="10.42578125" customWidth="1"/>
    <col min="3" max="3" width="10.5703125" bestFit="1" customWidth="1"/>
    <col min="6" max="6" width="35" customWidth="1"/>
    <col min="7" max="7" width="20.5703125" customWidth="1"/>
    <col min="8" max="8" width="24" customWidth="1"/>
  </cols>
  <sheetData>
    <row r="2" spans="2:8">
      <c r="B2" t="s">
        <v>62</v>
      </c>
      <c r="C2" t="s">
        <v>35</v>
      </c>
      <c r="F2" t="s">
        <v>1443</v>
      </c>
    </row>
    <row r="3" spans="2:8" ht="15.75" thickBot="1">
      <c r="B3" s="11">
        <v>8.3333333333333339</v>
      </c>
      <c r="C3" s="11">
        <v>7</v>
      </c>
    </row>
    <row r="4" spans="2:8">
      <c r="B4" s="11">
        <v>6.666666666666667</v>
      </c>
      <c r="C4" s="11">
        <v>2.3333333333333335</v>
      </c>
      <c r="F4" s="44"/>
      <c r="G4" s="45" t="s">
        <v>62</v>
      </c>
      <c r="H4" s="46" t="s">
        <v>35</v>
      </c>
    </row>
    <row r="5" spans="2:8">
      <c r="B5" s="11">
        <v>8.5</v>
      </c>
      <c r="C5" s="11">
        <v>5.666666666666667</v>
      </c>
      <c r="F5" s="32" t="s">
        <v>1371</v>
      </c>
      <c r="G5" s="32">
        <v>5.1529535864978877</v>
      </c>
      <c r="H5" s="32">
        <v>5.2986261749819183</v>
      </c>
    </row>
    <row r="6" spans="2:8">
      <c r="B6" s="11">
        <v>3.1666666666666665</v>
      </c>
      <c r="C6" s="11">
        <v>2.3333333333333335</v>
      </c>
      <c r="F6" t="s">
        <v>1375</v>
      </c>
      <c r="G6">
        <v>6.1394073566431242</v>
      </c>
      <c r="H6">
        <v>5.1199280601927137</v>
      </c>
    </row>
    <row r="7" spans="2:8">
      <c r="B7" s="11">
        <v>0.83333333333333337</v>
      </c>
      <c r="C7" s="11">
        <v>4.833333333333333</v>
      </c>
      <c r="F7" t="s">
        <v>1446</v>
      </c>
      <c r="G7">
        <v>158</v>
      </c>
      <c r="H7">
        <v>461</v>
      </c>
    </row>
    <row r="8" spans="2:8">
      <c r="B8" s="11">
        <v>4.166666666666667</v>
      </c>
      <c r="C8" s="11">
        <v>8.1666666666666661</v>
      </c>
      <c r="F8" t="s">
        <v>1447</v>
      </c>
      <c r="G8">
        <v>5.3793417547514082</v>
      </c>
    </row>
    <row r="9" spans="2:8">
      <c r="B9" s="11">
        <v>0</v>
      </c>
      <c r="C9" s="11">
        <v>6.5</v>
      </c>
      <c r="F9" t="s">
        <v>1448</v>
      </c>
      <c r="G9">
        <v>0</v>
      </c>
    </row>
    <row r="10" spans="2:8">
      <c r="B10" s="11">
        <v>8.5</v>
      </c>
      <c r="C10" s="11">
        <v>4.333333333333333</v>
      </c>
      <c r="F10" t="s">
        <v>1449</v>
      </c>
      <c r="G10">
        <v>617</v>
      </c>
    </row>
    <row r="11" spans="2:8">
      <c r="B11" s="11">
        <v>7.833333333333333</v>
      </c>
      <c r="C11" s="11">
        <v>2</v>
      </c>
      <c r="F11" t="s">
        <v>1450</v>
      </c>
      <c r="G11">
        <v>-0.68131343166508307</v>
      </c>
    </row>
    <row r="12" spans="2:8">
      <c r="B12" s="11">
        <v>2.5</v>
      </c>
      <c r="C12" s="11">
        <v>9</v>
      </c>
      <c r="F12" t="s">
        <v>1451</v>
      </c>
      <c r="G12">
        <v>0.24796440771300732</v>
      </c>
    </row>
    <row r="13" spans="2:8">
      <c r="B13" s="11">
        <v>5.833333333333333</v>
      </c>
      <c r="C13" s="11">
        <v>4.666666666666667</v>
      </c>
      <c r="F13" t="s">
        <v>1452</v>
      </c>
      <c r="G13">
        <v>1.647327003805994</v>
      </c>
    </row>
    <row r="14" spans="2:8">
      <c r="B14" s="11">
        <v>3.3333333333333335</v>
      </c>
      <c r="C14" s="11">
        <v>5.666666666666667</v>
      </c>
      <c r="F14" t="s">
        <v>1453</v>
      </c>
      <c r="G14">
        <v>0.49592881542601464</v>
      </c>
    </row>
    <row r="15" spans="2:8" ht="15.75" thickBot="1">
      <c r="B15" s="11">
        <v>5.333333333333333</v>
      </c>
      <c r="C15" s="11">
        <v>7.333333333333333</v>
      </c>
      <c r="F15" s="42" t="s">
        <v>1454</v>
      </c>
      <c r="G15" s="42">
        <v>1.96381625764033</v>
      </c>
      <c r="H15" s="42"/>
    </row>
    <row r="16" spans="2:8">
      <c r="B16" s="11">
        <v>7.5</v>
      </c>
      <c r="C16" s="11">
        <v>4.666666666666667</v>
      </c>
    </row>
    <row r="17" spans="2:8">
      <c r="B17" s="11">
        <v>9.8333333333333339</v>
      </c>
      <c r="C17" s="11">
        <v>6.666666666666667</v>
      </c>
      <c r="F17" t="s">
        <v>1455</v>
      </c>
      <c r="G17" t="s">
        <v>1456</v>
      </c>
    </row>
    <row r="18" spans="2:8">
      <c r="B18" s="11">
        <v>4.5</v>
      </c>
      <c r="C18" s="11">
        <v>2.1666666666666665</v>
      </c>
      <c r="F18" t="s">
        <v>1457</v>
      </c>
      <c r="G18" t="s">
        <v>1458</v>
      </c>
    </row>
    <row r="19" spans="2:8">
      <c r="B19" s="11">
        <v>6</v>
      </c>
      <c r="C19" s="11">
        <v>2.1666666666666665</v>
      </c>
    </row>
    <row r="20" spans="2:8">
      <c r="B20" s="11">
        <v>5.833333333333333</v>
      </c>
      <c r="C20" s="11">
        <v>1</v>
      </c>
      <c r="F20" t="s">
        <v>1459</v>
      </c>
      <c r="G20" t="s">
        <v>1460</v>
      </c>
      <c r="H20" t="s">
        <v>1461</v>
      </c>
    </row>
    <row r="21" spans="2:8">
      <c r="B21" s="11">
        <v>4</v>
      </c>
      <c r="C21" s="11">
        <v>0</v>
      </c>
      <c r="F21" t="s">
        <v>1467</v>
      </c>
      <c r="G21" t="s">
        <v>1466</v>
      </c>
      <c r="H21" s="47" t="s">
        <v>1462</v>
      </c>
    </row>
    <row r="22" spans="2:8">
      <c r="B22" s="11">
        <v>4.833333333333333</v>
      </c>
      <c r="C22" s="11">
        <v>3.1666666666666665</v>
      </c>
    </row>
    <row r="23" spans="2:8">
      <c r="B23" s="11">
        <v>8.5</v>
      </c>
      <c r="C23" s="11">
        <v>5.666666666666667</v>
      </c>
      <c r="F23" t="s">
        <v>1464</v>
      </c>
      <c r="G23" t="s">
        <v>1463</v>
      </c>
      <c r="H23" s="47" t="s">
        <v>1462</v>
      </c>
    </row>
    <row r="24" spans="2:8">
      <c r="B24" s="11">
        <v>3.3333333333333335</v>
      </c>
      <c r="C24" s="11">
        <v>5.5</v>
      </c>
    </row>
    <row r="25" spans="2:8" ht="15" customHeight="1">
      <c r="B25" s="11">
        <v>8</v>
      </c>
      <c r="C25" s="11">
        <v>6</v>
      </c>
      <c r="F25" s="66" t="s">
        <v>1465</v>
      </c>
      <c r="G25" s="66"/>
      <c r="H25" s="66"/>
    </row>
    <row r="26" spans="2:8">
      <c r="B26" s="11">
        <v>3.5</v>
      </c>
      <c r="C26" s="11">
        <v>5.666666666666667</v>
      </c>
      <c r="F26" s="66"/>
      <c r="G26" s="66"/>
      <c r="H26" s="66"/>
    </row>
    <row r="27" spans="2:8">
      <c r="B27" s="11">
        <v>6.833333333333333</v>
      </c>
      <c r="C27" s="11">
        <v>6.333333333333333</v>
      </c>
      <c r="F27" s="66"/>
      <c r="G27" s="66"/>
      <c r="H27" s="66"/>
    </row>
    <row r="28" spans="2:8">
      <c r="B28" s="11">
        <v>6.666666666666667</v>
      </c>
      <c r="C28" s="11">
        <v>7.5</v>
      </c>
      <c r="F28" s="66"/>
      <c r="G28" s="66"/>
      <c r="H28" s="66"/>
    </row>
    <row r="29" spans="2:8">
      <c r="B29" s="11">
        <v>1</v>
      </c>
      <c r="C29" s="11">
        <v>5.166666666666667</v>
      </c>
      <c r="F29" s="66"/>
      <c r="G29" s="66"/>
      <c r="H29" s="66"/>
    </row>
    <row r="30" spans="2:8">
      <c r="B30" s="11">
        <v>0.33333333333333331</v>
      </c>
      <c r="C30" s="11">
        <v>7.333333333333333</v>
      </c>
    </row>
    <row r="31" spans="2:8">
      <c r="B31" s="11">
        <v>4.166666666666667</v>
      </c>
      <c r="C31" s="11">
        <v>9.1666666666666661</v>
      </c>
    </row>
    <row r="32" spans="2:8">
      <c r="B32" s="11">
        <v>4.166666666666667</v>
      </c>
      <c r="C32" s="11">
        <v>7.666666666666667</v>
      </c>
    </row>
    <row r="33" spans="2:3">
      <c r="B33" s="11">
        <v>9</v>
      </c>
      <c r="C33" s="11">
        <v>7.333333333333333</v>
      </c>
    </row>
    <row r="34" spans="2:3">
      <c r="B34" s="11">
        <v>4.666666666666667</v>
      </c>
      <c r="C34" s="11">
        <v>4.5</v>
      </c>
    </row>
    <row r="35" spans="2:3">
      <c r="B35" s="11">
        <v>9.1666666666666661</v>
      </c>
      <c r="C35" s="11">
        <v>4</v>
      </c>
    </row>
    <row r="36" spans="2:3">
      <c r="B36" s="11">
        <v>0.83333333333333337</v>
      </c>
      <c r="C36" s="11">
        <v>1</v>
      </c>
    </row>
    <row r="37" spans="2:3">
      <c r="B37" s="11">
        <v>2.8333333333333335</v>
      </c>
      <c r="C37" s="11">
        <v>5.333333333333333</v>
      </c>
    </row>
    <row r="38" spans="2:3">
      <c r="B38" s="11">
        <v>6.833333333333333</v>
      </c>
      <c r="C38" s="11">
        <v>2.3333333333333335</v>
      </c>
    </row>
    <row r="39" spans="2:3">
      <c r="B39" s="11">
        <v>4</v>
      </c>
      <c r="C39" s="11">
        <v>7.333333333333333</v>
      </c>
    </row>
    <row r="40" spans="2:3">
      <c r="B40" s="11">
        <v>8</v>
      </c>
      <c r="C40" s="11">
        <v>4.333333333333333</v>
      </c>
    </row>
    <row r="41" spans="2:3">
      <c r="B41" s="11">
        <v>8.3333333333333339</v>
      </c>
      <c r="C41" s="11">
        <v>5.333333333333333</v>
      </c>
    </row>
    <row r="42" spans="2:3">
      <c r="B42" s="11">
        <v>7.166666666666667</v>
      </c>
      <c r="C42" s="11">
        <v>3.6666666666666665</v>
      </c>
    </row>
    <row r="43" spans="2:3">
      <c r="B43" s="11">
        <v>6</v>
      </c>
      <c r="C43" s="11">
        <v>5.833333333333333</v>
      </c>
    </row>
    <row r="44" spans="2:3">
      <c r="B44" s="11">
        <v>6.666666666666667</v>
      </c>
      <c r="C44" s="11">
        <v>8.8333333333333339</v>
      </c>
    </row>
    <row r="45" spans="2:3">
      <c r="B45" s="11">
        <v>6.5</v>
      </c>
      <c r="C45" s="11">
        <v>5.166666666666667</v>
      </c>
    </row>
    <row r="46" spans="2:3">
      <c r="B46" s="11">
        <v>0.5</v>
      </c>
      <c r="C46" s="11">
        <v>4.333333333333333</v>
      </c>
    </row>
    <row r="47" spans="2:3">
      <c r="B47" s="11">
        <v>1.1666666666666667</v>
      </c>
      <c r="C47" s="11">
        <v>6.333333333333333</v>
      </c>
    </row>
    <row r="48" spans="2:3">
      <c r="B48" s="11">
        <v>7.166666666666667</v>
      </c>
      <c r="C48" s="11">
        <v>7.5</v>
      </c>
    </row>
    <row r="49" spans="2:3">
      <c r="B49" s="11">
        <v>5</v>
      </c>
      <c r="C49" s="11">
        <v>1.5</v>
      </c>
    </row>
    <row r="50" spans="2:3">
      <c r="B50" s="11">
        <v>6.833333333333333</v>
      </c>
      <c r="C50" s="11">
        <v>2.8333333333333335</v>
      </c>
    </row>
    <row r="51" spans="2:3">
      <c r="B51" s="11">
        <v>3.3333333333333335</v>
      </c>
      <c r="C51" s="11">
        <v>4.5</v>
      </c>
    </row>
    <row r="52" spans="2:3">
      <c r="B52" s="11">
        <v>2.5</v>
      </c>
      <c r="C52" s="11">
        <v>4.833333333333333</v>
      </c>
    </row>
    <row r="53" spans="2:3">
      <c r="B53" s="11">
        <v>5.5</v>
      </c>
      <c r="C53" s="11">
        <v>4</v>
      </c>
    </row>
    <row r="54" spans="2:3">
      <c r="B54" s="11">
        <v>8.1666666666666661</v>
      </c>
      <c r="C54" s="11">
        <v>5.166666666666667</v>
      </c>
    </row>
    <row r="55" spans="2:3">
      <c r="B55" s="11">
        <v>5</v>
      </c>
      <c r="C55" s="11">
        <v>6.333333333333333</v>
      </c>
    </row>
    <row r="56" spans="2:3">
      <c r="B56" s="11">
        <v>3.8333333333333335</v>
      </c>
      <c r="C56" s="11">
        <v>5.333333333333333</v>
      </c>
    </row>
    <row r="57" spans="2:3">
      <c r="B57" s="11">
        <v>3.8333333333333335</v>
      </c>
      <c r="C57" s="11">
        <v>8</v>
      </c>
    </row>
    <row r="58" spans="2:3">
      <c r="B58" s="11">
        <v>2.6666666666666665</v>
      </c>
      <c r="C58" s="11">
        <v>4.166666666666667</v>
      </c>
    </row>
    <row r="59" spans="2:3">
      <c r="B59" s="11">
        <v>9.3333333333333339</v>
      </c>
      <c r="C59" s="11">
        <v>6</v>
      </c>
    </row>
    <row r="60" spans="2:3">
      <c r="B60" s="11">
        <v>7.5</v>
      </c>
      <c r="C60" s="11">
        <v>5.833333333333333</v>
      </c>
    </row>
    <row r="61" spans="2:3">
      <c r="B61" s="11">
        <v>6.166666666666667</v>
      </c>
      <c r="C61" s="11">
        <v>4.333333333333333</v>
      </c>
    </row>
    <row r="62" spans="2:3">
      <c r="B62" s="11">
        <v>7.5</v>
      </c>
      <c r="C62" s="11">
        <v>4.5</v>
      </c>
    </row>
    <row r="63" spans="2:3">
      <c r="B63" s="11">
        <v>7.333333333333333</v>
      </c>
      <c r="C63" s="11">
        <v>5.166666666666667</v>
      </c>
    </row>
    <row r="64" spans="2:3">
      <c r="B64" s="11">
        <v>5.166666666666667</v>
      </c>
      <c r="C64" s="11">
        <v>4.166666666666667</v>
      </c>
    </row>
    <row r="65" spans="2:3">
      <c r="B65" s="11">
        <v>4</v>
      </c>
      <c r="C65" s="11">
        <v>7.166666666666667</v>
      </c>
    </row>
    <row r="66" spans="2:3">
      <c r="B66" s="11">
        <v>1.5</v>
      </c>
      <c r="C66" s="11">
        <v>8</v>
      </c>
    </row>
    <row r="67" spans="2:3">
      <c r="B67" s="11">
        <v>6.333333333333333</v>
      </c>
      <c r="C67" s="11">
        <v>5.333333333333333</v>
      </c>
    </row>
    <row r="68" spans="2:3">
      <c r="B68" s="11">
        <v>6.5</v>
      </c>
      <c r="C68" s="11">
        <v>6.5</v>
      </c>
    </row>
    <row r="69" spans="2:3">
      <c r="B69" s="11">
        <v>2.8333333333333335</v>
      </c>
      <c r="C69" s="11">
        <v>9.5</v>
      </c>
    </row>
    <row r="70" spans="2:3">
      <c r="B70" s="11">
        <v>4.666666666666667</v>
      </c>
      <c r="C70" s="11">
        <v>6.666666666666667</v>
      </c>
    </row>
    <row r="71" spans="2:3">
      <c r="B71" s="11">
        <v>7.5</v>
      </c>
      <c r="C71" s="11">
        <v>7.5</v>
      </c>
    </row>
    <row r="72" spans="2:3">
      <c r="B72" s="11">
        <v>1</v>
      </c>
      <c r="C72" s="11">
        <v>0</v>
      </c>
    </row>
    <row r="73" spans="2:3">
      <c r="B73" s="11">
        <v>7.333333333333333</v>
      </c>
      <c r="C73" s="11">
        <v>4.166666666666667</v>
      </c>
    </row>
    <row r="74" spans="2:3">
      <c r="B74" s="11">
        <v>5</v>
      </c>
      <c r="C74" s="11">
        <v>7.166666666666667</v>
      </c>
    </row>
    <row r="75" spans="2:3">
      <c r="B75" s="11">
        <v>4.333333333333333</v>
      </c>
      <c r="C75" s="11">
        <v>2.3333333333333335</v>
      </c>
    </row>
    <row r="76" spans="2:3">
      <c r="B76" s="11">
        <v>2.6666666666666665</v>
      </c>
      <c r="C76" s="11">
        <v>4.5</v>
      </c>
    </row>
    <row r="77" spans="2:3">
      <c r="B77" s="11">
        <v>0.66666666666666663</v>
      </c>
      <c r="C77" s="11">
        <v>3.3333333333333335</v>
      </c>
    </row>
    <row r="78" spans="2:3">
      <c r="B78" s="11">
        <v>4.5</v>
      </c>
      <c r="C78" s="11">
        <v>8.6666666666666661</v>
      </c>
    </row>
    <row r="79" spans="2:3">
      <c r="B79" s="11">
        <v>5.833333333333333</v>
      </c>
      <c r="C79" s="11">
        <v>4.333333333333333</v>
      </c>
    </row>
    <row r="80" spans="2:3">
      <c r="B80" s="11">
        <v>5.333333333333333</v>
      </c>
      <c r="C80" s="11">
        <v>6</v>
      </c>
    </row>
    <row r="81" spans="2:3">
      <c r="B81" s="11">
        <v>5</v>
      </c>
      <c r="C81" s="11">
        <v>7.833333333333333</v>
      </c>
    </row>
    <row r="82" spans="2:3">
      <c r="B82" s="11">
        <v>5.5</v>
      </c>
      <c r="C82" s="11">
        <v>7</v>
      </c>
    </row>
    <row r="83" spans="2:3">
      <c r="B83" s="11">
        <v>5.666666666666667</v>
      </c>
      <c r="C83" s="11">
        <v>9</v>
      </c>
    </row>
    <row r="84" spans="2:3">
      <c r="B84" s="11">
        <v>5</v>
      </c>
      <c r="C84" s="11">
        <v>3.8333333333333335</v>
      </c>
    </row>
    <row r="85" spans="2:3">
      <c r="B85" s="11">
        <v>4.666666666666667</v>
      </c>
      <c r="C85" s="11">
        <v>3.5</v>
      </c>
    </row>
    <row r="86" spans="2:3">
      <c r="B86" s="11">
        <v>2.6666666666666665</v>
      </c>
      <c r="C86" s="11">
        <v>4.5</v>
      </c>
    </row>
    <row r="87" spans="2:3">
      <c r="B87" s="11">
        <v>4.333333333333333</v>
      </c>
      <c r="C87" s="11">
        <v>4.833333333333333</v>
      </c>
    </row>
    <row r="88" spans="2:3">
      <c r="B88" s="11">
        <v>1.1666666666666667</v>
      </c>
      <c r="C88" s="11">
        <v>1.5</v>
      </c>
    </row>
    <row r="89" spans="2:3">
      <c r="B89" s="11">
        <v>6</v>
      </c>
      <c r="C89" s="11">
        <v>8.3333333333333339</v>
      </c>
    </row>
    <row r="90" spans="2:3">
      <c r="B90" s="11">
        <v>6.5</v>
      </c>
      <c r="C90" s="11">
        <v>7.166666666666667</v>
      </c>
    </row>
    <row r="91" spans="2:3">
      <c r="B91" s="11">
        <v>0</v>
      </c>
      <c r="C91" s="11">
        <v>9.5</v>
      </c>
    </row>
    <row r="92" spans="2:3">
      <c r="B92" s="11">
        <v>1.1666666666666667</v>
      </c>
      <c r="C92" s="11">
        <v>6.833333333333333</v>
      </c>
    </row>
    <row r="93" spans="2:3">
      <c r="B93" s="11">
        <v>4.5</v>
      </c>
      <c r="C93" s="11">
        <v>8.5</v>
      </c>
    </row>
    <row r="94" spans="2:3">
      <c r="B94" s="11">
        <v>1.1666666666666667</v>
      </c>
      <c r="C94" s="11">
        <v>6</v>
      </c>
    </row>
    <row r="95" spans="2:3">
      <c r="B95" s="11">
        <v>4.833333333333333</v>
      </c>
      <c r="C95" s="11">
        <v>6.333333333333333</v>
      </c>
    </row>
    <row r="96" spans="2:3">
      <c r="B96" s="11">
        <v>6.833333333333333</v>
      </c>
      <c r="C96" s="11">
        <v>6.666666666666667</v>
      </c>
    </row>
    <row r="97" spans="2:3">
      <c r="B97" s="11">
        <v>7.666666666666667</v>
      </c>
      <c r="C97" s="11">
        <v>2.6666666666666665</v>
      </c>
    </row>
    <row r="98" spans="2:3">
      <c r="B98" s="11">
        <v>7.333333333333333</v>
      </c>
      <c r="C98" s="11">
        <v>8.5</v>
      </c>
    </row>
    <row r="99" spans="2:3">
      <c r="B99" s="11">
        <v>6.5</v>
      </c>
      <c r="C99" s="11">
        <v>6.5</v>
      </c>
    </row>
    <row r="100" spans="2:3">
      <c r="B100" s="11">
        <v>2.1666666666666665</v>
      </c>
      <c r="C100" s="11">
        <v>3.3333333333333335</v>
      </c>
    </row>
    <row r="101" spans="2:3">
      <c r="B101" s="11">
        <v>6.833333333333333</v>
      </c>
      <c r="C101" s="11">
        <v>7.833333333333333</v>
      </c>
    </row>
    <row r="102" spans="2:3">
      <c r="B102" s="11">
        <v>4.333333333333333</v>
      </c>
      <c r="C102" s="11">
        <v>3.6666666666666665</v>
      </c>
    </row>
    <row r="103" spans="2:3">
      <c r="B103" s="11">
        <v>5.333333333333333</v>
      </c>
      <c r="C103" s="11">
        <v>9.1666666666666661</v>
      </c>
    </row>
    <row r="104" spans="2:3">
      <c r="B104" s="11">
        <v>8.6666666666666661</v>
      </c>
      <c r="C104" s="11">
        <v>3</v>
      </c>
    </row>
    <row r="105" spans="2:3">
      <c r="B105" s="11">
        <v>4</v>
      </c>
      <c r="C105" s="11">
        <v>10</v>
      </c>
    </row>
    <row r="106" spans="2:3">
      <c r="B106" s="11">
        <v>6.5</v>
      </c>
      <c r="C106" s="11">
        <v>6.5</v>
      </c>
    </row>
    <row r="107" spans="2:3">
      <c r="B107" s="11">
        <v>3.1666666666666665</v>
      </c>
      <c r="C107" s="11">
        <v>7.833333333333333</v>
      </c>
    </row>
    <row r="108" spans="2:3">
      <c r="B108" s="11">
        <v>8.8333333333333339</v>
      </c>
      <c r="C108" s="11">
        <v>8.3333333333333339</v>
      </c>
    </row>
    <row r="109" spans="2:3">
      <c r="B109" s="11">
        <v>6.5</v>
      </c>
      <c r="C109" s="11">
        <v>4.833333333333333</v>
      </c>
    </row>
    <row r="110" spans="2:3">
      <c r="B110" s="11">
        <v>5.666666666666667</v>
      </c>
      <c r="C110" s="11">
        <v>7.666666666666667</v>
      </c>
    </row>
    <row r="111" spans="2:3">
      <c r="B111" s="11">
        <v>7.833333333333333</v>
      </c>
      <c r="C111" s="11">
        <v>8.3333333333333339</v>
      </c>
    </row>
    <row r="112" spans="2:3">
      <c r="B112" s="11">
        <v>4</v>
      </c>
      <c r="C112" s="11">
        <v>5.5</v>
      </c>
    </row>
    <row r="113" spans="2:3">
      <c r="B113" s="11">
        <v>4.666666666666667</v>
      </c>
      <c r="C113" s="11">
        <v>7.333333333333333</v>
      </c>
    </row>
    <row r="114" spans="2:3">
      <c r="B114" s="11">
        <v>9.3333333333333339</v>
      </c>
      <c r="C114" s="11">
        <v>4.333333333333333</v>
      </c>
    </row>
    <row r="115" spans="2:3">
      <c r="B115" s="11">
        <v>7</v>
      </c>
      <c r="C115" s="11">
        <v>8.6666666666666661</v>
      </c>
    </row>
    <row r="116" spans="2:3">
      <c r="B116" s="11">
        <v>7.666666666666667</v>
      </c>
      <c r="C116" s="11">
        <v>4</v>
      </c>
    </row>
    <row r="117" spans="2:3">
      <c r="B117" s="11">
        <v>0.66666666666666663</v>
      </c>
      <c r="C117" s="11">
        <v>2.6666666666666665</v>
      </c>
    </row>
    <row r="118" spans="2:3">
      <c r="B118" s="11">
        <v>3.8333333333333335</v>
      </c>
      <c r="C118" s="11">
        <v>8.8333333333333339</v>
      </c>
    </row>
    <row r="119" spans="2:3">
      <c r="B119" s="11">
        <v>5.166666666666667</v>
      </c>
      <c r="C119" s="11">
        <v>6.333333333333333</v>
      </c>
    </row>
    <row r="120" spans="2:3">
      <c r="B120" s="11">
        <v>4.166666666666667</v>
      </c>
      <c r="C120" s="11">
        <v>4.666666666666667</v>
      </c>
    </row>
    <row r="121" spans="2:3">
      <c r="B121" s="11">
        <v>7.666666666666667</v>
      </c>
      <c r="C121" s="11">
        <v>3.1666666666666665</v>
      </c>
    </row>
    <row r="122" spans="2:3">
      <c r="B122" s="11">
        <v>3.8333333333333335</v>
      </c>
      <c r="C122" s="11">
        <v>5</v>
      </c>
    </row>
    <row r="123" spans="2:3">
      <c r="B123" s="11">
        <v>4.666666666666667</v>
      </c>
      <c r="C123" s="11">
        <v>8.1666666666666661</v>
      </c>
    </row>
    <row r="124" spans="2:3">
      <c r="B124" s="11">
        <v>0</v>
      </c>
      <c r="C124" s="11">
        <v>7.666666666666667</v>
      </c>
    </row>
    <row r="125" spans="2:3">
      <c r="B125" s="11">
        <v>9.1666666666666661</v>
      </c>
      <c r="C125" s="11">
        <v>4.666666666666667</v>
      </c>
    </row>
    <row r="126" spans="2:3">
      <c r="B126" s="11">
        <v>4.666666666666667</v>
      </c>
      <c r="C126" s="11">
        <v>7.333333333333333</v>
      </c>
    </row>
    <row r="127" spans="2:3">
      <c r="B127" s="11">
        <v>8.3333333333333339</v>
      </c>
      <c r="C127" s="11">
        <v>4.666666666666667</v>
      </c>
    </row>
    <row r="128" spans="2:3">
      <c r="B128" s="11">
        <v>3.6666666666666665</v>
      </c>
      <c r="C128" s="11">
        <v>5.166666666666667</v>
      </c>
    </row>
    <row r="129" spans="2:3">
      <c r="B129" s="11">
        <v>9.3333333333333339</v>
      </c>
      <c r="C129" s="11">
        <v>5.666666666666667</v>
      </c>
    </row>
    <row r="130" spans="2:3">
      <c r="B130" s="11">
        <v>5.166666666666667</v>
      </c>
      <c r="C130" s="11">
        <v>2.5</v>
      </c>
    </row>
    <row r="131" spans="2:3">
      <c r="B131" s="11">
        <v>2.1666666666666665</v>
      </c>
      <c r="C131" s="11">
        <v>2.3333333333333335</v>
      </c>
    </row>
    <row r="132" spans="2:3">
      <c r="B132" s="11">
        <v>2.5</v>
      </c>
      <c r="C132" s="11">
        <v>3.1666666666666665</v>
      </c>
    </row>
    <row r="133" spans="2:3">
      <c r="B133" s="11">
        <v>4</v>
      </c>
      <c r="C133" s="11">
        <v>2.8333333333333335</v>
      </c>
    </row>
    <row r="134" spans="2:3">
      <c r="B134" s="11">
        <v>3.5</v>
      </c>
      <c r="C134" s="11">
        <v>9.6666666666666661</v>
      </c>
    </row>
    <row r="135" spans="2:3">
      <c r="B135" s="11">
        <v>6.5</v>
      </c>
      <c r="C135" s="11">
        <v>6.666666666666667</v>
      </c>
    </row>
    <row r="136" spans="2:3">
      <c r="B136" s="11">
        <v>5.833333333333333</v>
      </c>
      <c r="C136" s="11">
        <v>2.5</v>
      </c>
    </row>
    <row r="137" spans="2:3">
      <c r="B137" s="11">
        <v>0</v>
      </c>
      <c r="C137" s="11">
        <v>9.6666666666666661</v>
      </c>
    </row>
    <row r="138" spans="2:3">
      <c r="B138" s="11">
        <v>9</v>
      </c>
      <c r="C138" s="11">
        <v>3</v>
      </c>
    </row>
    <row r="139" spans="2:3">
      <c r="B139" s="11">
        <v>5.166666666666667</v>
      </c>
      <c r="C139" s="11">
        <v>4.333333333333333</v>
      </c>
    </row>
    <row r="140" spans="2:3">
      <c r="B140" s="11">
        <v>3.5</v>
      </c>
      <c r="C140" s="11">
        <v>2.5</v>
      </c>
    </row>
    <row r="141" spans="2:3">
      <c r="B141" s="11">
        <v>6.5</v>
      </c>
      <c r="C141" s="11">
        <v>4.5</v>
      </c>
    </row>
    <row r="142" spans="2:3">
      <c r="B142" s="11">
        <v>6.833333333333333</v>
      </c>
      <c r="C142" s="11">
        <v>0</v>
      </c>
    </row>
    <row r="143" spans="2:3">
      <c r="B143" s="11">
        <v>7</v>
      </c>
      <c r="C143" s="11">
        <v>3.5</v>
      </c>
    </row>
    <row r="144" spans="2:3">
      <c r="B144" s="11">
        <v>4.666666666666667</v>
      </c>
      <c r="C144" s="11">
        <v>4.5</v>
      </c>
    </row>
    <row r="145" spans="2:3">
      <c r="B145" s="11">
        <v>3.3333333333333335</v>
      </c>
      <c r="C145" s="11">
        <v>6.166666666666667</v>
      </c>
    </row>
    <row r="146" spans="2:3">
      <c r="B146" s="11">
        <v>3.3333333333333335</v>
      </c>
      <c r="C146" s="11">
        <v>0</v>
      </c>
    </row>
    <row r="147" spans="2:3">
      <c r="B147" s="11">
        <v>3.5</v>
      </c>
      <c r="C147" s="11">
        <v>7.166666666666667</v>
      </c>
    </row>
    <row r="148" spans="2:3">
      <c r="B148" s="11">
        <v>7.5</v>
      </c>
      <c r="C148" s="11">
        <v>2.6666666666666665</v>
      </c>
    </row>
    <row r="149" spans="2:3">
      <c r="B149" s="11">
        <v>4.5</v>
      </c>
      <c r="C149" s="11">
        <v>5</v>
      </c>
    </row>
    <row r="150" spans="2:3">
      <c r="B150" s="11">
        <v>7.666666666666667</v>
      </c>
      <c r="C150" s="11">
        <v>8.1666666666666661</v>
      </c>
    </row>
    <row r="151" spans="2:3">
      <c r="B151" s="11">
        <v>0.66666666666666663</v>
      </c>
      <c r="C151" s="11">
        <v>3.3333333333333335</v>
      </c>
    </row>
    <row r="152" spans="2:3">
      <c r="B152" s="11">
        <v>5.333333333333333</v>
      </c>
      <c r="C152" s="11">
        <v>8.1666666666666661</v>
      </c>
    </row>
    <row r="153" spans="2:3">
      <c r="B153" s="11">
        <v>9.1666666666666661</v>
      </c>
      <c r="C153" s="11">
        <v>5.666666666666667</v>
      </c>
    </row>
    <row r="154" spans="2:3">
      <c r="B154" s="11">
        <v>9.1666666666666661</v>
      </c>
      <c r="C154" s="11">
        <v>0.66666666666666663</v>
      </c>
    </row>
    <row r="155" spans="2:3">
      <c r="B155" s="11">
        <v>4.333333333333333</v>
      </c>
      <c r="C155" s="11">
        <v>7.333333333333333</v>
      </c>
    </row>
    <row r="156" spans="2:3">
      <c r="B156" s="11">
        <v>8.6666666666666661</v>
      </c>
      <c r="C156" s="11">
        <v>6.333333333333333</v>
      </c>
    </row>
    <row r="157" spans="2:3">
      <c r="B157" s="11">
        <v>7.166666666666667</v>
      </c>
      <c r="C157" s="11">
        <v>7.833333333333333</v>
      </c>
    </row>
    <row r="158" spans="2:3">
      <c r="B158" s="11">
        <v>6.833333333333333</v>
      </c>
      <c r="C158" s="11">
        <v>4</v>
      </c>
    </row>
    <row r="159" spans="2:3">
      <c r="B159" s="11">
        <v>0</v>
      </c>
      <c r="C159" s="11">
        <v>4.5</v>
      </c>
    </row>
    <row r="160" spans="2:3">
      <c r="B160" s="11">
        <v>4</v>
      </c>
      <c r="C160" s="11">
        <v>8.8333333333333339</v>
      </c>
    </row>
    <row r="161" spans="3:3">
      <c r="C161" s="11">
        <v>5.166666666666667</v>
      </c>
    </row>
    <row r="162" spans="3:3">
      <c r="C162" s="11">
        <v>6.666666666666667</v>
      </c>
    </row>
    <row r="163" spans="3:3">
      <c r="C163" s="11">
        <v>3</v>
      </c>
    </row>
    <row r="164" spans="3:3">
      <c r="C164" s="11">
        <v>2.5</v>
      </c>
    </row>
    <row r="165" spans="3:3">
      <c r="C165" s="11">
        <v>7.5</v>
      </c>
    </row>
    <row r="166" spans="3:3">
      <c r="C166" s="11">
        <v>5.5</v>
      </c>
    </row>
    <row r="167" spans="3:3">
      <c r="C167" s="11">
        <v>7.666666666666667</v>
      </c>
    </row>
    <row r="168" spans="3:3">
      <c r="C168" s="11">
        <v>8.5</v>
      </c>
    </row>
    <row r="169" spans="3:3">
      <c r="C169" s="11">
        <v>4.5</v>
      </c>
    </row>
    <row r="170" spans="3:3">
      <c r="C170" s="11">
        <v>4.166666666666667</v>
      </c>
    </row>
    <row r="171" spans="3:3">
      <c r="C171" s="11">
        <v>1</v>
      </c>
    </row>
    <row r="172" spans="3:3">
      <c r="C172" s="11">
        <v>1</v>
      </c>
    </row>
    <row r="173" spans="3:3">
      <c r="C173" s="11">
        <v>4.166666666666667</v>
      </c>
    </row>
    <row r="174" spans="3:3">
      <c r="C174" s="11">
        <v>5.833333333333333</v>
      </c>
    </row>
    <row r="175" spans="3:3">
      <c r="C175" s="11">
        <v>5.666666666666667</v>
      </c>
    </row>
    <row r="176" spans="3:3">
      <c r="C176" s="11">
        <v>7.5</v>
      </c>
    </row>
    <row r="177" spans="3:3">
      <c r="C177" s="11">
        <v>7.166666666666667</v>
      </c>
    </row>
    <row r="178" spans="3:3">
      <c r="C178" s="11">
        <v>4</v>
      </c>
    </row>
    <row r="179" spans="3:3">
      <c r="C179" s="11">
        <v>8.5</v>
      </c>
    </row>
    <row r="180" spans="3:3">
      <c r="C180" s="11">
        <v>1.8333333333333333</v>
      </c>
    </row>
    <row r="181" spans="3:3">
      <c r="C181" s="11">
        <v>5</v>
      </c>
    </row>
    <row r="182" spans="3:3">
      <c r="C182" s="11">
        <v>7</v>
      </c>
    </row>
    <row r="183" spans="3:3">
      <c r="C183" s="11">
        <v>6</v>
      </c>
    </row>
    <row r="184" spans="3:3">
      <c r="C184" s="11">
        <v>4</v>
      </c>
    </row>
    <row r="185" spans="3:3">
      <c r="C185" s="11">
        <v>8.1666666666666661</v>
      </c>
    </row>
    <row r="186" spans="3:3">
      <c r="C186" s="11">
        <v>3.1666666666666665</v>
      </c>
    </row>
    <row r="187" spans="3:3">
      <c r="C187" s="11">
        <v>3.3333333333333335</v>
      </c>
    </row>
    <row r="188" spans="3:3">
      <c r="C188" s="11">
        <v>7.5</v>
      </c>
    </row>
    <row r="189" spans="3:3">
      <c r="C189" s="11">
        <v>2.1666666666666665</v>
      </c>
    </row>
    <row r="190" spans="3:3">
      <c r="C190" s="11">
        <v>5.5</v>
      </c>
    </row>
    <row r="191" spans="3:3">
      <c r="C191" s="11">
        <v>3.1666666666666665</v>
      </c>
    </row>
    <row r="192" spans="3:3">
      <c r="C192" s="11">
        <v>4.5</v>
      </c>
    </row>
    <row r="193" spans="3:3">
      <c r="C193" s="11">
        <v>9.6666666666666661</v>
      </c>
    </row>
    <row r="194" spans="3:3">
      <c r="C194" s="11">
        <v>8.8333333333333339</v>
      </c>
    </row>
    <row r="195" spans="3:3">
      <c r="C195" s="11">
        <v>4.166666666666667</v>
      </c>
    </row>
    <row r="196" spans="3:3">
      <c r="C196" s="11">
        <v>4.166666666666667</v>
      </c>
    </row>
    <row r="197" spans="3:3">
      <c r="C197" s="11">
        <v>6.166666666666667</v>
      </c>
    </row>
    <row r="198" spans="3:3">
      <c r="C198" s="11">
        <v>5.833333333333333</v>
      </c>
    </row>
    <row r="199" spans="3:3">
      <c r="C199" s="11">
        <v>4</v>
      </c>
    </row>
    <row r="200" spans="3:3">
      <c r="C200" s="11">
        <v>0</v>
      </c>
    </row>
    <row r="201" spans="3:3">
      <c r="C201" s="11">
        <v>2.5</v>
      </c>
    </row>
    <row r="202" spans="3:3">
      <c r="C202" s="11">
        <v>6.666666666666667</v>
      </c>
    </row>
    <row r="203" spans="3:3">
      <c r="C203" s="11">
        <v>3.8333333333333335</v>
      </c>
    </row>
    <row r="204" spans="3:3">
      <c r="C204" s="11">
        <v>6.166666666666667</v>
      </c>
    </row>
    <row r="205" spans="3:3">
      <c r="C205" s="11">
        <v>8.5</v>
      </c>
    </row>
    <row r="206" spans="3:3">
      <c r="C206" s="11">
        <v>7.166666666666667</v>
      </c>
    </row>
    <row r="207" spans="3:3">
      <c r="C207" s="11">
        <v>6.333333333333333</v>
      </c>
    </row>
    <row r="208" spans="3:3">
      <c r="C208" s="11">
        <v>4.833333333333333</v>
      </c>
    </row>
    <row r="209" spans="3:3">
      <c r="C209" s="11">
        <v>4.666666666666667</v>
      </c>
    </row>
    <row r="210" spans="3:3">
      <c r="C210" s="11">
        <v>1.6666666666666667</v>
      </c>
    </row>
    <row r="211" spans="3:3">
      <c r="C211" s="11">
        <v>2</v>
      </c>
    </row>
    <row r="212" spans="3:3">
      <c r="C212" s="11">
        <v>3.3333333333333335</v>
      </c>
    </row>
    <row r="213" spans="3:3">
      <c r="C213" s="11">
        <v>1.6666666666666667</v>
      </c>
    </row>
    <row r="214" spans="3:3">
      <c r="C214" s="11">
        <v>9</v>
      </c>
    </row>
    <row r="215" spans="3:3">
      <c r="C215" s="11">
        <v>6.333333333333333</v>
      </c>
    </row>
    <row r="216" spans="3:3">
      <c r="C216" s="11">
        <v>5.5</v>
      </c>
    </row>
    <row r="217" spans="3:3">
      <c r="C217" s="11">
        <v>5.333333333333333</v>
      </c>
    </row>
    <row r="218" spans="3:3">
      <c r="C218" s="11">
        <v>3.3333333333333335</v>
      </c>
    </row>
    <row r="219" spans="3:3">
      <c r="C219" s="11">
        <v>4.666666666666667</v>
      </c>
    </row>
    <row r="220" spans="3:3">
      <c r="C220" s="11">
        <v>8.3333333333333339</v>
      </c>
    </row>
    <row r="221" spans="3:3">
      <c r="C221" s="11">
        <v>7.666666666666667</v>
      </c>
    </row>
    <row r="222" spans="3:3">
      <c r="C222" s="11">
        <v>8.8333333333333339</v>
      </c>
    </row>
    <row r="223" spans="3:3">
      <c r="C223" s="11">
        <v>7.833333333333333</v>
      </c>
    </row>
    <row r="224" spans="3:3">
      <c r="C224" s="11">
        <v>3.8333333333333335</v>
      </c>
    </row>
    <row r="225" spans="3:3">
      <c r="C225" s="11">
        <v>7.333333333333333</v>
      </c>
    </row>
    <row r="226" spans="3:3">
      <c r="C226" s="11">
        <v>5</v>
      </c>
    </row>
    <row r="227" spans="3:3">
      <c r="C227" s="11">
        <v>6.833333333333333</v>
      </c>
    </row>
    <row r="228" spans="3:3">
      <c r="C228" s="11">
        <v>2.8333333333333335</v>
      </c>
    </row>
    <row r="229" spans="3:3">
      <c r="C229" s="11">
        <v>4.5</v>
      </c>
    </row>
    <row r="230" spans="3:3">
      <c r="C230" s="11">
        <v>3.5</v>
      </c>
    </row>
    <row r="231" spans="3:3">
      <c r="C231" s="11">
        <v>3.5</v>
      </c>
    </row>
    <row r="232" spans="3:3">
      <c r="C232" s="11">
        <v>4.166666666666667</v>
      </c>
    </row>
    <row r="233" spans="3:3">
      <c r="C233" s="11">
        <v>6.5</v>
      </c>
    </row>
    <row r="234" spans="3:3">
      <c r="C234" s="11">
        <v>7.333333333333333</v>
      </c>
    </row>
    <row r="235" spans="3:3">
      <c r="C235" s="11">
        <v>4.333333333333333</v>
      </c>
    </row>
    <row r="236" spans="3:3">
      <c r="C236" s="11">
        <v>7.666666666666667</v>
      </c>
    </row>
    <row r="237" spans="3:3">
      <c r="C237" s="11">
        <v>7.833333333333333</v>
      </c>
    </row>
    <row r="238" spans="3:3">
      <c r="C238" s="11">
        <v>2.6666666666666665</v>
      </c>
    </row>
    <row r="239" spans="3:3">
      <c r="C239" s="11">
        <v>5</v>
      </c>
    </row>
    <row r="240" spans="3:3">
      <c r="C240" s="11">
        <v>4.833333333333333</v>
      </c>
    </row>
    <row r="241" spans="3:3">
      <c r="C241" s="11">
        <v>6.166666666666667</v>
      </c>
    </row>
    <row r="242" spans="3:3">
      <c r="C242" s="11">
        <v>6.666666666666667</v>
      </c>
    </row>
    <row r="243" spans="3:3">
      <c r="C243" s="11">
        <v>1</v>
      </c>
    </row>
    <row r="244" spans="3:3">
      <c r="C244" s="11">
        <v>4.666666666666667</v>
      </c>
    </row>
    <row r="245" spans="3:3">
      <c r="C245" s="11">
        <v>0.83333333333333337</v>
      </c>
    </row>
    <row r="246" spans="3:3">
      <c r="C246" s="11">
        <v>8.1666666666666661</v>
      </c>
    </row>
    <row r="247" spans="3:3">
      <c r="C247" s="11">
        <v>6</v>
      </c>
    </row>
    <row r="248" spans="3:3">
      <c r="C248" s="11">
        <v>7.5</v>
      </c>
    </row>
    <row r="249" spans="3:3">
      <c r="C249" s="11">
        <v>4.333333333333333</v>
      </c>
    </row>
    <row r="250" spans="3:3">
      <c r="C250" s="11">
        <v>5.5</v>
      </c>
    </row>
    <row r="251" spans="3:3">
      <c r="C251" s="11">
        <v>4.666666666666667</v>
      </c>
    </row>
    <row r="252" spans="3:3">
      <c r="C252" s="11">
        <v>7.5</v>
      </c>
    </row>
    <row r="253" spans="3:3">
      <c r="C253" s="11">
        <v>7</v>
      </c>
    </row>
    <row r="254" spans="3:3">
      <c r="C254" s="11">
        <v>8.1666666666666661</v>
      </c>
    </row>
    <row r="255" spans="3:3">
      <c r="C255" s="11">
        <v>7.333333333333333</v>
      </c>
    </row>
    <row r="256" spans="3:3">
      <c r="C256" s="11">
        <v>1.3333333333333333</v>
      </c>
    </row>
    <row r="257" spans="3:3">
      <c r="C257" s="11">
        <v>2.5</v>
      </c>
    </row>
    <row r="258" spans="3:3">
      <c r="C258" s="11">
        <v>6.666666666666667</v>
      </c>
    </row>
    <row r="259" spans="3:3">
      <c r="C259" s="11">
        <v>4.166666666666667</v>
      </c>
    </row>
    <row r="260" spans="3:3">
      <c r="C260" s="11">
        <v>7.333333333333333</v>
      </c>
    </row>
    <row r="261" spans="3:3">
      <c r="C261" s="11">
        <v>9.5</v>
      </c>
    </row>
    <row r="262" spans="3:3">
      <c r="C262" s="11">
        <v>7.166666666666667</v>
      </c>
    </row>
    <row r="263" spans="3:3">
      <c r="C263" s="11">
        <v>0</v>
      </c>
    </row>
    <row r="264" spans="3:3">
      <c r="C264" s="11">
        <v>1.8333333333333333</v>
      </c>
    </row>
    <row r="265" spans="3:3">
      <c r="C265" s="11">
        <v>7.166666666666667</v>
      </c>
    </row>
    <row r="266" spans="3:3">
      <c r="C266" s="11">
        <v>5.833333333333333</v>
      </c>
    </row>
    <row r="267" spans="3:3">
      <c r="C267" s="11">
        <v>4.5</v>
      </c>
    </row>
    <row r="268" spans="3:3">
      <c r="C268" s="11">
        <v>3.3333333333333335</v>
      </c>
    </row>
    <row r="269" spans="3:3">
      <c r="C269" s="11">
        <v>4.333333333333333</v>
      </c>
    </row>
    <row r="270" spans="3:3">
      <c r="C270" s="11">
        <v>3</v>
      </c>
    </row>
    <row r="271" spans="3:3">
      <c r="C271" s="11">
        <v>5.666666666666667</v>
      </c>
    </row>
    <row r="272" spans="3:3">
      <c r="C272" s="11">
        <v>5</v>
      </c>
    </row>
    <row r="273" spans="3:3">
      <c r="C273" s="11">
        <v>8.6666666666666661</v>
      </c>
    </row>
    <row r="274" spans="3:3">
      <c r="C274" s="11">
        <v>5.166666666666667</v>
      </c>
    </row>
    <row r="275" spans="3:3">
      <c r="C275" s="11">
        <v>2.8333333333333335</v>
      </c>
    </row>
    <row r="276" spans="3:3">
      <c r="C276" s="11">
        <v>7.333333333333333</v>
      </c>
    </row>
    <row r="277" spans="3:3">
      <c r="C277" s="11">
        <v>7.5</v>
      </c>
    </row>
    <row r="278" spans="3:3">
      <c r="C278" s="11">
        <v>9.3333333333333339</v>
      </c>
    </row>
    <row r="279" spans="3:3">
      <c r="C279" s="11">
        <v>1.5</v>
      </c>
    </row>
    <row r="280" spans="3:3">
      <c r="C280" s="11">
        <v>3.1666666666666665</v>
      </c>
    </row>
    <row r="281" spans="3:3">
      <c r="C281" s="11">
        <v>4.833333333333333</v>
      </c>
    </row>
    <row r="282" spans="3:3">
      <c r="C282" s="11">
        <v>6.166666666666667</v>
      </c>
    </row>
    <row r="283" spans="3:3">
      <c r="C283" s="11">
        <v>5.5</v>
      </c>
    </row>
    <row r="284" spans="3:3">
      <c r="C284" s="11">
        <v>10</v>
      </c>
    </row>
    <row r="285" spans="3:3">
      <c r="C285" s="11">
        <v>1.6666666666666667</v>
      </c>
    </row>
    <row r="286" spans="3:3">
      <c r="C286" s="11">
        <v>0</v>
      </c>
    </row>
    <row r="287" spans="3:3">
      <c r="C287" s="11">
        <v>0.66666666666666663</v>
      </c>
    </row>
    <row r="288" spans="3:3">
      <c r="C288" s="11">
        <v>8</v>
      </c>
    </row>
    <row r="289" spans="3:3">
      <c r="C289" s="11">
        <v>9</v>
      </c>
    </row>
    <row r="290" spans="3:3">
      <c r="C290" s="11">
        <v>7</v>
      </c>
    </row>
    <row r="291" spans="3:3">
      <c r="C291" s="11">
        <v>7.666666666666667</v>
      </c>
    </row>
    <row r="292" spans="3:3">
      <c r="C292" s="11">
        <v>5.166666666666667</v>
      </c>
    </row>
    <row r="293" spans="3:3">
      <c r="C293" s="11">
        <v>6.5</v>
      </c>
    </row>
    <row r="294" spans="3:3">
      <c r="C294" s="11">
        <v>2.5</v>
      </c>
    </row>
    <row r="295" spans="3:3">
      <c r="C295" s="11">
        <v>4</v>
      </c>
    </row>
    <row r="296" spans="3:3">
      <c r="C296" s="11">
        <v>0</v>
      </c>
    </row>
    <row r="297" spans="3:3">
      <c r="C297" s="11">
        <v>3.5</v>
      </c>
    </row>
    <row r="298" spans="3:3">
      <c r="C298" s="11">
        <v>8</v>
      </c>
    </row>
    <row r="299" spans="3:3">
      <c r="C299" s="11">
        <v>7.166666666666667</v>
      </c>
    </row>
    <row r="300" spans="3:3">
      <c r="C300" s="11">
        <v>1.5</v>
      </c>
    </row>
    <row r="301" spans="3:3">
      <c r="C301" s="11">
        <v>7.5</v>
      </c>
    </row>
    <row r="302" spans="3:3">
      <c r="C302" s="11">
        <v>6.333333333333333</v>
      </c>
    </row>
    <row r="303" spans="3:3">
      <c r="C303" s="11">
        <v>2.6666666666666665</v>
      </c>
    </row>
    <row r="304" spans="3:3">
      <c r="C304" s="11">
        <v>4.5</v>
      </c>
    </row>
    <row r="305" spans="3:3">
      <c r="C305" s="11">
        <v>4.666666666666667</v>
      </c>
    </row>
    <row r="306" spans="3:3">
      <c r="C306" s="11">
        <v>6.166666666666667</v>
      </c>
    </row>
    <row r="307" spans="3:3">
      <c r="C307" s="11">
        <v>6.166666666666667</v>
      </c>
    </row>
    <row r="308" spans="3:3">
      <c r="C308" s="11">
        <v>5</v>
      </c>
    </row>
    <row r="309" spans="3:3">
      <c r="C309" s="11">
        <v>9.3333333333333339</v>
      </c>
    </row>
    <row r="310" spans="3:3">
      <c r="C310" s="11">
        <v>5.166666666666667</v>
      </c>
    </row>
    <row r="311" spans="3:3">
      <c r="C311" s="11">
        <v>9</v>
      </c>
    </row>
    <row r="312" spans="3:3">
      <c r="C312" s="11">
        <v>2.5</v>
      </c>
    </row>
    <row r="313" spans="3:3">
      <c r="C313" s="11">
        <v>4</v>
      </c>
    </row>
    <row r="314" spans="3:3">
      <c r="C314" s="11">
        <v>3.3333333333333335</v>
      </c>
    </row>
    <row r="315" spans="3:3">
      <c r="C315" s="11">
        <v>9</v>
      </c>
    </row>
    <row r="316" spans="3:3">
      <c r="C316" s="11">
        <v>5.666666666666667</v>
      </c>
    </row>
    <row r="317" spans="3:3">
      <c r="C317" s="11">
        <v>4.833333333333333</v>
      </c>
    </row>
    <row r="318" spans="3:3">
      <c r="C318" s="11">
        <v>4.833333333333333</v>
      </c>
    </row>
    <row r="319" spans="3:3">
      <c r="C319" s="11">
        <v>2.8333333333333335</v>
      </c>
    </row>
    <row r="320" spans="3:3">
      <c r="C320" s="11">
        <v>3.8333333333333335</v>
      </c>
    </row>
    <row r="321" spans="3:3">
      <c r="C321" s="11">
        <v>5.833333333333333</v>
      </c>
    </row>
    <row r="322" spans="3:3">
      <c r="C322" s="11">
        <v>5</v>
      </c>
    </row>
    <row r="323" spans="3:3">
      <c r="C323" s="11">
        <v>4.333333333333333</v>
      </c>
    </row>
    <row r="324" spans="3:3">
      <c r="C324" s="11">
        <v>5</v>
      </c>
    </row>
    <row r="325" spans="3:3">
      <c r="C325" s="11">
        <v>6.166666666666667</v>
      </c>
    </row>
    <row r="326" spans="3:3">
      <c r="C326" s="11">
        <v>1.6666666666666667</v>
      </c>
    </row>
    <row r="327" spans="3:3">
      <c r="C327" s="11">
        <v>1.5</v>
      </c>
    </row>
    <row r="328" spans="3:3">
      <c r="C328" s="11">
        <v>5.5</v>
      </c>
    </row>
    <row r="329" spans="3:3">
      <c r="C329" s="11">
        <v>3.3333333333333335</v>
      </c>
    </row>
    <row r="330" spans="3:3">
      <c r="C330" s="11">
        <v>4</v>
      </c>
    </row>
    <row r="331" spans="3:3">
      <c r="C331" s="11">
        <v>5.166666666666667</v>
      </c>
    </row>
    <row r="332" spans="3:3">
      <c r="C332" s="11">
        <v>7.833333333333333</v>
      </c>
    </row>
    <row r="333" spans="3:3">
      <c r="C333" s="11">
        <v>5.833333333333333</v>
      </c>
    </row>
    <row r="334" spans="3:3">
      <c r="C334" s="11">
        <v>9.5</v>
      </c>
    </row>
    <row r="335" spans="3:3">
      <c r="C335" s="11">
        <v>8</v>
      </c>
    </row>
    <row r="336" spans="3:3">
      <c r="C336" s="11">
        <v>5</v>
      </c>
    </row>
    <row r="337" spans="3:3">
      <c r="C337" s="11">
        <v>3.6666666666666665</v>
      </c>
    </row>
    <row r="338" spans="3:3">
      <c r="C338" s="11">
        <v>4.833333333333333</v>
      </c>
    </row>
    <row r="339" spans="3:3">
      <c r="C339" s="11">
        <v>3.3333333333333335</v>
      </c>
    </row>
    <row r="340" spans="3:3">
      <c r="C340" s="11">
        <v>3.6666666666666665</v>
      </c>
    </row>
    <row r="341" spans="3:3">
      <c r="C341" s="11">
        <v>5.666666666666667</v>
      </c>
    </row>
    <row r="342" spans="3:3">
      <c r="C342" s="11">
        <v>8.1666666666666661</v>
      </c>
    </row>
    <row r="343" spans="3:3">
      <c r="C343" s="11">
        <v>3.6666666666666665</v>
      </c>
    </row>
    <row r="344" spans="3:3">
      <c r="C344" s="11">
        <v>4.333333333333333</v>
      </c>
    </row>
    <row r="345" spans="3:3">
      <c r="C345" s="11">
        <v>6.833333333333333</v>
      </c>
    </row>
    <row r="346" spans="3:3">
      <c r="C346" s="11">
        <v>0.33333333333333331</v>
      </c>
    </row>
    <row r="347" spans="3:3">
      <c r="C347" s="11">
        <v>2.1666666666666665</v>
      </c>
    </row>
    <row r="348" spans="3:3">
      <c r="C348" s="11">
        <v>8.1666666666666661</v>
      </c>
    </row>
    <row r="349" spans="3:3">
      <c r="C349" s="11">
        <v>8.3333333333333339</v>
      </c>
    </row>
    <row r="350" spans="3:3">
      <c r="C350" s="11">
        <v>7.333333333333333</v>
      </c>
    </row>
    <row r="351" spans="3:3">
      <c r="C351" s="11">
        <v>5.5</v>
      </c>
    </row>
    <row r="352" spans="3:3">
      <c r="C352" s="11">
        <v>9.8333333333333339</v>
      </c>
    </row>
    <row r="353" spans="3:3">
      <c r="C353" s="11">
        <v>4.833333333333333</v>
      </c>
    </row>
    <row r="354" spans="3:3">
      <c r="C354" s="11">
        <v>7.333333333333333</v>
      </c>
    </row>
    <row r="355" spans="3:3">
      <c r="C355" s="11">
        <v>3</v>
      </c>
    </row>
    <row r="356" spans="3:3">
      <c r="C356" s="11">
        <v>5.5</v>
      </c>
    </row>
    <row r="357" spans="3:3">
      <c r="C357" s="11">
        <v>6.666666666666667</v>
      </c>
    </row>
    <row r="358" spans="3:3">
      <c r="C358" s="11">
        <v>3</v>
      </c>
    </row>
    <row r="359" spans="3:3">
      <c r="C359" s="11">
        <v>6.166666666666667</v>
      </c>
    </row>
    <row r="360" spans="3:3">
      <c r="C360" s="11">
        <v>8.3333333333333339</v>
      </c>
    </row>
    <row r="361" spans="3:3">
      <c r="C361" s="11">
        <v>4</v>
      </c>
    </row>
    <row r="362" spans="3:3">
      <c r="C362" s="11">
        <v>6.5</v>
      </c>
    </row>
    <row r="363" spans="3:3">
      <c r="C363" s="11">
        <v>4.333333333333333</v>
      </c>
    </row>
    <row r="364" spans="3:3">
      <c r="C364" s="11">
        <v>9</v>
      </c>
    </row>
    <row r="365" spans="3:3">
      <c r="C365" s="11">
        <v>7.333333333333333</v>
      </c>
    </row>
    <row r="366" spans="3:3">
      <c r="C366" s="11">
        <v>2.8333333333333335</v>
      </c>
    </row>
    <row r="367" spans="3:3">
      <c r="C367" s="11">
        <v>5.333333333333333</v>
      </c>
    </row>
    <row r="368" spans="3:3">
      <c r="C368" s="11">
        <v>5.333333333333333</v>
      </c>
    </row>
    <row r="369" spans="3:3">
      <c r="C369" s="11">
        <v>4.333333333333333</v>
      </c>
    </row>
    <row r="370" spans="3:3">
      <c r="C370" s="11">
        <v>6.833333333333333</v>
      </c>
    </row>
    <row r="371" spans="3:3">
      <c r="C371" s="11">
        <v>5.166666666666667</v>
      </c>
    </row>
    <row r="372" spans="3:3">
      <c r="C372" s="11">
        <v>7.666666666666667</v>
      </c>
    </row>
    <row r="373" spans="3:3">
      <c r="C373" s="11">
        <v>6.666666666666667</v>
      </c>
    </row>
    <row r="374" spans="3:3">
      <c r="C374" s="11">
        <v>2.6666666666666665</v>
      </c>
    </row>
    <row r="375" spans="3:3">
      <c r="C375" s="11">
        <v>4</v>
      </c>
    </row>
    <row r="376" spans="3:3">
      <c r="C376" s="11">
        <v>3.8333333333333335</v>
      </c>
    </row>
    <row r="377" spans="3:3">
      <c r="C377" s="11">
        <v>5.333333333333333</v>
      </c>
    </row>
    <row r="378" spans="3:3">
      <c r="C378" s="11">
        <v>4.833333333333333</v>
      </c>
    </row>
    <row r="379" spans="3:3">
      <c r="C379" s="11">
        <v>6.666666666666667</v>
      </c>
    </row>
    <row r="380" spans="3:3">
      <c r="C380" s="11">
        <v>5</v>
      </c>
    </row>
    <row r="381" spans="3:3">
      <c r="C381" s="11">
        <v>8.6666666666666661</v>
      </c>
    </row>
    <row r="382" spans="3:3">
      <c r="C382" s="11">
        <v>7.166666666666667</v>
      </c>
    </row>
    <row r="383" spans="3:3">
      <c r="C383" s="11">
        <v>6</v>
      </c>
    </row>
    <row r="384" spans="3:3">
      <c r="C384" s="11">
        <v>6.333333333333333</v>
      </c>
    </row>
    <row r="385" spans="3:3">
      <c r="C385" s="11">
        <v>4</v>
      </c>
    </row>
    <row r="386" spans="3:3">
      <c r="C386" s="11">
        <v>2.8333333333333335</v>
      </c>
    </row>
    <row r="387" spans="3:3">
      <c r="C387" s="11">
        <v>7</v>
      </c>
    </row>
    <row r="388" spans="3:3">
      <c r="C388" s="11">
        <v>5</v>
      </c>
    </row>
    <row r="389" spans="3:3">
      <c r="C389" s="11">
        <v>7.833333333333333</v>
      </c>
    </row>
    <row r="390" spans="3:3">
      <c r="C390" s="11">
        <v>7.166666666666667</v>
      </c>
    </row>
    <row r="391" spans="3:3">
      <c r="C391" s="11">
        <v>2.6666666666666665</v>
      </c>
    </row>
    <row r="392" spans="3:3">
      <c r="C392" s="11">
        <v>4.333333333333333</v>
      </c>
    </row>
    <row r="393" spans="3:3">
      <c r="C393" s="11">
        <v>8.1666666666666661</v>
      </c>
    </row>
    <row r="394" spans="3:3">
      <c r="C394" s="11">
        <v>7.666666666666667</v>
      </c>
    </row>
    <row r="395" spans="3:3">
      <c r="C395" s="11">
        <v>7.5</v>
      </c>
    </row>
    <row r="396" spans="3:3">
      <c r="C396" s="11">
        <v>6.5</v>
      </c>
    </row>
    <row r="397" spans="3:3">
      <c r="C397" s="11">
        <v>4</v>
      </c>
    </row>
    <row r="398" spans="3:3">
      <c r="C398" s="11">
        <v>4.166666666666667</v>
      </c>
    </row>
    <row r="399" spans="3:3">
      <c r="C399" s="11">
        <v>3.5</v>
      </c>
    </row>
    <row r="400" spans="3:3">
      <c r="C400" s="11">
        <v>5.666666666666667</v>
      </c>
    </row>
    <row r="401" spans="3:3">
      <c r="C401" s="11">
        <v>4.666666666666667</v>
      </c>
    </row>
    <row r="402" spans="3:3">
      <c r="C402" s="11">
        <v>3.5</v>
      </c>
    </row>
    <row r="403" spans="3:3">
      <c r="C403" s="11">
        <v>1</v>
      </c>
    </row>
    <row r="404" spans="3:3">
      <c r="C404" s="11">
        <v>0.16666666666666666</v>
      </c>
    </row>
    <row r="405" spans="3:3">
      <c r="C405" s="11">
        <v>5.666666666666667</v>
      </c>
    </row>
    <row r="406" spans="3:3">
      <c r="C406" s="11">
        <v>6.5</v>
      </c>
    </row>
    <row r="407" spans="3:3">
      <c r="C407" s="11">
        <v>5.833333333333333</v>
      </c>
    </row>
    <row r="408" spans="3:3">
      <c r="C408" s="11">
        <v>3.1666666666666665</v>
      </c>
    </row>
    <row r="409" spans="3:3">
      <c r="C409" s="11">
        <v>6</v>
      </c>
    </row>
    <row r="410" spans="3:3">
      <c r="C410" s="11">
        <v>2.8333333333333335</v>
      </c>
    </row>
    <row r="411" spans="3:3">
      <c r="C411" s="11">
        <v>6.666666666666667</v>
      </c>
    </row>
    <row r="412" spans="3:3">
      <c r="C412" s="11">
        <v>8.3333333333333339</v>
      </c>
    </row>
    <row r="413" spans="3:3">
      <c r="C413" s="11">
        <v>3.8333333333333335</v>
      </c>
    </row>
    <row r="414" spans="3:3">
      <c r="C414" s="11">
        <v>4.333333333333333</v>
      </c>
    </row>
    <row r="415" spans="3:3">
      <c r="C415" s="11">
        <v>7.833333333333333</v>
      </c>
    </row>
    <row r="416" spans="3:3">
      <c r="C416" s="11">
        <v>2.1666666666666665</v>
      </c>
    </row>
    <row r="417" spans="3:3">
      <c r="C417" s="11">
        <v>5</v>
      </c>
    </row>
    <row r="418" spans="3:3">
      <c r="C418" s="11">
        <v>8.5</v>
      </c>
    </row>
    <row r="419" spans="3:3">
      <c r="C419" s="11">
        <v>0.83333333333333337</v>
      </c>
    </row>
    <row r="420" spans="3:3">
      <c r="C420" s="11">
        <v>4.5</v>
      </c>
    </row>
    <row r="421" spans="3:3">
      <c r="C421" s="11">
        <v>2</v>
      </c>
    </row>
    <row r="422" spans="3:3">
      <c r="C422" s="11">
        <v>7</v>
      </c>
    </row>
    <row r="423" spans="3:3">
      <c r="C423" s="11">
        <v>2.3333333333333335</v>
      </c>
    </row>
    <row r="424" spans="3:3">
      <c r="C424" s="11">
        <v>2.3333333333333335</v>
      </c>
    </row>
    <row r="425" spans="3:3">
      <c r="C425" s="11">
        <v>5.166666666666667</v>
      </c>
    </row>
    <row r="426" spans="3:3">
      <c r="C426" s="11">
        <v>3.6666666666666665</v>
      </c>
    </row>
    <row r="427" spans="3:3">
      <c r="C427" s="11">
        <v>4.5</v>
      </c>
    </row>
    <row r="428" spans="3:3">
      <c r="C428" s="11">
        <v>4</v>
      </c>
    </row>
    <row r="429" spans="3:3">
      <c r="C429" s="11">
        <v>6</v>
      </c>
    </row>
    <row r="430" spans="3:3">
      <c r="C430" s="11">
        <v>5.166666666666667</v>
      </c>
    </row>
    <row r="431" spans="3:3">
      <c r="C431" s="11">
        <v>5.666666666666667</v>
      </c>
    </row>
    <row r="432" spans="3:3">
      <c r="C432" s="11">
        <v>6.5</v>
      </c>
    </row>
    <row r="433" spans="3:3">
      <c r="C433" s="11">
        <v>3</v>
      </c>
    </row>
    <row r="434" spans="3:3">
      <c r="C434" s="11">
        <v>5.666666666666667</v>
      </c>
    </row>
    <row r="435" spans="3:3">
      <c r="C435" s="11">
        <v>8</v>
      </c>
    </row>
    <row r="436" spans="3:3">
      <c r="C436" s="11">
        <v>6.5</v>
      </c>
    </row>
    <row r="437" spans="3:3">
      <c r="C437" s="11">
        <v>6.166666666666667</v>
      </c>
    </row>
    <row r="438" spans="3:3">
      <c r="C438" s="11">
        <v>4</v>
      </c>
    </row>
    <row r="439" spans="3:3">
      <c r="C439" s="11">
        <v>3.8333333333333335</v>
      </c>
    </row>
    <row r="440" spans="3:3">
      <c r="C440" s="11">
        <v>5.166666666666667</v>
      </c>
    </row>
    <row r="441" spans="3:3">
      <c r="C441" s="11">
        <v>0.83333333333333337</v>
      </c>
    </row>
    <row r="442" spans="3:3">
      <c r="C442" s="11">
        <v>2.5</v>
      </c>
    </row>
    <row r="443" spans="3:3">
      <c r="C443" s="11">
        <v>4</v>
      </c>
    </row>
    <row r="444" spans="3:3">
      <c r="C444" s="11">
        <v>6.5</v>
      </c>
    </row>
    <row r="445" spans="3:3">
      <c r="C445" s="11">
        <v>2.5</v>
      </c>
    </row>
    <row r="446" spans="3:3">
      <c r="C446" s="11">
        <v>9.6666666666666661</v>
      </c>
    </row>
    <row r="447" spans="3:3">
      <c r="C447" s="11">
        <v>6.333333333333333</v>
      </c>
    </row>
    <row r="448" spans="3:3">
      <c r="C448" s="11">
        <v>8</v>
      </c>
    </row>
    <row r="449" spans="3:3">
      <c r="C449" s="11">
        <v>2.1666666666666665</v>
      </c>
    </row>
    <row r="450" spans="3:3">
      <c r="C450" s="11">
        <v>7.833333333333333</v>
      </c>
    </row>
    <row r="451" spans="3:3">
      <c r="C451" s="11">
        <v>4.5</v>
      </c>
    </row>
    <row r="452" spans="3:3">
      <c r="C452" s="11">
        <v>6.666666666666667</v>
      </c>
    </row>
    <row r="453" spans="3:3">
      <c r="C453" s="11">
        <v>7.166666666666667</v>
      </c>
    </row>
    <row r="454" spans="3:3">
      <c r="C454" s="11">
        <v>6.666666666666667</v>
      </c>
    </row>
    <row r="455" spans="3:3">
      <c r="C455" s="11">
        <v>4.833333333333333</v>
      </c>
    </row>
    <row r="456" spans="3:3">
      <c r="C456" s="11">
        <v>6.666666666666667</v>
      </c>
    </row>
    <row r="457" spans="3:3">
      <c r="C457" s="11">
        <v>3.3333333333333335</v>
      </c>
    </row>
    <row r="458" spans="3:3">
      <c r="C458" s="11">
        <v>4.833333333333333</v>
      </c>
    </row>
    <row r="459" spans="3:3">
      <c r="C459" s="11">
        <v>6.166666666666667</v>
      </c>
    </row>
    <row r="460" spans="3:3">
      <c r="C460" s="11">
        <v>5.666666666666667</v>
      </c>
    </row>
    <row r="461" spans="3:3">
      <c r="C461" s="11">
        <v>8.1666666666666661</v>
      </c>
    </row>
    <row r="462" spans="3:3">
      <c r="C462" s="11">
        <v>2.5</v>
      </c>
    </row>
    <row r="463" spans="3:3">
      <c r="C463" s="11">
        <v>7</v>
      </c>
    </row>
  </sheetData>
  <mergeCells count="1">
    <mergeCell ref="F25:H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Sheet1</vt:lpstr>
      <vt:lpstr>Sheet2</vt:lpstr>
      <vt:lpstr>Sheet4</vt:lpstr>
      <vt:lpstr>Sheet5</vt:lpstr>
      <vt:lpstr>Data</vt:lpstr>
      <vt:lpstr>Descriptive Statistics</vt:lpstr>
      <vt:lpstr>Salary</vt:lpstr>
      <vt:lpstr>Satisfacion by Age</vt:lpstr>
      <vt:lpstr>Education impact</vt:lpstr>
      <vt:lpstr>Region</vt:lpstr>
      <vt:lpstr>Role</vt:lpstr>
      <vt:lpstr>Gender</vt:lpstr>
      <vt:lpstr>Satisfaction </vt:lpstr>
      <vt:lpstr>Sheet3</vt:lpstr>
      <vt:lpstr>Gender Hypothesis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Gabrielė Tamaševičiūtė</cp:lastModifiedBy>
  <dcterms:created xsi:type="dcterms:W3CDTF">2024-01-30T06:40:26Z</dcterms:created>
  <dcterms:modified xsi:type="dcterms:W3CDTF">2024-02-04T08:21:34Z</dcterms:modified>
</cp:coreProperties>
</file>