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CarParking\trunk\O2S CarParking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Sheet1!$A$1:$AA$14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2" i="1"/>
  <c r="C11" i="1"/>
  <c r="AA8" i="1"/>
  <c r="Z7" i="1"/>
  <c r="Z8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M7" i="1"/>
  <c r="N7" i="1"/>
  <c r="O7" i="1"/>
  <c r="P7" i="1"/>
  <c r="Q7" i="1"/>
  <c r="R7" i="1"/>
  <c r="S7" i="1"/>
  <c r="T7" i="1"/>
  <c r="U7" i="1"/>
  <c r="V7" i="1"/>
  <c r="W7" i="1"/>
  <c r="X7" i="1"/>
  <c r="Y7" i="1"/>
  <c r="E7" i="1"/>
  <c r="E8" i="1"/>
  <c r="G8" i="1" l="1"/>
  <c r="D7" i="1" l="1"/>
  <c r="F7" i="1"/>
  <c r="F8" i="1" s="1"/>
  <c r="G7" i="1"/>
  <c r="H7" i="1"/>
  <c r="H8" i="1" s="1"/>
  <c r="I7" i="1"/>
  <c r="I8" i="1" s="1"/>
  <c r="J7" i="1"/>
  <c r="J8" i="1" s="1"/>
  <c r="K7" i="1"/>
  <c r="K8" i="1" s="1"/>
  <c r="L7" i="1"/>
  <c r="L8" i="1" s="1"/>
  <c r="C7" i="1"/>
</calcChain>
</file>

<file path=xl/sharedStrings.xml><?xml version="1.0" encoding="utf-8"?>
<sst xmlns="http://schemas.openxmlformats.org/spreadsheetml/2006/main" count="64" uniqueCount="64">
  <si>
    <t>STT</t>
  </si>
  <si>
    <t>&amp;=[DATA].THOIGIANBAOCAO</t>
  </si>
  <si>
    <t>&amp;=[DATA1].STT</t>
  </si>
  <si>
    <t>&amp;=[DATA].SOYTE</t>
  </si>
  <si>
    <t>&amp;=[DATA].TENBENHVIEN</t>
  </si>
  <si>
    <t>&amp;=[DATA].CURRENTDATETIME</t>
  </si>
  <si>
    <t>BÁO CÁO TỔNG HỢP</t>
  </si>
  <si>
    <t>Nội dung</t>
  </si>
  <si>
    <t>SL xe vào</t>
  </si>
  <si>
    <t>SL xe ra</t>
  </si>
  <si>
    <t>SL tạm ứng</t>
  </si>
  <si>
    <t>SL hoàn ứng</t>
  </si>
  <si>
    <t>SL thu 3000đ</t>
  </si>
  <si>
    <t>SL thu 4000đ</t>
  </si>
  <si>
    <t>SL thu 5000đ</t>
  </si>
  <si>
    <t>SL thu 6000đ</t>
  </si>
  <si>
    <t>SL thu 9000đ</t>
  </si>
  <si>
    <t>SL thu 10000đ</t>
  </si>
  <si>
    <t>TỔNG TIỀN</t>
  </si>
  <si>
    <t>Tổng thu:</t>
  </si>
  <si>
    <t>Tổng hoàn:</t>
  </si>
  <si>
    <t>Còn:</t>
  </si>
  <si>
    <t>&amp;=[DATA1].NGAYTHANGNAM</t>
  </si>
  <si>
    <t>&amp;=[DATA1].SL_VAO</t>
  </si>
  <si>
    <t>&amp;=[DATA1].SL_RA</t>
  </si>
  <si>
    <t>&amp;=[DATA1].TAMUNG</t>
  </si>
  <si>
    <t>&amp;=[DATA1].HOANUNG</t>
  </si>
  <si>
    <t>&amp;=[DATA1].THU3000</t>
  </si>
  <si>
    <t>&amp;=[DATA1].THU4000</t>
  </si>
  <si>
    <t>&amp;=[DATA1].THU5000</t>
  </si>
  <si>
    <t>&amp;=[DATA1].THU6000</t>
  </si>
  <si>
    <t>&amp;=[DATA1].THU9000</t>
  </si>
  <si>
    <t>&amp;=[DATA1].THU10000</t>
  </si>
  <si>
    <t>SL thu 14000đ</t>
  </si>
  <si>
    <t>SL thu 16000đ</t>
  </si>
  <si>
    <t>SL thu 19000đ</t>
  </si>
  <si>
    <t>SL thu 24000đ</t>
  </si>
  <si>
    <t>SL thu 26000đ</t>
  </si>
  <si>
    <t>SL thu 29000đ</t>
  </si>
  <si>
    <t>SL thu 34000đ</t>
  </si>
  <si>
    <t>SL thu 36000đ</t>
  </si>
  <si>
    <t>SL thu 46000đ</t>
  </si>
  <si>
    <t>SL thu 56000đ</t>
  </si>
  <si>
    <t>SL thu 66000đ</t>
  </si>
  <si>
    <t>SL thu 76000đ</t>
  </si>
  <si>
    <t>SL thu 86000đ</t>
  </si>
  <si>
    <t>SL thu 96000đ</t>
  </si>
  <si>
    <t>&amp;=[DATA1].THU14000</t>
  </si>
  <si>
    <t>&amp;=[DATA1].THU16000</t>
  </si>
  <si>
    <t>&amp;=[DATA1].THU19000</t>
  </si>
  <si>
    <t>&amp;=[DATA1].THU24000</t>
  </si>
  <si>
    <t>&amp;=[DATA1].THU26000</t>
  </si>
  <si>
    <t>&amp;=[DATA1].THU29000</t>
  </si>
  <si>
    <t>&amp;=[DATA1].THU34000</t>
  </si>
  <si>
    <t>&amp;=[DATA1].THU36000</t>
  </si>
  <si>
    <t>&amp;=[DATA1].THU46000</t>
  </si>
  <si>
    <t>&amp;=[DATA1].THU56000</t>
  </si>
  <si>
    <t>&amp;=[DATA1].THU66000</t>
  </si>
  <si>
    <t>&amp;=[DATA1].THU76000</t>
  </si>
  <si>
    <t>&amp;=[DATA1].THU86000</t>
  </si>
  <si>
    <t>&amp;=[DATA1].THU96000</t>
  </si>
  <si>
    <t>Tổng tiền</t>
  </si>
  <si>
    <t>TỔNG SỐ LƯỢNG</t>
  </si>
  <si>
    <t>&amp;=[DATA1].TONGTIEN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</si>
</sst>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:ss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165" fontId="1" fillId="0" borderId="0" xfId="0" applyNumberFormat="1" applyFont="1"/>
    <xf numFmtId="165" fontId="2" fillId="2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64" fontId="1" fillId="0" borderId="1" xfId="1" applyNumberFormat="1" applyFont="1" applyBorder="1" applyAlignment="1">
      <alignment horizontal="right" wrapText="1"/>
    </xf>
    <xf numFmtId="16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/>
    <xf numFmtId="164" fontId="2" fillId="0" borderId="0" xfId="1" applyNumberFormat="1" applyFont="1" applyFill="1"/>
    <xf numFmtId="0" fontId="2" fillId="0" borderId="0" xfId="1" applyNumberFormat="1" applyFont="1" applyFill="1" applyBorder="1" applyAlignment="1">
      <alignment horizontal="right"/>
    </xf>
    <xf numFmtId="0" fontId="2" fillId="0" borderId="0" xfId="0" applyNumberFormat="1" applyFont="1" applyAlignment="1">
      <alignment horizontal="right"/>
    </xf>
    <xf numFmtId="164" fontId="2" fillId="3" borderId="1" xfId="1" applyNumberFormat="1" applyFont="1" applyFill="1" applyBorder="1" applyAlignment="1">
      <alignment horizontal="right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2" fillId="0" borderId="0" xfId="1" applyNumberFormat="1" applyFont="1" applyFill="1" applyBorder="1" applyAlignment="1">
      <alignment horizontal="right"/>
    </xf>
    <xf numFmtId="164" fontId="2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view="pageBreakPreview" zoomScaleNormal="100" zoomScaleSheetLayoutView="100" workbookViewId="0">
      <selection activeCell="K12" sqref="K12"/>
    </sheetView>
  </sheetViews>
  <sheetFormatPr defaultRowHeight="15" x14ac:dyDescent="0.25"/>
  <cols>
    <col min="1" max="1" width="6.28515625" style="5" customWidth="1"/>
    <col min="2" max="2" width="18.140625" style="3" customWidth="1"/>
    <col min="3" max="3" width="13" style="3" customWidth="1"/>
    <col min="4" max="8" width="13" style="1" customWidth="1"/>
    <col min="9" max="12" width="13" style="12" customWidth="1"/>
    <col min="13" max="13" width="9.140625" style="1" customWidth="1"/>
    <col min="14" max="26" width="9.140625" style="1"/>
    <col min="27" max="27" width="19.140625" style="1" customWidth="1"/>
    <col min="28" max="16384" width="9.140625" style="1"/>
  </cols>
  <sheetData>
    <row r="1" spans="1:27" s="4" customFormat="1" ht="40.5" customHeight="1" x14ac:dyDescent="0.25">
      <c r="A1" s="14" t="s">
        <v>3</v>
      </c>
      <c r="B1" s="3"/>
      <c r="C1" s="3"/>
      <c r="E1" s="24" t="s">
        <v>6</v>
      </c>
      <c r="F1" s="24"/>
      <c r="G1" s="24"/>
      <c r="H1" s="24"/>
      <c r="I1" s="24"/>
      <c r="J1" s="8"/>
      <c r="K1" s="8"/>
      <c r="L1" s="8"/>
    </row>
    <row r="2" spans="1:27" ht="15.75" customHeight="1" x14ac:dyDescent="0.25">
      <c r="A2" s="5" t="s">
        <v>4</v>
      </c>
      <c r="E2" s="25" t="s">
        <v>1</v>
      </c>
      <c r="F2" s="25"/>
      <c r="G2" s="25"/>
      <c r="H2" s="25"/>
      <c r="I2" s="25"/>
      <c r="J2" s="9"/>
      <c r="K2" s="9"/>
      <c r="L2" s="9"/>
    </row>
    <row r="3" spans="1:27" ht="15.75" customHeight="1" x14ac:dyDescent="0.25"/>
    <row r="5" spans="1:27" s="2" customFormat="1" ht="57" customHeight="1" x14ac:dyDescent="0.25">
      <c r="A5" s="7" t="s">
        <v>0</v>
      </c>
      <c r="B5" s="7" t="s">
        <v>7</v>
      </c>
      <c r="C5" s="10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13" t="s">
        <v>14</v>
      </c>
      <c r="J5" s="13" t="s">
        <v>15</v>
      </c>
      <c r="K5" s="13" t="s">
        <v>16</v>
      </c>
      <c r="L5" s="13" t="s">
        <v>17</v>
      </c>
      <c r="M5" s="13" t="s">
        <v>33</v>
      </c>
      <c r="N5" s="13" t="s">
        <v>34</v>
      </c>
      <c r="O5" s="13" t="s">
        <v>35</v>
      </c>
      <c r="P5" s="13" t="s">
        <v>36</v>
      </c>
      <c r="Q5" s="13" t="s">
        <v>37</v>
      </c>
      <c r="R5" s="13" t="s">
        <v>38</v>
      </c>
      <c r="S5" s="13" t="s">
        <v>39</v>
      </c>
      <c r="T5" s="13" t="s">
        <v>40</v>
      </c>
      <c r="U5" s="13" t="s">
        <v>41</v>
      </c>
      <c r="V5" s="13" t="s">
        <v>42</v>
      </c>
      <c r="W5" s="13" t="s">
        <v>43</v>
      </c>
      <c r="X5" s="13" t="s">
        <v>44</v>
      </c>
      <c r="Y5" s="13" t="s">
        <v>45</v>
      </c>
      <c r="Z5" s="13" t="s">
        <v>46</v>
      </c>
      <c r="AA5" s="13" t="s">
        <v>61</v>
      </c>
    </row>
    <row r="6" spans="1:27" ht="60" x14ac:dyDescent="0.25">
      <c r="A6" s="11" t="s">
        <v>2</v>
      </c>
      <c r="B6" s="11" t="s">
        <v>22</v>
      </c>
      <c r="C6" s="15" t="s">
        <v>23</v>
      </c>
      <c r="D6" s="15" t="s">
        <v>24</v>
      </c>
      <c r="E6" s="15" t="s">
        <v>25</v>
      </c>
      <c r="F6" s="15" t="s">
        <v>26</v>
      </c>
      <c r="G6" s="15" t="s">
        <v>27</v>
      </c>
      <c r="H6" s="15" t="s">
        <v>28</v>
      </c>
      <c r="I6" s="15" t="s">
        <v>29</v>
      </c>
      <c r="J6" s="15" t="s">
        <v>30</v>
      </c>
      <c r="K6" s="15" t="s">
        <v>31</v>
      </c>
      <c r="L6" s="15" t="s">
        <v>32</v>
      </c>
      <c r="M6" s="15" t="s">
        <v>47</v>
      </c>
      <c r="N6" s="15" t="s">
        <v>48</v>
      </c>
      <c r="O6" s="15" t="s">
        <v>49</v>
      </c>
      <c r="P6" s="15" t="s">
        <v>50</v>
      </c>
      <c r="Q6" s="15" t="s">
        <v>51</v>
      </c>
      <c r="R6" s="15" t="s">
        <v>52</v>
      </c>
      <c r="S6" s="15" t="s">
        <v>53</v>
      </c>
      <c r="T6" s="15" t="s">
        <v>54</v>
      </c>
      <c r="U6" s="15" t="s">
        <v>55</v>
      </c>
      <c r="V6" s="15" t="s">
        <v>56</v>
      </c>
      <c r="W6" s="15" t="s">
        <v>57</v>
      </c>
      <c r="X6" s="15" t="s">
        <v>58</v>
      </c>
      <c r="Y6" s="15" t="s">
        <v>59</v>
      </c>
      <c r="Z6" s="15" t="s">
        <v>60</v>
      </c>
      <c r="AA6" s="15" t="s">
        <v>63</v>
      </c>
    </row>
    <row r="7" spans="1:27" s="6" customFormat="1" ht="24.75" customHeight="1" x14ac:dyDescent="0.2">
      <c r="A7" s="22" t="s">
        <v>62</v>
      </c>
      <c r="B7" s="23"/>
      <c r="C7" s="21">
        <f>SUM(C6:C6)</f>
        <v>0</v>
      </c>
      <c r="D7" s="21">
        <f t="shared" ref="D7:L7" si="0">SUM(D6:D6)</f>
        <v>0</v>
      </c>
      <c r="E7" s="21">
        <f>SUM(E6:E6)</f>
        <v>0</v>
      </c>
      <c r="F7" s="21">
        <f t="shared" si="0"/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21">
        <f t="shared" si="0"/>
        <v>0</v>
      </c>
      <c r="M7" s="21">
        <f t="shared" ref="M7:Z7" si="1">SUM(M6:M6)</f>
        <v>0</v>
      </c>
      <c r="N7" s="21">
        <f t="shared" si="1"/>
        <v>0</v>
      </c>
      <c r="O7" s="21">
        <f t="shared" si="1"/>
        <v>0</v>
      </c>
      <c r="P7" s="21">
        <f t="shared" si="1"/>
        <v>0</v>
      </c>
      <c r="Q7" s="21">
        <f t="shared" si="1"/>
        <v>0</v>
      </c>
      <c r="R7" s="21">
        <f t="shared" si="1"/>
        <v>0</v>
      </c>
      <c r="S7" s="21">
        <f t="shared" si="1"/>
        <v>0</v>
      </c>
      <c r="T7" s="21">
        <f t="shared" si="1"/>
        <v>0</v>
      </c>
      <c r="U7" s="21">
        <f t="shared" si="1"/>
        <v>0</v>
      </c>
      <c r="V7" s="21">
        <f t="shared" si="1"/>
        <v>0</v>
      </c>
      <c r="W7" s="21">
        <f t="shared" si="1"/>
        <v>0</v>
      </c>
      <c r="X7" s="21">
        <f t="shared" si="1"/>
        <v>0</v>
      </c>
      <c r="Y7" s="21">
        <f t="shared" si="1"/>
        <v>0</v>
      </c>
      <c r="Z7" s="21">
        <f>SUM(Z6:Z6)</f>
        <v>0</v>
      </c>
      <c r="AA7" s="21"/>
    </row>
    <row r="8" spans="1:27" s="6" customFormat="1" ht="24.75" customHeight="1" x14ac:dyDescent="0.2">
      <c r="A8" s="22" t="s">
        <v>18</v>
      </c>
      <c r="B8" s="23"/>
      <c r="C8" s="21"/>
      <c r="D8" s="21"/>
      <c r="E8" s="21">
        <f>E7*50000</f>
        <v>0</v>
      </c>
      <c r="F8" s="21">
        <f>F7*50000</f>
        <v>0</v>
      </c>
      <c r="G8" s="21">
        <f>G7*3000</f>
        <v>0</v>
      </c>
      <c r="H8" s="21">
        <f>H7*4000</f>
        <v>0</v>
      </c>
      <c r="I8" s="21">
        <f>I7*5000</f>
        <v>0</v>
      </c>
      <c r="J8" s="21">
        <f>J7*6000</f>
        <v>0</v>
      </c>
      <c r="K8" s="21">
        <f>K7*9000</f>
        <v>0</v>
      </c>
      <c r="L8" s="21">
        <f>L7*10000</f>
        <v>0</v>
      </c>
      <c r="M8" s="21">
        <f>M7*14000</f>
        <v>0</v>
      </c>
      <c r="N8" s="21">
        <f>N7*16000</f>
        <v>0</v>
      </c>
      <c r="O8" s="21">
        <f>O7*19000</f>
        <v>0</v>
      </c>
      <c r="P8" s="21">
        <f>P7*24000</f>
        <v>0</v>
      </c>
      <c r="Q8" s="21">
        <f>Q7*26000</f>
        <v>0</v>
      </c>
      <c r="R8" s="21">
        <f>R7*29000</f>
        <v>0</v>
      </c>
      <c r="S8" s="21">
        <f>S7*34000</f>
        <v>0</v>
      </c>
      <c r="T8" s="21">
        <f>T7*36000</f>
        <v>0</v>
      </c>
      <c r="U8" s="21">
        <f>U7*46000</f>
        <v>0</v>
      </c>
      <c r="V8" s="21">
        <f>V7*56000</f>
        <v>0</v>
      </c>
      <c r="W8" s="21">
        <f>W7*66000</f>
        <v>0</v>
      </c>
      <c r="X8" s="21">
        <f>X7*76000</f>
        <v>0</v>
      </c>
      <c r="Y8" s="21">
        <f>Y7*86000</f>
        <v>0</v>
      </c>
      <c r="Z8" s="21">
        <f>Z7*96000</f>
        <v>0</v>
      </c>
      <c r="AA8" s="21">
        <f>SUM(AA6:AA6)</f>
        <v>0</v>
      </c>
    </row>
    <row r="9" spans="1:27" s="18" customFormat="1" ht="24.75" customHeight="1" x14ac:dyDescent="0.2">
      <c r="A9" s="16"/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27" s="18" customFormat="1" ht="21.75" customHeight="1" x14ac:dyDescent="0.2">
      <c r="A10" s="16"/>
      <c r="B10" s="19" t="s">
        <v>19</v>
      </c>
      <c r="C10" s="27">
        <f>SUM(G8:Z8)+E8</f>
        <v>0</v>
      </c>
      <c r="D10" s="27"/>
      <c r="E10" s="17"/>
      <c r="F10" s="17"/>
      <c r="G10" s="17"/>
      <c r="H10" s="17"/>
      <c r="I10" s="17"/>
      <c r="J10" s="17"/>
      <c r="K10" s="17"/>
      <c r="L10" s="17"/>
    </row>
    <row r="11" spans="1:27" s="18" customFormat="1" ht="21.75" customHeight="1" x14ac:dyDescent="0.2">
      <c r="A11" s="16"/>
      <c r="B11" s="19" t="s">
        <v>20</v>
      </c>
      <c r="C11" s="27">
        <f>F8</f>
        <v>0</v>
      </c>
      <c r="D11" s="27"/>
      <c r="E11" s="17"/>
      <c r="F11" s="17"/>
      <c r="G11" s="17"/>
      <c r="H11" s="17"/>
      <c r="I11" s="17"/>
      <c r="J11" s="17"/>
      <c r="K11" s="17"/>
      <c r="L11" s="17"/>
    </row>
    <row r="12" spans="1:27" ht="21.75" customHeight="1" x14ac:dyDescent="0.25">
      <c r="B12" s="20" t="s">
        <v>21</v>
      </c>
      <c r="C12" s="28">
        <f>C10-C11</f>
        <v>0</v>
      </c>
      <c r="D12" s="28"/>
    </row>
    <row r="13" spans="1:27" x14ac:dyDescent="0.25">
      <c r="I13" s="26" t="s">
        <v>5</v>
      </c>
      <c r="J13" s="26"/>
      <c r="K13" s="26"/>
      <c r="L13" s="26"/>
    </row>
  </sheetData>
  <mergeCells count="8">
    <mergeCell ref="A7:B7"/>
    <mergeCell ref="A8:B8"/>
    <mergeCell ref="E1:I1"/>
    <mergeCell ref="E2:I2"/>
    <mergeCell ref="I13:L13"/>
    <mergeCell ref="C10:D10"/>
    <mergeCell ref="C11:D11"/>
    <mergeCell ref="C12:D12"/>
  </mergeCells>
  <printOptions horizontalCentered="1"/>
  <pageMargins left="0" right="0" top="0.5" bottom="0.5" header="0.3" footer="0.3"/>
  <pageSetup paperSize="9" scale="94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2017-12-17T03:05:38Z</cp:lastPrinted>
  <dcterms:created xsi:type="dcterms:W3CDTF">2017-03-04T16:27:36Z</dcterms:created>
  <dcterms:modified xsi:type="dcterms:W3CDTF">2017-12-17T03:13:20Z</dcterms:modified>
</cp:coreProperties>
</file>